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singh/Desktop/bootcamp/homework-1/"/>
    </mc:Choice>
  </mc:AlternateContent>
  <xr:revisionPtr revIDLastSave="0" documentId="13_ncr:1_{14835FAB-3235-D543-8137-1DE0ABDD9E33}" xr6:coauthVersionLast="36" xr6:coauthVersionMax="36" xr10:uidLastSave="{00000000-0000-0000-0000-000000000000}"/>
  <bookViews>
    <workbookView xWindow="0" yWindow="460" windowWidth="25600" windowHeight="14660" activeTab="4" xr2:uid="{00000000-000D-0000-FFFF-FFFF00000000}"/>
  </bookViews>
  <sheets>
    <sheet name="Raw data" sheetId="1" r:id="rId1"/>
    <sheet name="Category" sheetId="8" r:id="rId2"/>
    <sheet name="Sub-category" sheetId="9" r:id="rId3"/>
    <sheet name="Month" sheetId="10" r:id="rId4"/>
    <sheet name="Bonus" sheetId="6" r:id="rId5"/>
  </sheets>
  <definedNames>
    <definedName name="_xlnm._FilterDatabase" localSheetId="4" hidden="1">Bonus!$B$2:$I$2</definedName>
    <definedName name="_xlnm._FilterDatabase" localSheetId="0" hidden="1">'Raw data'!$A$1:$R$4115</definedName>
  </definedNames>
  <calcPr calcId="181029"/>
  <pivotCaches>
    <pivotCache cacheId="2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6" l="1"/>
  <c r="C14" i="6"/>
  <c r="C13" i="6"/>
  <c r="C12" i="6"/>
  <c r="C11" i="6"/>
  <c r="C10" i="6"/>
  <c r="C9" i="6"/>
  <c r="C8" i="6"/>
  <c r="C7" i="6"/>
  <c r="C6" i="6"/>
  <c r="C5" i="6"/>
  <c r="C4" i="6"/>
  <c r="C3" i="6"/>
  <c r="E14" i="6" l="1"/>
  <c r="E13" i="6"/>
  <c r="E12" i="6"/>
  <c r="E11" i="6"/>
  <c r="E10" i="6"/>
  <c r="E9" i="6"/>
  <c r="E8" i="6"/>
  <c r="E7" i="6"/>
  <c r="E6" i="6"/>
  <c r="E4" i="6"/>
  <c r="E3" i="6"/>
  <c r="D14" i="6"/>
  <c r="D13" i="6"/>
  <c r="D12" i="6"/>
  <c r="D11" i="6"/>
  <c r="D10" i="6"/>
  <c r="D9" i="6"/>
  <c r="D8" i="6"/>
  <c r="D7" i="6"/>
  <c r="D6" i="6"/>
  <c r="D5" i="6"/>
  <c r="D4" i="6"/>
  <c r="D3" i="6"/>
  <c r="F6" i="6" l="1"/>
  <c r="I6" i="6" s="1"/>
  <c r="F4" i="6"/>
  <c r="I4" i="6" s="1"/>
  <c r="F13" i="6"/>
  <c r="H13" i="6" s="1"/>
  <c r="F9" i="6"/>
  <c r="I9" i="6" s="1"/>
  <c r="F5" i="6"/>
  <c r="I5" i="6" s="1"/>
  <c r="F3" i="6"/>
  <c r="H3" i="6" s="1"/>
  <c r="F7" i="6"/>
  <c r="G7" i="6" s="1"/>
  <c r="H9" i="6" l="1"/>
  <c r="H4" i="6"/>
  <c r="G6" i="6"/>
  <c r="H6" i="6"/>
  <c r="G4" i="6"/>
  <c r="G9" i="6"/>
  <c r="H5" i="6"/>
  <c r="G5" i="6"/>
  <c r="F8" i="6"/>
  <c r="G8" i="6" s="1"/>
  <c r="F11" i="6"/>
  <c r="G11" i="6" s="1"/>
  <c r="I13" i="6"/>
  <c r="G13" i="6"/>
  <c r="I3" i="6"/>
  <c r="I7" i="6"/>
  <c r="G3" i="6"/>
  <c r="H7" i="6"/>
  <c r="F10" i="6" l="1"/>
  <c r="G10" i="6" s="1"/>
  <c r="H11" i="6"/>
  <c r="I11" i="6"/>
  <c r="H8" i="6"/>
  <c r="I8" i="6"/>
  <c r="I10" i="6" l="1"/>
  <c r="H10" i="6"/>
  <c r="F12" i="6"/>
  <c r="G12" i="6" s="1"/>
  <c r="F14" i="6" l="1"/>
  <c r="G14" i="6" s="1"/>
  <c r="I12" i="6"/>
  <c r="H12" i="6"/>
  <c r="H14" i="6" l="1"/>
  <c r="I14" i="6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<sst xmlns="http://schemas.openxmlformats.org/spreadsheetml/2006/main" count="24821" uniqueCount="8402">
  <si>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</si>
  <si>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</si>
  <si>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</si>
  <si>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</si>
  <si>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</si>
  <si>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</si>
  <si>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</si>
  <si>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</si>
  <si>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</si>
  <si>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</si>
  <si>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</si>
  <si>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</si>
  <si>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</si>
  <si>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</si>
  <si>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</si>
  <si>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</si>
  <si>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</si>
  <si>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</si>
  <si>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</si>
  <si>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</si>
  <si>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</si>
  <si>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</si>
  <si>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</si>
  <si>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</si>
  <si>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</si>
  <si>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</si>
  <si>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</si>
  <si>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</si>
  <si>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</si>
  <si>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</si>
  <si>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</si>
  <si>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</si>
  <si>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</si>
  <si>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</si>
  <si>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</si>
  <si>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</si>
  <si>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</si>
  <si>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</si>
  <si>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</si>
  <si>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</si>
  <si>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</si>
  <si>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</si>
  <si>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</si>
  <si>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</si>
  <si>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</si>
  <si>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</si>
  <si>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</si>
  <si>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</si>
  <si>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</si>
  <si>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</si>
  <si>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</si>
  <si>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</si>
  <si>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</si>
  <si>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</si>
  <si>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</si>
  <si>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</si>
  <si>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</si>
  <si>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</si>
  <si>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</si>
  <si>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</si>
  <si>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</si>
  <si>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</si>
  <si>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</si>
  <si>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</si>
  <si>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</si>
  <si>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</si>
  <si>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</si>
  <si>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</si>
  <si>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</si>
  <si>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</si>
  <si>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</si>
  <si>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</si>
  <si>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</si>
  <si>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</si>
  <si>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</si>
  <si>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</si>
  <si>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</si>
  <si>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</si>
  <si>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</si>
  <si>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</si>
  <si>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</si>
  <si>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</si>
  <si>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</si>
  <si>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</si>
  <si>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</si>
  <si>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</si>
  <si>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</si>
  <si>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</si>
  <si>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</si>
  <si>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</si>
  <si>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</si>
  <si>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</si>
  <si>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</si>
  <si>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</si>
  <si>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</si>
  <si>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</si>
  <si>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</si>
  <si>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</si>
  <si>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</si>
  <si>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</si>
  <si>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</si>
  <si>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</si>
  <si>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</si>
  <si>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</si>
  <si>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</si>
  <si>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</si>
  <si>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</si>
  <si>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</si>
  <si>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</si>
  <si>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</si>
  <si>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</si>
  <si>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</si>
  <si>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</si>
  <si>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</si>
  <si>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</si>
  <si>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</si>
  <si>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</si>
  <si>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</si>
  <si>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</si>
  <si>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</si>
  <si>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</si>
  <si>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</si>
  <si>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</si>
  <si>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</si>
  <si>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</si>
  <si>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</si>
  <si>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</si>
  <si>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</si>
  <si>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</si>
  <si>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</si>
  <si>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</si>
  <si>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</si>
  <si>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</si>
  <si>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</si>
  <si>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</si>
  <si>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</si>
  <si>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</si>
  <si>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</si>
  <si>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</si>
  <si>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</si>
  <si>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</si>
  <si>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</si>
  <si>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</si>
  <si>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</si>
  <si>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</si>
  <si>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</si>
  <si>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</si>
  <si>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</si>
  <si>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</si>
  <si>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</si>
  <si>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</si>
  <si>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</si>
  <si>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</si>
  <si>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</si>
  <si>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</si>
  <si>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</si>
  <si>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</si>
  <si>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</si>
  <si>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</si>
  <si>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</si>
  <si>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</si>
  <si>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</si>
  <si>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</si>
  <si>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</si>
  <si>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</si>
  <si>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</si>
  <si>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</si>
  <si>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</si>
  <si>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</si>
  <si>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</si>
  <si>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</si>
  <si>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</si>
  <si>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</si>
  <si>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</si>
  <si>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</si>
  <si>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</si>
  <si>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</si>
  <si>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</si>
  <si>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</si>
  <si>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</si>
  <si>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</si>
  <si>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</si>
  <si>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</si>
  <si>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</si>
  <si>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</si>
  <si>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</si>
  <si>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</si>
  <si>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</si>
  <si>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</si>
  <si>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</si>
  <si>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</si>
  <si>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</si>
  <si>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</si>
  <si>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</si>
  <si>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</si>
  <si>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</si>
  <si>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</si>
  <si>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</si>
  <si>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</si>
  <si>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</si>
  <si>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</si>
  <si>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</si>
  <si>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</si>
  <si>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</si>
  <si>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</si>
  <si>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</si>
  <si>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</si>
  <si>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</si>
  <si>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</si>
  <si>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</si>
  <si>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</si>
  <si>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</si>
  <si>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</si>
  <si>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</si>
  <si>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</si>
  <si>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</si>
  <si>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</si>
  <si>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</si>
  <si>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</si>
  <si>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</si>
  <si>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</si>
  <si>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</si>
  <si>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</si>
  <si>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</si>
  <si>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</si>
  <si>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</si>
  <si>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</si>
  <si>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</si>
  <si>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</si>
  <si>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</si>
  <si>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</si>
  <si>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</si>
  <si>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</si>
  <si>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</si>
  <si>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</si>
  <si>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</si>
  <si>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</si>
  <si>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</si>
  <si>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</si>
  <si>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</si>
  <si>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</si>
  <si>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</si>
  <si>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</si>
  <si>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</si>
  <si>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</si>
  <si>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</si>
  <si>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</si>
  <si>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</si>
  <si>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</si>
  <si>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</si>
  <si>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</si>
  <si>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</si>
  <si>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</si>
  <si>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</si>
  <si>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</si>
  <si>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</si>
  <si>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</si>
  <si>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</si>
  <si>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</si>
  <si>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</si>
  <si>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</si>
  <si>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</si>
  <si>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</si>
  <si>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</si>
  <si>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</si>
  <si>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</si>
  <si>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</si>
  <si>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</si>
  <si>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</si>
  <si>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</si>
  <si>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</si>
  <si>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</si>
  <si>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</si>
  <si>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</si>
  <si>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</si>
  <si>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</si>
  <si>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</si>
  <si>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</si>
  <si>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</si>
  <si>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</si>
  <si>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</si>
  <si>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</si>
  <si>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</si>
  <si>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</si>
  <si>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</si>
  <si>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</si>
  <si>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</si>
  <si>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</si>
  <si>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</si>
  <si>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</si>
  <si>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</si>
  <si>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</si>
  <si>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</si>
  <si>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</si>
  <si>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</si>
  <si>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</si>
  <si>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</si>
  <si>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</si>
  <si>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</si>
  <si>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</si>
  <si>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</si>
  <si>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</si>
  <si>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</si>
  <si>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</si>
  <si>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</si>
  <si>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</si>
  <si>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</si>
  <si>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</si>
  <si>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</si>
  <si>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</si>
  <si>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</si>
  <si>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</si>
  <si>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</si>
  <si>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</si>
  <si>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</si>
  <si>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</si>
  <si>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</si>
  <si>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</si>
  <si>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</si>
  <si>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</si>
  <si>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</si>
  <si>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</si>
  <si>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</si>
  <si>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</si>
  <si>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</si>
  <si>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</si>
  <si>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</si>
  <si>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</si>
  <si>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</si>
  <si>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</si>
  <si>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</si>
  <si>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</si>
  <si>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</si>
  <si>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</si>
  <si>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</si>
  <si>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</si>
  <si>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</si>
  <si>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</si>
  <si>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</si>
  <si>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</si>
  <si>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</si>
  <si>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</si>
  <si>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</si>
  <si>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</si>
  <si>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</si>
  <si>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</si>
  <si>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</si>
  <si>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</si>
  <si>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</si>
  <si>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</si>
  <si>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</si>
  <si>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</si>
  <si>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</si>
  <si>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</si>
  <si>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</si>
  <si>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</si>
  <si>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</si>
  <si>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</si>
  <si>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</si>
  <si>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</si>
  <si>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</si>
  <si>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</si>
  <si>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</si>
  <si>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</si>
  <si>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</si>
  <si>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</si>
  <si>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</si>
  <si>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</si>
  <si>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</si>
  <si>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</si>
  <si>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</si>
  <si>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</si>
  <si>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</si>
  <si>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</si>
  <si>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</si>
  <si>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</si>
  <si>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</si>
  <si>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</si>
  <si>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</si>
  <si>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</si>
  <si>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</si>
  <si>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</si>
  <si>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</si>
  <si>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</si>
  <si>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</si>
  <si>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</si>
  <si>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</si>
  <si>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</si>
  <si>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</si>
  <si>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</si>
  <si>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</si>
  <si>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</si>
  <si>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</si>
  <si>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</si>
  <si>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</si>
  <si>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</si>
  <si>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</si>
  <si>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</si>
  <si>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</si>
  <si>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</si>
  <si>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</si>
  <si>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</si>
  <si>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</si>
  <si>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</si>
  <si>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</si>
  <si>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</si>
  <si>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</si>
  <si>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</si>
  <si>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</si>
  <si>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</si>
  <si>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</si>
  <si>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</si>
  <si>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</si>
  <si>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</si>
  <si>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</si>
  <si>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</si>
  <si>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</si>
  <si>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</si>
  <si>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</si>
  <si>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</si>
  <si>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</si>
  <si>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</si>
  <si>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</si>
  <si>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</si>
  <si>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</si>
  <si>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</si>
  <si>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</si>
  <si>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</si>
  <si>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</si>
  <si>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</si>
  <si>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</si>
  <si>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</si>
  <si>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</si>
  <si>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</si>
  <si>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</si>
  <si>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</si>
  <si>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</si>
  <si>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</si>
  <si>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</si>
  <si>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</si>
  <si>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</si>
  <si>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</si>
  <si>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</si>
  <si>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</si>
  <si>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</si>
  <si>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</si>
  <si>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</si>
  <si>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</si>
  <si>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</si>
  <si>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</si>
  <si>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</si>
  <si>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</si>
  <si>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</si>
  <si>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</si>
  <si>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</si>
  <si>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</si>
  <si>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</si>
  <si>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</si>
  <si>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</si>
  <si>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</si>
  <si>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</si>
  <si>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</si>
  <si>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</si>
  <si>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</si>
  <si>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</si>
  <si>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</si>
  <si>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</si>
  <si>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</si>
  <si>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</si>
  <si>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</si>
  <si>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</si>
  <si>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</si>
  <si>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</si>
  <si>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</si>
  <si>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</si>
  <si>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</si>
  <si>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</si>
  <si>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</si>
  <si>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</si>
  <si>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</si>
  <si>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</si>
  <si>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</si>
  <si>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</si>
  <si>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</si>
  <si>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</si>
  <si>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</si>
  <si>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</si>
  <si>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</si>
  <si>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</si>
  <si>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</si>
  <si>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</si>
  <si>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</si>
  <si>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</si>
  <si>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</si>
  <si>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</si>
  <si>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</si>
  <si>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</si>
  <si>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</si>
  <si>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</si>
  <si>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</si>
  <si>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</si>
  <si>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</si>
  <si>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</si>
  <si>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</si>
  <si>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</si>
  <si>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</si>
  <si>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</si>
  <si>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</si>
  <si>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</si>
  <si>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</si>
  <si>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</si>
  <si>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</si>
  <si>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</si>
  <si>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</si>
  <si>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</si>
  <si>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</si>
  <si>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</si>
  <si>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</si>
  <si>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</si>
  <si>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</si>
  <si>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</si>
  <si>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</si>
  <si>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</si>
  <si>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</si>
  <si>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</si>
  <si>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</si>
  <si>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</si>
  <si>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</si>
  <si>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</si>
  <si>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</si>
  <si>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</si>
  <si>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</si>
  <si>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</si>
  <si>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</si>
  <si>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</si>
  <si>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</si>
  <si>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</si>
  <si>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</si>
  <si>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</si>
  <si>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</si>
  <si>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</si>
  <si>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</si>
  <si>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</si>
  <si>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</si>
  <si>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</si>
  <si>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</si>
  <si>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</si>
  <si>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</si>
  <si>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</si>
  <si>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</si>
  <si>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</si>
  <si>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</si>
  <si>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</si>
  <si>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</si>
  <si>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</si>
  <si>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</si>
  <si>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</si>
  <si>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</si>
  <si>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</si>
  <si>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</si>
  <si>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</si>
  <si>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</si>
  <si>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</si>
  <si>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</si>
  <si>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</si>
  <si>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</si>
  <si>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</si>
  <si>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</si>
  <si>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</si>
  <si>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</si>
  <si>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</si>
  <si>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</si>
  <si>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</si>
  <si>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</si>
  <si>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</si>
  <si>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</si>
  <si>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</si>
  <si>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</si>
  <si>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</si>
  <si>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</si>
  <si>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</si>
  <si>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</si>
  <si>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</si>
  <si>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</si>
  <si>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</si>
  <si>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</si>
  <si>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</si>
  <si>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</si>
  <si>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</si>
  <si>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</si>
  <si>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</si>
  <si>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</si>
  <si>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</si>
  <si>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</si>
  <si>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</si>
  <si>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</si>
  <si>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</si>
  <si>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</si>
  <si>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</si>
  <si>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</si>
  <si>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</si>
  <si>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</si>
  <si>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</si>
  <si>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</si>
  <si>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</si>
  <si>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</si>
  <si>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</si>
  <si>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</si>
  <si>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</si>
  <si>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</si>
  <si>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</si>
  <si>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</si>
  <si>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</si>
  <si>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</si>
  <si>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</si>
  <si>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</si>
  <si>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</si>
  <si>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</si>
  <si>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</si>
  <si>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</si>
  <si>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</si>
  <si>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</si>
  <si>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</si>
  <si>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</si>
  <si>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</si>
  <si>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</si>
  <si>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</si>
  <si>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</si>
  <si>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</si>
  <si>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</si>
  <si>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</si>
  <si>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</si>
  <si>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</si>
  <si>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</si>
  <si>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</si>
  <si>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</si>
  <si>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</si>
  <si>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</si>
  <si>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</si>
  <si>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</si>
  <si>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</si>
  <si>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</si>
  <si>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</si>
  <si>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</si>
  <si>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</si>
  <si>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</si>
  <si>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</si>
  <si>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</si>
  <si>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</si>
  <si>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</si>
  <si>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</si>
  <si>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</si>
  <si>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</si>
  <si>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</si>
  <si>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</si>
  <si>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</si>
  <si>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</si>
  <si>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</si>
  <si>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</si>
  <si>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</si>
  <si>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</si>
  <si>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</si>
  <si>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</si>
  <si>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</si>
  <si>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</si>
  <si>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</si>
  <si>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</si>
  <si>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</si>
  <si>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</si>
  <si>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</si>
  <si>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</si>
  <si>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</si>
  <si>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</si>
  <si>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</si>
  <si>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</si>
  <si>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</si>
  <si>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</si>
  <si>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</si>
  <si>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</si>
  <si>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</si>
  <si>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</si>
  <si>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</si>
  <si>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</si>
  <si>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</si>
  <si>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</si>
  <si>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</si>
  <si>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</si>
  <si>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</si>
  <si>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</si>
  <si>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</si>
  <si>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</si>
  <si>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</si>
  <si>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</si>
  <si>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</si>
  <si>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</si>
  <si>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</si>
  <si>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</si>
  <si>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</si>
  <si>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</si>
  <si>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</si>
  <si>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</si>
  <si>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</si>
  <si>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</si>
  <si>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</si>
  <si>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</si>
  <si>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</si>
  <si>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</si>
  <si>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</si>
  <si>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</si>
  <si>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</si>
  <si>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</si>
  <si>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</si>
  <si>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</si>
  <si>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</si>
  <si>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</si>
  <si>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</si>
  <si>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</si>
  <si>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</si>
  <si>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</si>
  <si>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</si>
  <si>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</si>
  <si>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</si>
  <si>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</si>
  <si>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</si>
  <si>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</si>
  <si>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</si>
  <si>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</si>
  <si>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</si>
  <si>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</si>
  <si>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</si>
  <si>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</si>
  <si>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</si>
  <si>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</si>
  <si>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</si>
  <si>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</si>
  <si>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</si>
  <si>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</si>
  <si>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</si>
  <si>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</si>
  <si>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</si>
  <si>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</si>
  <si>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</si>
  <si>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</si>
  <si>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</si>
  <si>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</si>
  <si>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</si>
  <si>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</si>
  <si>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</si>
  <si>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</si>
  <si>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</si>
  <si>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</si>
  <si>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</si>
  <si>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</si>
  <si>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</si>
  <si>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</si>
  <si>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</si>
  <si>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</si>
  <si>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</si>
  <si>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</si>
  <si>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</si>
  <si>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</si>
  <si>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</si>
  <si>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</si>
  <si>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</si>
  <si>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</si>
  <si>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</si>
  <si>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</si>
  <si>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</si>
  <si>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</si>
  <si>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</si>
  <si>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</si>
  <si>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</si>
  <si>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</si>
  <si>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</si>
  <si>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</si>
  <si>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</si>
  <si>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</si>
  <si>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</si>
  <si>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</si>
  <si>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</si>
  <si>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</si>
  <si>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</si>
  <si>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</si>
  <si>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</si>
  <si>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</si>
  <si>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</si>
  <si>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</si>
  <si>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</si>
  <si>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</si>
  <si>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</si>
  <si>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</si>
  <si>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</si>
  <si>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</si>
  <si>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</si>
  <si>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</si>
  <si>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</si>
  <si>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</si>
  <si>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</si>
  <si>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</si>
  <si>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</si>
  <si>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</si>
  <si>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</si>
  <si>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</si>
  <si>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</si>
  <si>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</si>
  <si>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</si>
  <si>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</si>
  <si>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</si>
  <si>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</si>
  <si>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</si>
  <si>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</si>
  <si>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</si>
  <si>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</si>
  <si>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</si>
  <si>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</si>
  <si>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</si>
  <si>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</si>
  <si>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</si>
  <si>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</si>
  <si>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</si>
  <si>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</si>
  <si>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</si>
  <si>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</si>
  <si>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</si>
  <si>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</si>
  <si>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</si>
  <si>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</si>
  <si>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</si>
  <si>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</si>
  <si>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</si>
  <si>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</si>
  <si>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</si>
  <si>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</si>
  <si>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</si>
  <si>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</si>
  <si>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</si>
  <si>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</si>
  <si>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</si>
  <si>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</si>
  <si>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</si>
  <si>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</si>
  <si>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</si>
  <si>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</si>
  <si>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</si>
  <si>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</si>
  <si>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</si>
  <si>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</si>
  <si>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</si>
  <si>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</si>
  <si>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</si>
  <si>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</si>
  <si>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</si>
  <si>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</si>
  <si>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</si>
  <si>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</si>
  <si>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</si>
  <si>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</si>
  <si>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</si>
  <si>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</si>
  <si>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</si>
  <si>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</si>
  <si>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</si>
  <si>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</si>
  <si>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</si>
  <si>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</si>
  <si>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</si>
  <si>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</si>
  <si>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</si>
  <si>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</si>
  <si>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</si>
  <si>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</si>
  <si>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</si>
  <si>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</si>
  <si>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</si>
  <si>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</si>
  <si>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</si>
  <si>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</si>
  <si>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</si>
  <si>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</si>
  <si>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</si>
  <si>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</si>
  <si>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</si>
  <si>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</si>
  <si>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</si>
  <si>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</si>
  <si>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</si>
  <si>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</si>
  <si>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</si>
  <si>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</si>
  <si>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</si>
  <si>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</si>
  <si>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</si>
  <si>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</si>
  <si>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</si>
  <si>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</si>
  <si>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</si>
  <si>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</si>
  <si>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</si>
  <si>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</si>
  <si>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</si>
  <si>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</si>
  <si>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</si>
  <si>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</si>
  <si>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</si>
  <si>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</si>
  <si>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</si>
  <si>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</si>
  <si>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</si>
  <si>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</si>
  <si>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</si>
  <si>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</si>
  <si>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</si>
  <si>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</si>
  <si>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</si>
  <si>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</si>
  <si>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</si>
  <si>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</si>
  <si>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</si>
  <si>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</si>
  <si>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</si>
  <si>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</si>
  <si>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</si>
  <si>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</si>
  <si>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</si>
  <si>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</si>
  <si>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</si>
  <si>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</si>
  <si>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</si>
  <si>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</si>
  <si>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</si>
  <si>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</si>
  <si>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</si>
  <si>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</si>
  <si>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</si>
  <si>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</si>
  <si>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</si>
  <si>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</si>
  <si>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</si>
  <si>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</si>
  <si>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</si>
  <si>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</si>
  <si>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</si>
  <si>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</si>
  <si>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</si>
  <si>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</si>
  <si>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</si>
  <si>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</si>
  <si>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</si>
  <si>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</si>
  <si>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</si>
  <si>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</si>
  <si>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</si>
  <si>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</si>
  <si>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</si>
  <si>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</si>
  <si>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</si>
  <si>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</si>
  <si>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</si>
  <si>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</si>
  <si>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</si>
  <si>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</si>
  <si>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</si>
  <si>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</si>
  <si>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</si>
  <si>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</si>
  <si>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</si>
  <si>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</si>
  <si>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</si>
  <si>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</si>
  <si>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</si>
  <si>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</si>
  <si>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</si>
  <si>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</si>
  <si>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</si>
  <si>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</si>
  <si>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</si>
  <si>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</si>
  <si>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</si>
  <si>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</si>
  <si>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</si>
  <si>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</si>
  <si>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</si>
  <si>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</si>
  <si>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</si>
  <si>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</si>
  <si>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</si>
  <si>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</si>
  <si>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</si>
  <si>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</si>
  <si>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</si>
  <si>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</si>
  <si>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</si>
  <si>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</si>
  <si>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</si>
  <si>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</si>
  <si>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</si>
  <si>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</si>
  <si>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</si>
  <si>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</si>
  <si>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</si>
  <si>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</si>
  <si>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</si>
  <si>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</si>
  <si>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</si>
  <si>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</si>
  <si>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</si>
  <si>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</si>
  <si>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</si>
  <si>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</si>
  <si>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</si>
  <si>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</si>
  <si>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</si>
  <si>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</si>
  <si>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</si>
  <si>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</si>
  <si>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</si>
  <si>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</si>
  <si>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</si>
  <si>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</si>
  <si>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</si>
  <si>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</si>
  <si>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</si>
  <si>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</si>
  <si>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</si>
  <si>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</si>
  <si>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</si>
  <si>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</si>
  <si>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</si>
  <si>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</si>
  <si>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</si>
  <si>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</si>
  <si>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</si>
  <si>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</si>
  <si>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</si>
  <si>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</si>
  <si>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</si>
  <si>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</si>
  <si>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</si>
  <si>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</si>
  <si>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</si>
  <si>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</si>
  <si>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</si>
  <si>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</si>
  <si>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</si>
  <si>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</si>
  <si>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</si>
  <si>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</si>
  <si>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</si>
  <si>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</si>
  <si>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</si>
  <si>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</si>
  <si>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</si>
  <si>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</si>
  <si>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</si>
  <si>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</si>
  <si>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</si>
  <si>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</si>
  <si>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</si>
  <si>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</si>
  <si>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</si>
  <si>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</si>
  <si>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</si>
  <si>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</si>
  <si>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</si>
  <si>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</si>
  <si>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</si>
  <si>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</si>
  <si>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</si>
  <si>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</si>
  <si>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</si>
  <si>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</si>
  <si>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</si>
  <si>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</si>
  <si>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</si>
  <si>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</si>
  <si>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</si>
  <si>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</si>
  <si>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</si>
  <si>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</si>
  <si>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</si>
  <si>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</si>
  <si>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</si>
  <si>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</si>
  <si>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</si>
  <si>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</si>
  <si>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</si>
  <si>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</si>
  <si>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</si>
  <si>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</si>
  <si>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</si>
  <si>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</si>
  <si>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</si>
  <si>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</si>
  <si>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</si>
  <si>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</si>
  <si>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</si>
  <si>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</si>
  <si>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</si>
  <si>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</si>
  <si>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</si>
  <si>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</si>
  <si>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</si>
  <si>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</si>
  <si>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</si>
  <si>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</si>
  <si>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</si>
  <si>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</si>
  <si>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</si>
  <si>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</si>
  <si>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</si>
  <si>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</si>
  <si>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</si>
  <si>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</si>
  <si>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</si>
  <si>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</si>
  <si>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</si>
  <si>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</si>
  <si>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</si>
  <si>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</si>
  <si>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</si>
  <si>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</si>
  <si>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</si>
  <si>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</si>
  <si>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</si>
  <si>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</si>
  <si>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</si>
  <si>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</si>
  <si>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</si>
  <si>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</si>
  <si>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</si>
  <si>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</si>
  <si>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</si>
  <si>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</si>
  <si>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</si>
  <si>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</si>
  <si>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</si>
  <si>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</si>
  <si>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</si>
  <si>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</si>
  <si>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</si>
  <si>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</si>
  <si>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</si>
  <si>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</si>
  <si>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</si>
  <si>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</si>
  <si>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</si>
  <si>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</si>
  <si>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</si>
  <si>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</si>
  <si>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</si>
  <si>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</si>
  <si>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</si>
  <si>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</si>
  <si>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</si>
  <si>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</si>
  <si>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</si>
  <si>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</si>
  <si>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</si>
  <si>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</si>
  <si>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</si>
  <si>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</si>
  <si>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</si>
  <si>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</si>
  <si>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</si>
  <si>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</si>
  <si>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</si>
  <si>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</si>
  <si>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</si>
  <si>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</si>
  <si>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</si>
  <si>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</si>
  <si>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</si>
  <si>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</si>
  <si>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</si>
  <si>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</si>
  <si>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</si>
  <si>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</si>
  <si>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</si>
  <si>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</si>
  <si>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</si>
  <si>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</si>
  <si>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</si>
  <si>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</si>
  <si>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</si>
  <si>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</si>
  <si>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</si>
  <si>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</si>
  <si>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</si>
  <si>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</si>
  <si>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</si>
  <si>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</si>
  <si>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</si>
  <si>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</si>
  <si>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</si>
  <si>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</si>
  <si>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</si>
  <si>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</si>
  <si>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</si>
  <si>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</si>
  <si>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</si>
  <si>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</si>
  <si>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</si>
  <si>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</si>
  <si>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</si>
  <si>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</si>
  <si>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</si>
  <si>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</si>
  <si>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</si>
  <si>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</si>
  <si>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</si>
  <si>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</si>
  <si>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</si>
  <si>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</si>
  <si>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</si>
  <si>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</si>
  <si>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</si>
  <si>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</si>
  <si>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</si>
  <si>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</si>
  <si>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</si>
  <si>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</si>
  <si>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</si>
  <si>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</si>
  <si>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</si>
  <si>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</si>
  <si>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</si>
  <si>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</si>
  <si>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</si>
  <si>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</si>
  <si>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</si>
  <si>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</si>
  <si>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</si>
  <si>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</si>
  <si>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</si>
  <si>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</si>
  <si>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</si>
  <si>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</si>
  <si>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</si>
  <si>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</si>
  <si>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</si>
  <si>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</si>
  <si>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</si>
  <si>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</si>
  <si>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</si>
  <si>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</si>
  <si>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</si>
  <si>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</si>
  <si>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</si>
  <si>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</si>
  <si>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</si>
  <si>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</si>
  <si>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</si>
  <si>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</si>
  <si>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</si>
  <si>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</si>
  <si>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</si>
  <si>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</si>
  <si>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</si>
  <si>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</si>
  <si>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</si>
  <si>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</si>
  <si>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</si>
  <si>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</si>
  <si>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</si>
  <si>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</si>
  <si>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</si>
  <si>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</si>
  <si>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</si>
  <si>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</si>
  <si>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</si>
  <si>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</si>
  <si>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</si>
  <si>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</si>
  <si>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</si>
  <si>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</si>
  <si>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</si>
  <si>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</si>
  <si>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</si>
  <si>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</si>
  <si>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</si>
  <si>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</si>
  <si>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</si>
  <si>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</si>
  <si>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</si>
  <si>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</si>
  <si>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</si>
  <si>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</si>
  <si>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</si>
  <si>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</si>
  <si>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</si>
  <si>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</si>
  <si>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</si>
  <si>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</si>
  <si>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</si>
  <si>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</si>
  <si>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</si>
  <si>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</si>
  <si>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</si>
  <si>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</si>
  <si>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</si>
  <si>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</si>
  <si>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</si>
  <si>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</si>
  <si>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</si>
  <si>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</si>
  <si>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</si>
  <si>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</si>
  <si>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</si>
  <si>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</si>
  <si>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</si>
  <si>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</si>
  <si>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</si>
  <si>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</si>
  <si>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</si>
  <si>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</si>
  <si>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</si>
  <si>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</si>
  <si>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</si>
  <si>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</si>
  <si>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</si>
  <si>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</si>
  <si>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</si>
  <si>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</si>
  <si>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</si>
  <si>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</si>
  <si>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</si>
  <si>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</si>
  <si>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</si>
  <si>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</si>
  <si>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</si>
  <si>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</si>
  <si>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</si>
  <si>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</si>
  <si>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</si>
  <si>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</si>
  <si>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</si>
  <si>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</si>
  <si>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</si>
  <si>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</si>
  <si>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</si>
  <si>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</si>
  <si>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</si>
  <si>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</si>
  <si>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</si>
  <si>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</si>
  <si>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</si>
  <si>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</si>
  <si>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</si>
  <si>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</si>
  <si>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</si>
  <si>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</si>
  <si>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</si>
  <si>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</si>
  <si>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</si>
  <si>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</si>
  <si>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</si>
  <si>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</si>
  <si>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</si>
  <si>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</si>
  <si>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</si>
  <si>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</si>
  <si>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</si>
  <si>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</si>
  <si>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</si>
  <si>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</si>
  <si>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</si>
  <si>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</si>
  <si>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</si>
  <si>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</si>
  <si>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</si>
  <si>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</si>
  <si>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</si>
  <si>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</si>
  <si>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</si>
  <si>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</si>
  <si>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</si>
  <si>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</si>
  <si>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</si>
  <si>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</si>
  <si>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</si>
  <si>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</si>
  <si>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</si>
  <si>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</si>
  <si>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</si>
  <si>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</si>
  <si>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</si>
  <si>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</si>
  <si>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</si>
  <si>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</si>
  <si>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</si>
  <si>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</si>
  <si>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</si>
  <si>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</si>
  <si>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</si>
  <si>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</si>
  <si>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</si>
  <si>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</si>
  <si>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</si>
  <si>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</si>
  <si>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</si>
  <si>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</si>
  <si>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</si>
  <si>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</si>
  <si>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</si>
  <si>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</si>
  <si>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</si>
  <si>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</si>
  <si>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</si>
  <si>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</si>
  <si>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</si>
  <si>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</si>
  <si>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</si>
  <si>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</si>
  <si>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</si>
  <si>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</si>
  <si>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</si>
  <si>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</si>
  <si>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</si>
  <si>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</si>
  <si>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</si>
  <si>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</si>
  <si>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</si>
  <si>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</si>
  <si>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</si>
  <si>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</si>
  <si>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</si>
  <si>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</si>
  <si>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</si>
  <si>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</si>
  <si>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</si>
  <si>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</si>
  <si>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</si>
  <si>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</si>
  <si>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</si>
  <si>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</si>
  <si>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</si>
  <si>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</si>
  <si>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</si>
  <si>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</si>
  <si>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</si>
  <si>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</si>
  <si>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</si>
  <si>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</si>
  <si>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</si>
  <si>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</si>
  <si>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</si>
  <si>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</si>
  <si>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</si>
  <si>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</si>
  <si>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</si>
  <si>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</si>
  <si>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</si>
  <si>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</si>
  <si>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</si>
  <si>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</si>
  <si>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</si>
  <si>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</si>
  <si>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</si>
  <si>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</si>
  <si>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</si>
  <si>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</si>
  <si>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</si>
  <si>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</si>
  <si>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</si>
  <si>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</si>
  <si>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</si>
  <si>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</si>
  <si>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</si>
  <si>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</si>
  <si>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</si>
  <si>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</si>
  <si>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</si>
  <si>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</si>
  <si>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</si>
  <si>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</si>
  <si>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</si>
  <si>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</si>
  <si>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</si>
  <si>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</si>
  <si>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</si>
  <si>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</si>
  <si>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</si>
  <si>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</si>
  <si>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</si>
  <si>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</si>
  <si>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</si>
  <si>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</si>
  <si>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</si>
  <si>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</si>
  <si>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</si>
  <si>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</si>
  <si>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</si>
  <si>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</si>
  <si>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</si>
  <si>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</si>
  <si>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</si>
  <si>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</si>
  <si>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</si>
  <si>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</si>
  <si>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</si>
  <si>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</si>
  <si>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</si>
  <si>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</si>
  <si>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</si>
  <si>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</si>
  <si>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</si>
  <si>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</si>
  <si>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</si>
  <si>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</si>
  <si>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</si>
  <si>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</si>
  <si>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</si>
  <si>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</si>
  <si>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</si>
  <si>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</si>
  <si>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</si>
  <si>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</si>
  <si>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</si>
  <si>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</si>
  <si>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</si>
  <si>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</si>
  <si>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</si>
  <si>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</si>
  <si>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</si>
  <si>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</si>
  <si>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</si>
  <si>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</si>
  <si>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</si>
  <si>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</si>
  <si>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</si>
  <si>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</si>
  <si>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</si>
  <si>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</si>
  <si>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</si>
  <si>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</si>
  <si>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</si>
  <si>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</si>
  <si>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</si>
  <si>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</si>
  <si>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</si>
  <si>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</si>
  <si>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</si>
  <si>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</si>
  <si>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</si>
  <si>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</si>
  <si>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</si>
  <si>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</si>
  <si>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</si>
  <si>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</si>
  <si>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</si>
  <si>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</si>
  <si>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</si>
  <si>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</si>
  <si>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</si>
  <si>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</si>
  <si>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</si>
  <si>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</si>
  <si>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</si>
  <si>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</si>
  <si>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</si>
  <si>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</si>
  <si>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</si>
  <si>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</si>
  <si>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</si>
  <si>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</si>
  <si>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</si>
  <si>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</si>
  <si>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</si>
  <si>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</si>
  <si>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</si>
  <si>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</si>
  <si>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</si>
  <si>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</si>
  <si>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</si>
  <si>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</si>
  <si>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</si>
  <si>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</si>
  <si>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</si>
  <si>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</si>
  <si>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</si>
  <si>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</si>
  <si>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</si>
  <si>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</si>
  <si>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</si>
  <si>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</si>
  <si>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</si>
  <si>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</si>
  <si>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</si>
  <si>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</si>
  <si>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</si>
  <si>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</si>
  <si>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</si>
  <si>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</si>
  <si>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</si>
  <si>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</si>
  <si>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</si>
  <si>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</si>
  <si>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</si>
  <si>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</si>
  <si>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</si>
  <si>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</si>
  <si>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</si>
  <si>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</si>
  <si>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</si>
  <si>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</si>
  <si>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</si>
  <si>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</si>
  <si>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</si>
  <si>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</si>
  <si>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</si>
  <si>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</si>
  <si>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</si>
  <si>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</si>
  <si>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</si>
  <si>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</si>
  <si>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</si>
  <si>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</si>
  <si>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</si>
  <si>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</si>
  <si>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</si>
  <si>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</si>
  <si>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</si>
  <si>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</si>
  <si>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</si>
  <si>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</si>
  <si>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</si>
  <si>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</si>
  <si>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</si>
  <si>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</si>
  <si>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</si>
  <si>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</si>
  <si>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</si>
  <si>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</si>
  <si>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</si>
  <si>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</si>
  <si>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</si>
  <si>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</si>
  <si>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</si>
  <si>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</si>
  <si>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</si>
  <si>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</si>
  <si>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</si>
  <si>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</si>
  <si>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</si>
  <si>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</si>
  <si>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</si>
  <si>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</si>
  <si>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</si>
  <si>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</si>
  <si>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</si>
  <si>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</si>
  <si>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</si>
  <si>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</si>
  <si>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</si>
  <si>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</si>
  <si>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</si>
  <si>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</si>
  <si>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</si>
  <si>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</si>
  <si>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</si>
  <si>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</si>
  <si>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</si>
  <si>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</si>
  <si>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</si>
  <si>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</si>
  <si>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</si>
  <si>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</si>
  <si>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</si>
  <si>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</si>
  <si>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</si>
  <si>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</si>
  <si>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</si>
  <si>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</si>
  <si>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</si>
  <si>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</si>
  <si>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</si>
  <si>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</si>
  <si>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</si>
  <si>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</si>
  <si>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</si>
  <si>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</si>
  <si>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</si>
  <si>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</si>
  <si>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</si>
  <si>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</si>
  <si>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</si>
  <si>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</si>
  <si>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</si>
  <si>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</si>
  <si>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</si>
  <si>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</si>
  <si>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</si>
  <si>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</si>
  <si>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</si>
  <si>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</si>
  <si>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</si>
  <si>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</si>
  <si>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</si>
  <si>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</si>
  <si>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</si>
  <si>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</si>
  <si>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</si>
  <si>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</si>
  <si>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</si>
  <si>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</si>
  <si>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</si>
  <si>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</si>
  <si>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</si>
  <si>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</si>
  <si>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</si>
  <si>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</si>
  <si>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</si>
  <si>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</si>
  <si>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</si>
  <si>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</si>
  <si>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</si>
  <si>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</si>
  <si>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</si>
  <si>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</si>
  <si>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</si>
  <si>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</si>
  <si>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</si>
  <si>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</si>
  <si>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</si>
  <si>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</si>
  <si>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</si>
  <si>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</si>
  <si>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</si>
  <si>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</si>
  <si>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</si>
  <si>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</si>
  <si>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</si>
  <si>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</si>
  <si>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</si>
  <si>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</si>
  <si>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</si>
  <si>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</si>
  <si>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</si>
  <si>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</si>
  <si>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</si>
  <si>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</si>
  <si>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</si>
  <si>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</si>
  <si>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</si>
  <si>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</si>
  <si>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</si>
  <si>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</si>
  <si>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</si>
  <si>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</si>
  <si>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</si>
  <si>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</si>
  <si>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</si>
  <si>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</si>
  <si>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</si>
  <si>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</si>
  <si>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</si>
  <si>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</si>
  <si>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</si>
  <si>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</si>
  <si>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</si>
  <si>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</si>
  <si>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</si>
  <si>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</si>
  <si>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</si>
  <si>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</si>
  <si>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</si>
  <si>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</si>
  <si>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</si>
  <si>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</si>
  <si>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</si>
  <si>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</si>
  <si>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</si>
  <si>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</si>
  <si>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</si>
  <si>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</si>
  <si>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</si>
  <si>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</si>
  <si>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</si>
  <si>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</si>
  <si>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</si>
  <si>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</si>
  <si>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</si>
  <si>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</si>
  <si>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</si>
  <si>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</si>
  <si>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</si>
  <si>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</si>
  <si>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</si>
  <si>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</si>
  <si>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</si>
  <si>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</si>
  <si>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</si>
  <si>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</si>
  <si>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</si>
  <si>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</si>
  <si>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</si>
  <si>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</si>
  <si>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</si>
  <si>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</si>
  <si>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</si>
  <si>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</si>
  <si>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</si>
  <si>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</si>
  <si>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</si>
  <si>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</si>
  <si>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</si>
  <si>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</si>
  <si>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</si>
  <si>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</si>
  <si>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</si>
  <si>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</si>
  <si>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</si>
  <si>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</si>
  <si>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</si>
  <si>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</si>
  <si>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</si>
  <si>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</si>
  <si>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</si>
  <si>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</si>
  <si>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</si>
  <si>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</si>
  <si>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</si>
  <si>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</si>
  <si>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</si>
  <si>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</si>
  <si>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</si>
  <si>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</si>
  <si>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</si>
  <si>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</si>
  <si>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</si>
  <si>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</si>
  <si>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</si>
  <si>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</si>
  <si>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</si>
  <si>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</si>
  <si>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</si>
  <si>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</si>
  <si>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</si>
  <si>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</si>
  <si>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</si>
  <si>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</si>
  <si>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</si>
  <si>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</si>
  <si>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</si>
  <si>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</si>
  <si>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</si>
  <si>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</si>
  <si>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</si>
  <si>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</si>
  <si>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</si>
  <si>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</si>
  <si>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</si>
  <si>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</si>
  <si>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</si>
  <si>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</si>
  <si>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</si>
  <si>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</si>
  <si>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</si>
  <si>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</si>
  <si>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</si>
  <si>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</si>
  <si>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</si>
  <si>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</si>
  <si>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</si>
  <si>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</si>
  <si>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</si>
  <si>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</si>
  <si>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</si>
  <si>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</si>
  <si>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</si>
  <si>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</si>
  <si>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</si>
  <si>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</si>
  <si>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</si>
  <si>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</si>
  <si>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</si>
  <si>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</si>
  <si>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</si>
  <si>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</si>
  <si>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</si>
  <si>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</si>
  <si>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</si>
  <si>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</si>
  <si>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</si>
  <si>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</si>
  <si>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</si>
  <si>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</si>
  <si>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</si>
  <si>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</si>
  <si>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</si>
  <si>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</si>
  <si>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</si>
  <si>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</si>
  <si>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</si>
  <si>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</si>
  <si>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</si>
  <si>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</si>
  <si>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</si>
  <si>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</si>
  <si>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</si>
  <si>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</si>
  <si>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</si>
  <si>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</si>
  <si>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</si>
  <si>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</si>
  <si>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</si>
  <si>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</si>
  <si>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</si>
  <si>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</si>
  <si>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</si>
  <si>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</si>
  <si>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</si>
  <si>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</si>
  <si>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</si>
  <si>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</si>
  <si>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</si>
  <si>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</si>
  <si>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</si>
  <si>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</si>
  <si>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</si>
  <si>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</si>
  <si>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</si>
  <si>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</si>
  <si>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</si>
  <si>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</si>
  <si>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</si>
  <si>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</si>
  <si>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</si>
  <si>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</si>
  <si>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</si>
  <si>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</si>
  <si>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</si>
  <si>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</si>
  <si>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</si>
  <si>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</si>
  <si>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</si>
  <si>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</si>
  <si>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</si>
  <si>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</si>
  <si>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</si>
  <si>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</si>
  <si>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</si>
  <si>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</si>
  <si>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</si>
  <si>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</si>
  <si>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</si>
  <si>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</si>
  <si>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</si>
  <si>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</si>
  <si>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</si>
  <si>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</si>
  <si>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</si>
  <si>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</si>
  <si>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</si>
  <si>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</si>
  <si>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</si>
  <si>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</si>
  <si>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</si>
  <si>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</si>
  <si>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</si>
  <si>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</si>
  <si>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</si>
  <si>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</si>
  <si>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</si>
  <si>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</si>
  <si>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</si>
  <si>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</si>
  <si>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</si>
  <si>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</si>
  <si>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</si>
  <si>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</si>
  <si>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</si>
  <si>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</si>
  <si>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</si>
  <si>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</si>
  <si>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</si>
  <si>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</si>
  <si>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</si>
  <si>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</si>
  <si>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</si>
  <si>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</si>
  <si>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</si>
  <si>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</si>
  <si>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</si>
  <si>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</si>
  <si>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</si>
  <si>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</si>
  <si>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</si>
  <si>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</si>
  <si>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</si>
  <si>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</si>
  <si>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</si>
  <si>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</si>
  <si>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</si>
  <si>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</si>
  <si>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</si>
  <si>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</si>
  <si>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</si>
  <si>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</si>
  <si>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</si>
  <si>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</si>
  <si>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</si>
  <si>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</si>
  <si>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</si>
  <si>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</si>
  <si>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</si>
  <si>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</si>
  <si>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</si>
  <si>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</si>
  <si>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</si>
  <si>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</si>
  <si>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</si>
  <si>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</si>
  <si>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</si>
  <si>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</si>
  <si>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</si>
  <si>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</si>
  <si>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</si>
  <si>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</si>
  <si>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</si>
  <si>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</si>
  <si>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</si>
  <si>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</si>
  <si>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</si>
  <si>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</si>
  <si>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</si>
  <si>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</si>
  <si>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</si>
  <si>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</si>
  <si>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</si>
  <si>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</si>
  <si>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</si>
  <si>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</si>
  <si>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</si>
  <si>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</si>
  <si>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</si>
  <si>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</si>
  <si>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</si>
  <si>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</si>
  <si>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</si>
  <si>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</si>
  <si>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</si>
  <si>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</si>
  <si>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</si>
  <si>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</si>
  <si>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</si>
  <si>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</si>
  <si>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</si>
  <si>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</si>
  <si>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</si>
  <si>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</si>
  <si>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</si>
  <si>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</si>
  <si>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</si>
  <si>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</si>
  <si>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</si>
  <si>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</si>
  <si>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</si>
  <si>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</si>
  <si>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</si>
  <si>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</si>
  <si>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</si>
  <si>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</si>
  <si>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</si>
  <si>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</si>
  <si>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</si>
  <si>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</si>
  <si>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</si>
  <si>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</si>
  <si>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</si>
  <si>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</si>
  <si>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</si>
  <si>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</si>
  <si>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</si>
  <si>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</si>
  <si>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</si>
  <si>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</si>
  <si>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</si>
  <si>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</si>
  <si>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</si>
  <si>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</si>
  <si>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</si>
  <si>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</si>
  <si>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</si>
  <si>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</si>
  <si>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</si>
  <si>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</si>
  <si>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</si>
  <si>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</si>
  <si>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</si>
  <si>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</si>
  <si>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</si>
  <si>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</si>
  <si>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</si>
  <si>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</si>
  <si>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</si>
  <si>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</si>
  <si>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</si>
  <si>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</si>
  <si>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</si>
  <si>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</si>
  <si>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</si>
  <si>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</si>
  <si>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</si>
  <si>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</si>
  <si>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</si>
  <si>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</si>
  <si>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</si>
  <si>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</si>
  <si>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</si>
  <si>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</si>
  <si>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</si>
  <si>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</si>
  <si>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</si>
  <si>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</si>
  <si>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</si>
  <si>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</si>
  <si>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</si>
  <si>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</si>
  <si>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</si>
  <si>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</si>
  <si>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</si>
  <si>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</si>
  <si>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</si>
  <si>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</si>
  <si>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</si>
  <si>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</si>
  <si>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</si>
  <si>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</si>
  <si>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</si>
  <si>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</si>
  <si>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</si>
  <si>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</si>
  <si>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</si>
  <si>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</si>
  <si>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</si>
  <si>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</si>
  <si>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</si>
  <si>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</si>
  <si>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</si>
  <si>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</si>
  <si>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</si>
  <si>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</si>
  <si>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</si>
  <si>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</si>
  <si>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</si>
  <si>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</si>
  <si>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</si>
  <si>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</si>
  <si>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</si>
  <si>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</si>
  <si>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</si>
  <si>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</si>
  <si>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</si>
  <si>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</si>
  <si>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</si>
  <si>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</si>
  <si>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</si>
  <si>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</si>
  <si>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</si>
  <si>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</si>
  <si>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</si>
  <si>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</si>
  <si>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</si>
  <si>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</si>
  <si>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</si>
  <si>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</si>
  <si>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</si>
  <si>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</si>
  <si>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</si>
  <si>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</si>
  <si>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</si>
  <si>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</si>
  <si>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</si>
  <si>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</si>
  <si>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</si>
  <si>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</si>
  <si>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</si>
  <si>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</si>
  <si>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</si>
  <si>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</si>
  <si>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</si>
  <si>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</si>
  <si>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</si>
  <si>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</si>
  <si>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</si>
  <si>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</si>
  <si>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</si>
  <si>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</si>
  <si>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</si>
  <si>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</si>
  <si>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</si>
  <si>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</si>
  <si>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</si>
  <si>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</si>
  <si>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</si>
  <si>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</si>
  <si>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</si>
  <si>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</si>
  <si>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</si>
  <si>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</si>
  <si>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</si>
  <si>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</si>
  <si>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</si>
  <si>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</si>
  <si>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</si>
  <si>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</si>
  <si>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</si>
  <si>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</si>
  <si>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</si>
  <si>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</si>
  <si>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</si>
  <si>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</si>
  <si>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</si>
  <si>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</si>
  <si>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</si>
  <si>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</si>
  <si>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</si>
  <si>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</si>
  <si>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</si>
  <si>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</si>
  <si>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</si>
  <si>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</si>
  <si>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</si>
  <si>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</si>
  <si>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</si>
  <si>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</si>
  <si>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</si>
  <si>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</si>
  <si>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</si>
  <si>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</si>
  <si>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</si>
  <si>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</si>
  <si>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</si>
  <si>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</si>
  <si>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</si>
  <si>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</si>
  <si>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</si>
  <si>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</si>
  <si>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</si>
  <si>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</si>
  <si>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</si>
  <si>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</si>
  <si>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</si>
  <si>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</si>
  <si>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</si>
  <si>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</si>
  <si>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</si>
  <si>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</si>
  <si>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</si>
  <si>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</si>
  <si>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</si>
  <si>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</si>
  <si>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</si>
  <si>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</si>
  <si>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</si>
  <si>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</si>
  <si>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</si>
  <si>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</si>
  <si>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</si>
  <si>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</si>
  <si>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</si>
  <si>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</si>
  <si>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</si>
  <si>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</si>
  <si>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</si>
  <si>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</si>
  <si>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</si>
  <si>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</si>
  <si>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</si>
  <si>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</si>
  <si>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</si>
  <si>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</si>
  <si>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</si>
  <si>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</si>
  <si>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</si>
  <si>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</si>
  <si>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</si>
  <si>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</si>
  <si>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</si>
  <si>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</si>
  <si>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</si>
  <si>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</si>
  <si>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</si>
  <si>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</si>
  <si>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</si>
  <si>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</si>
  <si>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</si>
  <si>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</si>
  <si>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</si>
  <si>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</si>
  <si>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</si>
  <si>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</si>
  <si>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</si>
  <si>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</si>
  <si>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</si>
  <si>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</si>
  <si>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</si>
  <si>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</si>
  <si>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</si>
  <si>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</si>
  <si>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</si>
  <si>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</si>
  <si>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</si>
  <si>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</si>
  <si>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</si>
  <si>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</si>
  <si>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</si>
  <si>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</si>
  <si>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</si>
  <si>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</si>
  <si>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</si>
  <si>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</si>
  <si>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</si>
  <si>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</si>
  <si>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</si>
  <si>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</si>
  <si>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</si>
  <si>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</si>
  <si>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</si>
  <si>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</si>
  <si>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</si>
  <si>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</si>
  <si>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</si>
  <si>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</si>
  <si>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</si>
  <si>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</si>
  <si>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</si>
  <si>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</si>
  <si>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</si>
  <si>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</si>
  <si>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</si>
  <si>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</si>
  <si>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</si>
  <si>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</si>
  <si>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</si>
  <si>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</si>
  <si>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</si>
  <si>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</si>
  <si>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</si>
  <si>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</si>
  <si>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</si>
  <si>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</si>
  <si>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</si>
  <si>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</si>
  <si>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</si>
  <si>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</si>
  <si>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</si>
  <si>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</si>
  <si>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</si>
  <si>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</si>
  <si>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</si>
  <si>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</si>
  <si>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</si>
  <si>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</si>
  <si>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</si>
  <si>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</si>
  <si>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</si>
  <si>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</si>
  <si>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</si>
  <si>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</si>
  <si>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</si>
  <si>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</si>
  <si>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</si>
  <si>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</si>
  <si>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</si>
  <si>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</si>
  <si>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</si>
  <si>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</si>
  <si>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</si>
  <si>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</si>
  <si>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</si>
  <si>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</si>
  <si>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</si>
  <si>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</si>
  <si>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</si>
  <si>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</si>
  <si>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</si>
  <si>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</si>
  <si>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</si>
  <si>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</si>
  <si>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</si>
  <si>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</si>
  <si>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</si>
  <si>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</si>
  <si>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</si>
  <si>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</si>
  <si>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</si>
  <si>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</si>
  <si>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</si>
  <si>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</si>
  <si>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</si>
  <si>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</si>
  <si>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</si>
  <si>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</si>
  <si>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</si>
  <si>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</si>
  <si>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</si>
  <si>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</si>
  <si>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</si>
  <si>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</si>
  <si>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</si>
  <si>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</si>
  <si>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</si>
  <si>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</si>
  <si>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</si>
  <si>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</si>
  <si>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</si>
  <si>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</si>
  <si>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</si>
  <si>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</si>
  <si>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</si>
  <si>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</si>
  <si>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</si>
  <si>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</si>
  <si>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</si>
  <si>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</si>
  <si>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</si>
  <si>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</si>
  <si>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</si>
  <si>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</si>
  <si>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</si>
  <si>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</si>
  <si>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</si>
  <si>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</si>
  <si>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</si>
  <si>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</si>
  <si>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</si>
  <si>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</si>
  <si>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</si>
  <si>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</si>
  <si>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</si>
  <si>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</si>
  <si>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</si>
  <si>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</si>
  <si>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</si>
  <si>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</si>
  <si>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</si>
  <si>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</si>
  <si>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</si>
  <si>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</si>
  <si>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</si>
  <si>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</si>
  <si>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</si>
  <si>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</si>
  <si>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</si>
  <si>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</si>
  <si>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</si>
  <si>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</si>
  <si>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</si>
  <si>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</si>
  <si>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</si>
  <si>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</si>
  <si>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</si>
  <si>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</si>
  <si>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</si>
  <si>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</si>
  <si>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</si>
  <si>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</si>
  <si>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</si>
  <si>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</si>
  <si>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</si>
  <si>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</si>
  <si>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</si>
  <si>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</si>
  <si>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</si>
  <si>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</si>
  <si>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</si>
  <si>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</si>
  <si>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</si>
  <si>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</si>
  <si>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</si>
  <si>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</si>
  <si>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</si>
  <si>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</si>
  <si>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</si>
  <si>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</si>
  <si>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</si>
  <si>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</si>
  <si>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</si>
  <si>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</si>
  <si>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</si>
  <si>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</si>
  <si>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</si>
  <si>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</si>
  <si>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</si>
  <si>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</si>
  <si>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</si>
  <si>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</si>
  <si>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</si>
  <si>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</si>
  <si>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</si>
  <si>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</si>
  <si>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</si>
  <si>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</si>
  <si>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</si>
  <si>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</si>
  <si>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</si>
  <si>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</si>
  <si>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</si>
  <si>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</si>
  <si>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</si>
  <si>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</si>
  <si>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</si>
  <si>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</si>
  <si>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</si>
  <si>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</si>
  <si>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</si>
  <si>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</si>
  <si>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</si>
  <si>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</si>
  <si>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</si>
  <si>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</si>
  <si>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</si>
  <si>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</si>
  <si>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</si>
  <si>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</si>
  <si>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</si>
  <si>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</si>
  <si>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</si>
  <si>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</si>
  <si>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</si>
  <si>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</si>
  <si>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</si>
  <si>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</si>
  <si>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</si>
  <si>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</si>
  <si>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</si>
  <si>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</si>
  <si>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</si>
  <si>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</si>
  <si>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</si>
  <si>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</si>
  <si>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</si>
  <si>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</si>
  <si>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</si>
  <si>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</si>
  <si>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</si>
  <si>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</si>
  <si>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</si>
  <si>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</si>
  <si>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</si>
  <si>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</si>
  <si>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</si>
  <si>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</si>
  <si>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</si>
  <si>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</si>
  <si>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</si>
  <si>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</si>
  <si>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</si>
  <si>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</si>
  <si>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</si>
  <si>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</si>
  <si>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</si>
  <si>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</si>
  <si>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</si>
  <si>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</si>
  <si>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</si>
  <si>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</si>
  <si>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</si>
  <si>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</si>
  <si>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</si>
  <si>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</si>
  <si>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</si>
  <si>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</si>
  <si>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</si>
  <si>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</si>
  <si>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</si>
  <si>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</si>
  <si>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</si>
  <si>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</si>
  <si>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</si>
  <si>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</si>
  <si>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</si>
  <si>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</si>
  <si>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</si>
  <si>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</si>
  <si>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</si>
  <si>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</si>
  <si>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</si>
  <si>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</si>
  <si>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</si>
  <si>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</si>
  <si>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</si>
  <si>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</si>
  <si>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</si>
  <si>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</si>
  <si>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</si>
  <si>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</si>
  <si>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</si>
  <si>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</si>
  <si>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</si>
  <si>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</si>
  <si>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</si>
  <si>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</si>
  <si>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</si>
  <si>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</si>
  <si>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</si>
  <si>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</si>
  <si>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</si>
  <si>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</si>
  <si>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</si>
  <si>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</si>
  <si>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</si>
  <si>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</si>
  <si>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</si>
  <si>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</si>
  <si>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</si>
  <si>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</si>
  <si>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</si>
  <si>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</si>
  <si>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</si>
  <si>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</si>
  <si>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</si>
  <si>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</si>
  <si>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</si>
  <si>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</si>
  <si>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</si>
  <si>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</si>
  <si>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</si>
  <si>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</si>
  <si>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</si>
  <si>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</si>
  <si>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</si>
  <si>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</si>
  <si>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</si>
  <si>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</si>
  <si>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</si>
  <si>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</si>
  <si>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</si>
  <si>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</si>
  <si>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</si>
  <si>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</si>
  <si>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</si>
  <si>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</si>
  <si>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</si>
  <si>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</si>
  <si>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</si>
  <si>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</si>
  <si>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</si>
  <si>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</si>
  <si>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</si>
  <si>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</si>
  <si>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</si>
  <si>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</si>
  <si>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</si>
  <si>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</si>
  <si>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</si>
  <si>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</si>
  <si>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</si>
  <si>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</si>
  <si>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</si>
  <si>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</si>
  <si>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</si>
  <si>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</si>
  <si>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</si>
  <si>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</si>
  <si>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</si>
  <si>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</si>
  <si>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</si>
  <si>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</si>
  <si>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</si>
  <si>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</si>
  <si>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</si>
  <si>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</si>
  <si>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</si>
  <si>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</si>
  <si>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</si>
  <si>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</si>
  <si>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</si>
  <si>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</si>
  <si>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</si>
  <si>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</si>
  <si>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</si>
  <si>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</si>
  <si>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</si>
  <si>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</si>
  <si>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</si>
  <si>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</si>
  <si>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</si>
  <si>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</si>
  <si>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</si>
  <si>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</si>
  <si>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</si>
  <si>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</si>
  <si>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</si>
  <si>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</si>
  <si>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</si>
  <si>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</si>
  <si>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</si>
  <si>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</si>
  <si>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</si>
  <si>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</si>
  <si>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</si>
  <si>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</si>
  <si>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</si>
  <si>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</si>
  <si>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</si>
  <si>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</si>
  <si>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</si>
  <si>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</si>
  <si>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</si>
  <si>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</si>
  <si>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</si>
  <si>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</si>
  <si>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</si>
  <si>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</si>
  <si>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</si>
  <si>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</si>
  <si>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</si>
  <si>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</si>
  <si>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</si>
  <si>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</si>
  <si>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</si>
  <si>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</si>
  <si>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</si>
  <si>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</si>
  <si>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</si>
  <si>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</si>
  <si>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</si>
  <si>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</si>
  <si>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</si>
  <si>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</si>
  <si>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</si>
  <si>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</si>
  <si>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</si>
  <si>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</si>
  <si>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</si>
  <si>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</si>
  <si>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</si>
  <si>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</si>
  <si>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</si>
  <si>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</si>
  <si>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</si>
  <si>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</si>
  <si>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</si>
  <si>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</si>
  <si>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</si>
  <si>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</si>
  <si>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</si>
  <si>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</si>
  <si>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</si>
  <si>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</si>
  <si>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</si>
  <si>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</si>
  <si>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</si>
  <si>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</si>
  <si>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</si>
  <si>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</si>
  <si>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</si>
  <si>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</si>
  <si>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</si>
  <si>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</si>
  <si>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</si>
  <si>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</si>
  <si>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</si>
  <si>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</si>
  <si>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</si>
  <si>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</si>
  <si>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</si>
  <si>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</si>
  <si>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</si>
  <si>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</si>
  <si>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</si>
  <si>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</si>
  <si>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</si>
  <si>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</si>
  <si>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</si>
  <si>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</si>
  <si>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</si>
  <si>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</si>
  <si>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</si>
  <si>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</si>
  <si>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</si>
  <si>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</si>
  <si>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</si>
  <si>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</si>
  <si>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</si>
  <si>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</si>
  <si>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</si>
  <si>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</si>
  <si>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</si>
  <si>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</si>
  <si>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</si>
  <si>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</si>
  <si>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</si>
  <si>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</si>
  <si>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</si>
  <si>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</si>
  <si>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</si>
  <si>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</si>
  <si>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</si>
  <si>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</si>
  <si>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</si>
  <si>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</si>
  <si>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</si>
  <si>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</si>
  <si>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</si>
  <si>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</si>
  <si>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</si>
  <si>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</si>
  <si>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</si>
  <si>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</si>
  <si>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</si>
  <si>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</si>
  <si>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</si>
  <si>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</si>
  <si>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</si>
  <si>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</si>
  <si>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</si>
  <si>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</si>
  <si>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</si>
  <si>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</si>
  <si>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</si>
  <si>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</si>
  <si>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</si>
  <si>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</si>
  <si>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</si>
  <si>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</si>
  <si>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</si>
  <si>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</si>
  <si>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</si>
  <si>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</si>
  <si>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</si>
  <si>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</si>
  <si>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</si>
  <si>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</si>
  <si>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</si>
  <si>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</si>
  <si>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</si>
  <si>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</si>
  <si>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</si>
  <si>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</si>
  <si>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</si>
  <si>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</si>
  <si>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</si>
  <si>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</si>
  <si>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</si>
  <si>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</si>
  <si>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</si>
  <si>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</si>
  <si>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</si>
  <si>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</si>
  <si>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</si>
  <si>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</si>
  <si>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</si>
  <si>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</si>
  <si>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</si>
  <si>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</si>
  <si>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</si>
  <si>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</si>
  <si>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</si>
  <si>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</si>
  <si>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</si>
  <si>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</si>
  <si>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</si>
  <si>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</si>
  <si>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</si>
  <si>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</si>
  <si>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</si>
  <si>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</si>
  <si>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</si>
  <si>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</si>
  <si>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</si>
  <si>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</si>
  <si>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</si>
  <si>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</si>
  <si>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</si>
  <si>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</si>
  <si>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</si>
  <si>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</si>
  <si>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</si>
  <si>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</si>
  <si>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</si>
  <si>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</si>
  <si>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</si>
  <si>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</si>
  <si>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</si>
  <si>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</si>
  <si>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</si>
  <si>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</si>
  <si>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</si>
  <si>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</si>
  <si>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</si>
  <si>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</si>
  <si>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</si>
  <si>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</si>
  <si>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</si>
  <si>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</si>
  <si>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</si>
  <si>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</si>
  <si>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</si>
  <si>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</si>
  <si>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</si>
  <si>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</si>
  <si>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</si>
  <si>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</si>
  <si>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</si>
  <si>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</si>
  <si>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</si>
  <si>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</si>
  <si>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</si>
  <si>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</si>
  <si>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</si>
  <si>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</si>
  <si>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</si>
  <si>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</si>
  <si>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</si>
  <si>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</si>
  <si>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</si>
  <si>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</si>
  <si>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</si>
  <si>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</si>
  <si>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</si>
  <si>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</si>
  <si>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</si>
  <si>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</si>
  <si>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</si>
  <si>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</si>
  <si>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</si>
  <si>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</si>
  <si>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</si>
  <si>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</si>
  <si>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</si>
  <si>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</si>
  <si>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</si>
  <si>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</si>
  <si>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</si>
  <si>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</si>
  <si>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</si>
  <si>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</si>
  <si>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</si>
  <si>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</si>
  <si>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</si>
  <si>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</si>
  <si>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</si>
  <si>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</si>
  <si>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</si>
  <si>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</si>
  <si>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</si>
  <si>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</si>
  <si>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</si>
  <si>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</si>
  <si>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</si>
  <si>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</si>
  <si>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</si>
  <si>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</si>
  <si>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</si>
  <si>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</si>
  <si>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</si>
  <si>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</si>
  <si>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</si>
  <si>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</si>
  <si>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</si>
  <si>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</si>
  <si>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</si>
  <si>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</si>
  <si>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</si>
  <si>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</si>
  <si>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</si>
  <si>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</si>
  <si>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</si>
  <si>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</si>
  <si>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</si>
  <si>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</si>
  <si>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</si>
  <si>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</si>
  <si>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</si>
  <si>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</si>
  <si>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</si>
  <si>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</si>
  <si>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</si>
  <si>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</si>
  <si>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</si>
  <si>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</si>
  <si>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</si>
  <si>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</si>
  <si>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</si>
  <si>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</si>
  <si>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</si>
  <si>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</si>
  <si>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</si>
  <si>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</si>
  <si>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</si>
  <si>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</si>
  <si>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</si>
  <si>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</si>
  <si>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</si>
  <si>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</si>
  <si>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</si>
  <si>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</si>
  <si>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</si>
  <si>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</si>
  <si>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</si>
  <si>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</si>
  <si>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</si>
  <si>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</si>
  <si>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</si>
  <si>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</si>
  <si>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</si>
  <si>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</si>
  <si>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</si>
  <si>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</si>
  <si>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</si>
  <si>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</si>
  <si>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</si>
  <si>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</si>
  <si>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</si>
  <si>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</si>
  <si>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</si>
  <si>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</si>
  <si>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</si>
  <si>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</si>
  <si>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</si>
  <si>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</si>
  <si>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</si>
  <si>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</si>
  <si>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</si>
  <si>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</si>
  <si>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</si>
  <si>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</si>
  <si>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</si>
  <si>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</si>
  <si>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</si>
  <si>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</si>
  <si>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</si>
  <si>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</si>
  <si>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</si>
  <si>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</si>
  <si>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</si>
  <si>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</si>
  <si>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</si>
  <si>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</si>
  <si>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</si>
  <si>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</si>
  <si>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</si>
  <si>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</si>
  <si>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</si>
  <si>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</si>
  <si>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</si>
  <si>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</si>
  <si>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</si>
  <si>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</si>
  <si>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</si>
  <si>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</si>
  <si>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</si>
  <si>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</si>
  <si>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</si>
  <si>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</si>
  <si>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</si>
  <si>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</si>
  <si>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</si>
  <si>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</si>
  <si>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</si>
  <si>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</si>
  <si>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</si>
  <si>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</si>
  <si>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</si>
  <si>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</si>
  <si>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</si>
  <si>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</si>
  <si>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</si>
  <si>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</si>
  <si>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</si>
  <si>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</si>
  <si>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</si>
  <si>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</si>
  <si>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</si>
  <si>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</si>
  <si>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</si>
  <si>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</si>
  <si>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</si>
  <si>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</si>
  <si>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</si>
  <si>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</si>
  <si>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</si>
  <si>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</si>
  <si>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</si>
  <si>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</si>
  <si>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</si>
  <si>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</si>
  <si>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</si>
  <si>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</si>
  <si>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</si>
  <si>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</si>
  <si>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</si>
  <si>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</si>
  <si>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</si>
  <si>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</si>
  <si>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</si>
  <si>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</si>
  <si>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</si>
  <si>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</si>
  <si>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</si>
  <si>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</si>
  <si>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</si>
  <si>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</si>
  <si>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</si>
  <si>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</si>
  <si>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</si>
  <si>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</si>
  <si>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</si>
  <si>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</si>
  <si>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</si>
  <si>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</si>
  <si>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</si>
  <si>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</si>
  <si>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</si>
  <si>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</si>
  <si>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</si>
  <si>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</si>
  <si>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</si>
  <si>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</si>
  <si>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</si>
  <si>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</si>
  <si>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</si>
  <si>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</si>
  <si>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</si>
  <si>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</si>
  <si>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</si>
  <si>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</si>
  <si>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</si>
  <si>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</si>
  <si>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</si>
  <si>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</si>
  <si>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</si>
  <si>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</si>
  <si>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</si>
  <si>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</si>
  <si>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</si>
  <si>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</si>
  <si>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</si>
  <si>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</si>
  <si>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</si>
  <si>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</si>
  <si>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</si>
  <si>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</si>
  <si>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</si>
  <si>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</si>
  <si>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</si>
  <si>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</si>
  <si>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</si>
  <si>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</si>
  <si>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</si>
  <si>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</si>
  <si>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</si>
  <si>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</si>
  <si>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</si>
  <si>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</si>
  <si>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</si>
  <si>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</si>
  <si>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</si>
  <si>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</si>
  <si>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</si>
  <si>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</si>
  <si>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</si>
  <si>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</si>
  <si>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</si>
  <si>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</si>
  <si>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</si>
  <si>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</si>
  <si>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</si>
  <si>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</si>
  <si>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</si>
  <si>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</si>
  <si>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</si>
  <si>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</si>
  <si>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</si>
  <si>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</si>
  <si>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</si>
  <si>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</si>
  <si>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</si>
  <si>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</si>
  <si>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</si>
  <si>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</si>
  <si>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</si>
  <si>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</si>
  <si>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</si>
  <si>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</si>
  <si>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</si>
  <si>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</si>
  <si>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</si>
  <si>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</si>
  <si>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</si>
  <si>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</si>
  <si>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</si>
  <si>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</si>
  <si>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</si>
  <si>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</si>
  <si>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</si>
  <si>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</si>
  <si>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</si>
  <si>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</si>
  <si>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</si>
  <si>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</si>
  <si>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</si>
  <si>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</si>
  <si>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</si>
  <si>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</si>
  <si>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</si>
  <si>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</si>
  <si>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</si>
  <si>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</si>
  <si>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</si>
  <si>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</si>
  <si>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</si>
  <si>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</si>
  <si>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</si>
  <si>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</si>
  <si>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</si>
  <si>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</si>
  <si>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</si>
  <si>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</si>
  <si>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</si>
  <si>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</si>
  <si>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</si>
  <si>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</si>
  <si>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</si>
  <si>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</si>
  <si>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</si>
  <si>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</si>
  <si>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</si>
  <si>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</si>
  <si>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</si>
  <si>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</si>
  <si>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</si>
  <si>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</si>
  <si>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</si>
  <si>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</si>
  <si>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</si>
  <si>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</si>
  <si>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</si>
  <si>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</si>
  <si>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</si>
  <si>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</si>
  <si>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</si>
  <si>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</si>
  <si>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</si>
  <si>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</si>
  <si>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</si>
  <si>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</si>
  <si>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</si>
  <si>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</si>
  <si>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</si>
  <si>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</si>
  <si>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</si>
  <si>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</si>
  <si>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</si>
  <si>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</si>
  <si>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</si>
  <si>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</si>
  <si>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</si>
  <si>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</si>
  <si>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</si>
  <si>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</si>
  <si>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</si>
  <si>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</si>
  <si>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</si>
  <si>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</si>
  <si>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</si>
  <si>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</si>
  <si>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</si>
  <si>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</si>
  <si>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</si>
  <si>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</si>
  <si>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</si>
  <si>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</si>
  <si>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</si>
  <si>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</si>
  <si>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</si>
  <si>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</si>
  <si>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</si>
  <si>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</si>
  <si>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</si>
  <si>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</si>
  <si>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</si>
  <si>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</si>
  <si>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</si>
  <si>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</si>
  <si>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</si>
  <si>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</si>
  <si>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</si>
  <si>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</si>
  <si>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</si>
  <si>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</si>
  <si>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</si>
  <si>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</si>
  <si>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</si>
  <si>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</si>
  <si>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</si>
  <si>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</si>
  <si>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</si>
  <si>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</si>
  <si>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</si>
  <si>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</si>
  <si>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</si>
  <si>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</si>
  <si>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</si>
  <si>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</si>
  <si>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</si>
  <si>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</si>
  <si>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</si>
  <si>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</si>
  <si>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</si>
  <si>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</si>
  <si>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</si>
  <si>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</si>
  <si>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</si>
  <si>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</si>
  <si>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</si>
  <si>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</si>
  <si>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</si>
  <si>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</si>
  <si>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</si>
  <si>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</si>
  <si>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</si>
  <si>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</si>
  <si>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</si>
  <si>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</si>
  <si>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</si>
  <si>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</si>
  <si>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</si>
  <si>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</si>
  <si>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</si>
  <si>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</si>
  <si>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</si>
  <si>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</si>
  <si>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</si>
  <si>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</si>
  <si>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</si>
  <si>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</si>
  <si>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</si>
  <si>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</si>
  <si>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</si>
  <si>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</si>
  <si>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</si>
  <si>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</si>
  <si>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</si>
  <si>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</si>
  <si>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</si>
  <si>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</si>
  <si>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</si>
  <si>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</si>
  <si>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</si>
  <si>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</si>
  <si>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</si>
  <si>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</si>
  <si>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</si>
  <si>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</si>
  <si>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</si>
  <si>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</si>
  <si>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</si>
  <si>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</si>
  <si>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</si>
  <si>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</si>
  <si>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</si>
  <si>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</si>
  <si>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</si>
  <si>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</si>
  <si>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</si>
  <si>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</si>
  <si>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</si>
  <si>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</si>
  <si>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</si>
  <si>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</si>
  <si>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</si>
  <si>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</si>
  <si>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</si>
  <si>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</si>
  <si>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</si>
  <si>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</si>
  <si>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</si>
  <si>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</si>
  <si>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</si>
  <si>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</si>
  <si>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</si>
  <si>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</si>
  <si>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</si>
  <si>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</si>
  <si>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</si>
  <si>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</si>
  <si>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</si>
  <si>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</si>
  <si>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</si>
  <si>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</si>
  <si>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</si>
  <si>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</si>
  <si>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</si>
  <si>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</si>
  <si>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</si>
  <si>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</si>
  <si>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</si>
  <si>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</si>
  <si>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</si>
  <si>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</si>
  <si>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</si>
  <si>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</si>
  <si>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</si>
  <si>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</si>
  <si>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</si>
  <si>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</si>
  <si>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</si>
  <si>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</si>
  <si>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</si>
  <si>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</si>
  <si>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</si>
  <si>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</si>
  <si>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</si>
  <si>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</si>
  <si>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</si>
  <si>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</si>
  <si>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</si>
  <si>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</si>
  <si>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</si>
  <si>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</si>
  <si>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</si>
  <si>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</si>
  <si>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</si>
  <si>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</si>
  <si>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</si>
  <si>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</si>
  <si>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</si>
  <si>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</si>
  <si>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</si>
  <si>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</si>
  <si>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</si>
  <si>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</si>
  <si>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</si>
  <si>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</si>
  <si>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</si>
  <si>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</si>
  <si>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</si>
  <si>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</si>
  <si>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</si>
  <si>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</si>
  <si>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</si>
  <si>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</si>
  <si>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</si>
  <si>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</si>
  <si>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</si>
  <si>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</si>
  <si>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</si>
  <si>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</si>
  <si>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</si>
  <si>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</si>
  <si>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</si>
  <si>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</si>
  <si>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</si>
  <si>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</si>
  <si>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</si>
  <si>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</si>
  <si>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</si>
  <si>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</si>
  <si>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</si>
  <si>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</si>
  <si>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</si>
  <si>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</si>
  <si>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</si>
  <si>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</si>
  <si>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</si>
  <si>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</si>
  <si>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</si>
  <si>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</si>
  <si>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</si>
  <si>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</si>
  <si>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</si>
  <si>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</si>
  <si>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</si>
  <si>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</si>
  <si>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</si>
  <si>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</si>
  <si>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</si>
  <si>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</si>
  <si>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</si>
  <si>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</si>
  <si>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</si>
  <si>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</si>
  <si>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</si>
  <si>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</si>
  <si>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</si>
  <si>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</si>
  <si>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</si>
  <si>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</si>
  <si>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</si>
  <si>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</si>
  <si>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</si>
  <si>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</si>
  <si>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</si>
  <si>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</si>
  <si>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</si>
  <si>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</si>
  <si>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</si>
  <si>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</si>
  <si>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</si>
  <si>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</si>
  <si>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</si>
  <si>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</si>
  <si>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</si>
  <si>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</si>
  <si>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</si>
  <si>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</si>
  <si>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</si>
  <si>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</si>
  <si>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</si>
  <si>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</si>
  <si>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</si>
  <si>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</si>
  <si>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</si>
  <si>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</si>
  <si>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</si>
  <si>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</si>
  <si>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</si>
  <si>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</si>
  <si>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</si>
  <si>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</si>
  <si>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</si>
  <si>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</si>
  <si>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</si>
  <si>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</si>
  <si>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</si>
  <si>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</si>
  <si>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</si>
  <si>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</si>
  <si>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</si>
  <si>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</si>
  <si>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</si>
  <si>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</si>
  <si>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</si>
  <si>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</si>
  <si>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</si>
  <si>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</si>
  <si>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</si>
  <si>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</si>
  <si>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</si>
  <si>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</si>
  <si>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</si>
  <si>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</si>
  <si>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</si>
  <si>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</si>
  <si>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</si>
  <si>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</si>
  <si>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</si>
  <si>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</si>
  <si>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</si>
  <si>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</si>
  <si>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</si>
  <si>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</si>
  <si>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</si>
  <si>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</si>
  <si>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</si>
  <si>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</si>
  <si>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</si>
  <si>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</si>
  <si>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</si>
  <si>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</si>
  <si>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</si>
  <si>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</si>
  <si>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</si>
  <si>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</si>
  <si>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</si>
  <si>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</si>
  <si>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</si>
  <si>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</si>
  <si>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</si>
  <si>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</si>
  <si>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</si>
  <si>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</si>
  <si>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</si>
  <si>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</si>
  <si>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</si>
  <si>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</si>
  <si>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</si>
  <si>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</si>
  <si>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</si>
  <si>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</si>
  <si>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</si>
  <si>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</si>
  <si>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</si>
  <si>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</si>
  <si>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</si>
  <si>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</si>
  <si>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</si>
  <si>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</si>
  <si>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</si>
  <si>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</si>
  <si>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</si>
  <si>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</si>
  <si>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</si>
  <si>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</si>
  <si>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</si>
  <si>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</si>
  <si>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</si>
  <si>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</si>
  <si>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</si>
  <si>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</si>
  <si>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</si>
  <si>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</si>
  <si>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</si>
  <si>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</si>
  <si>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</si>
  <si>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</si>
  <si>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</si>
  <si>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</si>
  <si>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</si>
  <si>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</si>
  <si>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</si>
  <si>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</si>
  <si>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</si>
  <si>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</si>
  <si>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</si>
  <si>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</si>
  <si>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</si>
  <si>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</si>
  <si>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</si>
  <si>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</si>
  <si>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</si>
  <si>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</si>
  <si>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</si>
  <si>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</si>
  <si>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</si>
  <si>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</si>
  <si>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</si>
  <si>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</si>
  <si>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</si>
  <si>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</si>
  <si>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</si>
  <si>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</si>
  <si>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</si>
  <si>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</si>
  <si>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</si>
  <si>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</si>
  <si>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</si>
  <si>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</si>
  <si>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</si>
  <si>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</si>
  <si>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</si>
  <si>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</si>
  <si>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</si>
  <si>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</si>
  <si>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</si>
  <si>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</si>
  <si>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</si>
  <si>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</si>
  <si>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</si>
  <si>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</si>
  <si>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</si>
  <si>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</si>
  <si>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</si>
  <si>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</si>
  <si>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</si>
  <si>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</si>
  <si>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</si>
  <si>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</si>
  <si>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</si>
  <si>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</si>
  <si>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</si>
  <si>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</si>
  <si>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</si>
  <si>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</si>
  <si>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</si>
  <si>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</si>
  <si>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</si>
  <si>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</si>
  <si>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</si>
  <si>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</si>
  <si>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</si>
  <si>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</si>
  <si>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</si>
  <si>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</si>
  <si>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</si>
  <si>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</si>
  <si>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</si>
  <si>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</si>
  <si>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</si>
  <si>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</si>
  <si>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</si>
  <si>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</si>
  <si>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</si>
  <si>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</si>
  <si>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</si>
  <si>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</si>
  <si>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</si>
  <si>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</si>
  <si>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</si>
  <si>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</si>
  <si>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</si>
  <si>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</si>
  <si>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</si>
  <si>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</si>
  <si>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</si>
  <si>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</si>
  <si>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</si>
  <si>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</si>
  <si>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</si>
  <si>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</si>
  <si>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</si>
  <si>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</si>
  <si>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</si>
  <si>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</si>
  <si>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</si>
  <si>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</si>
  <si>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</si>
  <si>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</si>
  <si>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</si>
  <si>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</si>
  <si>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</si>
  <si>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</si>
  <si>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</si>
  <si>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</si>
  <si>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</si>
  <si>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</si>
  <si>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</si>
  <si>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</si>
  <si>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</si>
  <si>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</si>
  <si>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</si>
  <si>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</si>
  <si>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</si>
  <si>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</si>
  <si>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</si>
  <si>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</si>
  <si>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</si>
  <si>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</si>
  <si>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</si>
  <si>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</si>
  <si>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</si>
  <si>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</si>
  <si>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</si>
  <si>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</si>
  <si>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</si>
  <si>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</si>
  <si>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</si>
  <si>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</si>
  <si>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</si>
  <si>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</si>
  <si>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</si>
  <si>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</si>
  <si>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</si>
  <si>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</si>
  <si>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</si>
  <si>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</si>
  <si>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</si>
  <si>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</si>
  <si>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</si>
  <si>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</si>
  <si>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</si>
  <si>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</si>
  <si>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</si>
  <si>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</si>
  <si>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</si>
  <si>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</si>
  <si>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</si>
  <si>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</si>
  <si>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</si>
  <si>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</si>
  <si>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</si>
  <si>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</si>
  <si>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</si>
  <si>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</si>
  <si>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</si>
  <si>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</si>
  <si>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</si>
  <si>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</si>
  <si>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</si>
  <si>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</si>
  <si>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</si>
  <si>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</si>
  <si>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</si>
  <si>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</si>
  <si>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</si>
  <si>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</si>
  <si>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</si>
  <si>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</si>
  <si>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</si>
  <si>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</si>
  <si>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</si>
  <si>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</si>
  <si>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</si>
  <si>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</si>
  <si>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</si>
  <si>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</si>
  <si>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</si>
  <si>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</si>
  <si>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</si>
  <si>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</si>
  <si>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</si>
  <si>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</si>
  <si>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</si>
  <si>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</si>
  <si>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</si>
  <si>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</si>
  <si>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</si>
  <si>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</si>
  <si>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</si>
  <si>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</si>
  <si>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</si>
  <si>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</si>
  <si>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</si>
  <si>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</si>
  <si>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</si>
  <si>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</si>
  <si>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</si>
  <si>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</si>
  <si>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</si>
  <si>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</si>
  <si>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</si>
  <si>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</si>
  <si>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</si>
  <si>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</si>
  <si>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</si>
  <si>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</si>
  <si>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</si>
  <si>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</si>
  <si>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</si>
  <si>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</si>
  <si>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</si>
  <si>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</si>
  <si>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</si>
  <si>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</si>
  <si>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</si>
  <si>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</si>
  <si>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</si>
  <si>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</si>
  <si>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</si>
  <si>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</si>
  <si>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</si>
  <si>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</si>
  <si>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</si>
  <si>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</si>
  <si>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</si>
  <si>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</si>
  <si>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</si>
  <si>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</si>
  <si>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</si>
  <si>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</si>
  <si>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</si>
  <si>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</si>
  <si>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</si>
  <si>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</si>
  <si>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</si>
  <si>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</si>
  <si>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</si>
  <si>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</si>
  <si>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</si>
  <si>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</si>
  <si>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</si>
  <si>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</si>
  <si>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</si>
  <si>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</si>
  <si>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</si>
  <si>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</si>
  <si>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</si>
  <si>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</si>
  <si>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</si>
  <si>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</si>
  <si>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</si>
  <si>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</si>
  <si>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</si>
  <si>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</si>
  <si>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</si>
  <si>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</si>
  <si>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</si>
  <si>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</si>
  <si>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</si>
  <si>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</si>
  <si>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</si>
  <si>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</si>
  <si>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</si>
  <si>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</si>
  <si>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</si>
  <si>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</si>
  <si>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</si>
  <si>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</si>
  <si>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</si>
  <si>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</si>
  <si>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</si>
  <si>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</si>
  <si>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</si>
  <si>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</si>
  <si>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</si>
  <si>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</si>
  <si>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</si>
  <si>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</si>
  <si>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</si>
  <si>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</si>
  <si>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</si>
  <si>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</si>
  <si>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</si>
  <si>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</si>
  <si>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</si>
  <si>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</si>
  <si>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</si>
  <si>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</si>
  <si>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</si>
  <si>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</si>
  <si>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</si>
  <si>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</si>
  <si>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</si>
  <si>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</si>
  <si>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</si>
  <si>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</si>
  <si>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</si>
  <si>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</si>
  <si>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</si>
  <si>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</si>
  <si>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</si>
  <si>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</si>
  <si>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</si>
  <si>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</si>
  <si>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</si>
  <si>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</si>
  <si>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</si>
  <si>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</si>
  <si>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</si>
  <si>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</si>
  <si>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</si>
  <si>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</si>
  <si>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</si>
  <si>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</si>
  <si>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</si>
  <si>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</si>
  <si>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</si>
  <si>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</si>
  <si>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</si>
  <si>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</si>
  <si>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</si>
  <si>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</si>
  <si>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</si>
  <si>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</si>
  <si>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</si>
  <si>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</si>
  <si>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</si>
  <si>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</si>
  <si>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</si>
  <si>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</si>
  <si>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</si>
  <si>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</si>
  <si>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</si>
  <si>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</si>
  <si>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</si>
  <si>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</si>
  <si>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</si>
  <si>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</si>
  <si>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</si>
  <si>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</si>
  <si>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</si>
  <si>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</si>
  <si>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</si>
  <si>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</si>
  <si>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</si>
  <si>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</si>
  <si>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</si>
  <si>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</si>
  <si>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</si>
  <si>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</si>
  <si>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</si>
  <si>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</si>
  <si>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</si>
  <si>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</si>
  <si>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</si>
  <si>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</si>
  <si>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</si>
  <si>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</si>
  <si>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</si>
  <si>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</si>
  <si>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</si>
  <si>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</si>
  <si>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</si>
  <si>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</si>
  <si>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</si>
  <si>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</si>
  <si>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</si>
  <si>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</si>
  <si>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</si>
  <si>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</si>
  <si>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</si>
  <si>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</si>
  <si>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</si>
  <si>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</si>
  <si>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</si>
  <si>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</si>
  <si>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</si>
  <si>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</si>
  <si>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</si>
  <si>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</si>
  <si>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</si>
  <si>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</si>
  <si>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</si>
  <si>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</si>
  <si>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</si>
  <si>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</si>
  <si>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</si>
  <si>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</si>
  <si>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</si>
  <si>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</si>
  <si>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</si>
  <si>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</si>
  <si>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</si>
  <si>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</si>
  <si>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</si>
  <si>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</si>
  <si>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</si>
  <si>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</si>
  <si>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</si>
  <si>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</si>
  <si>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</si>
  <si>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</si>
  <si>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</si>
  <si>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</si>
  <si>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</si>
  <si>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</si>
  <si>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</si>
  <si>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</si>
  <si>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</si>
  <si>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</si>
  <si>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</si>
  <si>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</si>
  <si>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</si>
  <si>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</si>
  <si>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</si>
  <si>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</si>
  <si>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</si>
  <si>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</si>
  <si>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</si>
  <si>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</si>
  <si>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</si>
  <si>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</si>
  <si>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</si>
  <si>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</si>
  <si>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</si>
  <si>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</si>
  <si>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</si>
  <si>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</si>
  <si>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</si>
  <si>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</si>
  <si>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</si>
  <si>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</si>
  <si>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</si>
  <si>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</si>
  <si>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</si>
  <si>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</si>
  <si>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</si>
  <si>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</si>
  <si>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</si>
  <si>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</si>
  <si>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</si>
  <si>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</si>
  <si>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</si>
  <si>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</si>
  <si>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</si>
  <si>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</si>
  <si>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</si>
  <si>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</si>
  <si>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</si>
  <si>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</si>
  <si>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</si>
  <si>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</si>
  <si>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</si>
  <si>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</si>
  <si>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</si>
  <si>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</si>
  <si>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</si>
  <si>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</si>
  <si>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</si>
  <si>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</si>
  <si>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</si>
  <si>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</si>
  <si>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</si>
  <si>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</si>
  <si>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</si>
  <si>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</si>
  <si>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</si>
  <si>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</si>
  <si>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</si>
  <si>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</si>
  <si>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</si>
  <si>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</si>
  <si>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</si>
  <si>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</si>
  <si>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</si>
  <si>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</si>
  <si>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</si>
  <si>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</si>
  <si>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</si>
  <si>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</si>
  <si>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</si>
  <si>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</si>
  <si>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</si>
  <si>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</si>
  <si>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</si>
  <si>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</si>
  <si>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</si>
  <si>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</si>
  <si>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</si>
  <si>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</si>
  <si>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</si>
  <si>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</si>
  <si>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</si>
  <si>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</si>
  <si>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</si>
  <si>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</si>
  <si>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</si>
  <si>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</si>
  <si>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</si>
  <si>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</si>
  <si>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</si>
  <si>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</si>
  <si>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</si>
  <si>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</si>
  <si>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</si>
  <si>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</si>
  <si>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</si>
  <si>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</si>
  <si>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</si>
  <si>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</si>
  <si>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</si>
  <si>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</si>
  <si>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</si>
  <si>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</si>
  <si>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</si>
  <si>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</si>
  <si>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</si>
  <si>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</si>
  <si>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</si>
  <si>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</si>
  <si>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</si>
  <si>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</si>
  <si>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</si>
  <si>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</si>
  <si>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</si>
  <si>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</si>
  <si>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</si>
  <si>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</si>
  <si>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</si>
  <si>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</si>
  <si>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</si>
  <si>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</si>
  <si>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</si>
  <si>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</si>
  <si>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</si>
  <si>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</si>
  <si>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</si>
  <si>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</si>
  <si>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</si>
  <si>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</si>
  <si>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</si>
  <si>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</si>
  <si>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</si>
  <si>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</si>
  <si>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</si>
  <si>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</si>
  <si>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</si>
  <si>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</si>
  <si>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</si>
  <si>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</si>
  <si>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</si>
  <si>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</si>
  <si>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</si>
  <si>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</si>
  <si>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</si>
  <si>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</si>
  <si>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</si>
  <si>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</si>
  <si>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</si>
  <si>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</si>
  <si>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</si>
  <si>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</si>
  <si>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</si>
  <si>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</si>
  <si>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</si>
  <si>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</si>
  <si>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</si>
  <si>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</si>
  <si>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</si>
  <si>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</si>
  <si>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</si>
  <si>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</si>
  <si>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</si>
  <si>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</si>
  <si>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</si>
  <si>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</si>
  <si>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</si>
  <si>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</si>
  <si>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</si>
  <si>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</si>
  <si>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</si>
  <si>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</si>
  <si>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</si>
  <si>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</si>
  <si>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</si>
  <si>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</si>
  <si>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</si>
  <si>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</si>
  <si>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</si>
  <si>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</si>
  <si>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</si>
  <si>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</si>
  <si>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</si>
  <si>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</si>
  <si>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</si>
  <si>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</si>
  <si>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</si>
  <si>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</si>
  <si>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</si>
  <si>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</si>
  <si>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</si>
  <si>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</si>
  <si>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</si>
  <si>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</si>
  <si>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</si>
  <si>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</si>
  <si>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</si>
  <si>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</si>
  <si>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</si>
  <si>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</si>
  <si>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</si>
  <si>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</si>
  <si>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</si>
  <si>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</si>
  <si>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</si>
  <si>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</si>
  <si>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</si>
  <si>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</si>
  <si>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</si>
  <si>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</si>
  <si>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</si>
  <si>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</si>
  <si>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</si>
  <si>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</si>
  <si>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</si>
  <si>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</si>
  <si>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</si>
  <si>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</si>
  <si>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</si>
  <si>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</si>
  <si>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</si>
  <si>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</si>
  <si>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</si>
  <si>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</si>
  <si>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</si>
  <si>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</si>
  <si>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</si>
  <si>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</si>
  <si>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</si>
  <si>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</si>
  <si>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</si>
  <si>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</si>
  <si>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</si>
  <si>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</si>
  <si>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</si>
  <si>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</si>
  <si>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</si>
  <si>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</si>
  <si>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</si>
  <si>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</si>
  <si>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</si>
  <si>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</si>
  <si>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</si>
  <si>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</si>
  <si>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</si>
  <si>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</si>
  <si>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</si>
  <si>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</si>
  <si>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</si>
  <si>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</si>
  <si>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</si>
  <si>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</si>
  <si>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</si>
  <si>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</si>
  <si>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</si>
  <si>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</si>
  <si>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</si>
  <si>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</si>
  <si>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</si>
  <si>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</si>
  <si>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</si>
  <si>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</si>
  <si>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</si>
  <si>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</si>
  <si>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</si>
  <si>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</si>
  <si>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</si>
  <si>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</si>
  <si>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</si>
  <si>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</si>
  <si>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</si>
  <si>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</si>
  <si>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</si>
  <si>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</si>
  <si>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</si>
  <si>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</si>
  <si>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</si>
  <si>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</si>
  <si>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</si>
  <si>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</si>
  <si>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</si>
  <si>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</si>
  <si>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</si>
  <si>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</si>
  <si>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</si>
  <si>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</si>
  <si>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</si>
  <si>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</si>
  <si>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</si>
  <si>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</si>
  <si>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</si>
  <si>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</si>
  <si>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</si>
  <si>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</si>
  <si>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</si>
  <si>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</si>
  <si>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</si>
  <si>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</si>
  <si>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</si>
  <si>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</si>
  <si>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</si>
  <si>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</si>
  <si>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</si>
  <si>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</si>
  <si>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</si>
  <si>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</si>
  <si>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</si>
  <si>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</si>
  <si>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</si>
  <si>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</si>
  <si>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</si>
  <si>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</si>
  <si>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</si>
  <si>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</si>
  <si>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</si>
  <si>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</si>
  <si>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</si>
  <si>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</si>
  <si>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</si>
  <si>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</si>
  <si>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</si>
  <si>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</si>
  <si>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</si>
  <si>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</si>
  <si>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</si>
  <si>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</si>
  <si>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</si>
  <si>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</si>
  <si>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</si>
  <si>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</si>
  <si>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</si>
  <si>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</si>
  <si>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</si>
  <si>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</si>
  <si>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</si>
  <si>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</si>
  <si>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</si>
  <si>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</si>
  <si>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</si>
  <si>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</si>
  <si>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</si>
  <si>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</si>
  <si>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</si>
  <si>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</si>
  <si>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</si>
  <si>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</si>
  <si>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</si>
  <si>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</si>
  <si>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</si>
  <si>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</si>
  <si>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</si>
  <si>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</si>
  <si>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</si>
  <si>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</si>
  <si>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</si>
  <si>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</si>
  <si>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</si>
  <si>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</si>
  <si>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</si>
  <si>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</si>
  <si>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</si>
  <si>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</si>
  <si>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</si>
  <si>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</si>
  <si>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</si>
  <si>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</si>
  <si>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</si>
  <si>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</si>
  <si>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</si>
  <si>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</si>
  <si>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</si>
  <si>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</si>
  <si>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</si>
  <si>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</si>
  <si>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</si>
  <si>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</si>
  <si>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</si>
  <si>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</si>
  <si>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</si>
  <si>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</si>
  <si>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</si>
  <si>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</si>
  <si>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</si>
  <si>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</si>
  <si>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</si>
  <si>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</si>
  <si>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</si>
  <si>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</si>
  <si>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</si>
  <si>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</si>
  <si>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</si>
  <si>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</si>
  <si>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</si>
  <si>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</si>
  <si>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</si>
  <si>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</si>
  <si>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</si>
  <si>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</si>
  <si>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</si>
  <si>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</si>
  <si>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</si>
  <si>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</si>
  <si>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</si>
  <si>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</si>
  <si>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</si>
  <si>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</si>
  <si>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</si>
  <si>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</si>
  <si>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</si>
  <si>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</si>
  <si>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</si>
  <si>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</si>
  <si>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</si>
  <si>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</si>
  <si>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</si>
  <si>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</si>
  <si>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</si>
  <si>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</si>
  <si>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</si>
  <si>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</si>
  <si>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</si>
  <si>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</si>
  <si>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</si>
  <si>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</si>
  <si>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</si>
  <si>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</si>
  <si>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</si>
  <si>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</si>
  <si>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</si>
  <si>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</si>
  <si>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</si>
  <si>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</si>
  <si>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</si>
  <si>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</si>
  <si>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</si>
  <si>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</si>
  <si>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</si>
  <si>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</si>
  <si>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</si>
  <si>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</si>
  <si>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</si>
  <si>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</si>
  <si>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</si>
  <si>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</si>
  <si>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</si>
  <si>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</si>
  <si>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</si>
  <si>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</si>
  <si>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</si>
  <si>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</si>
  <si>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</si>
  <si>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</si>
  <si>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</si>
  <si>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</si>
  <si>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</si>
  <si>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</si>
  <si>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</si>
  <si>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</si>
  <si>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</si>
  <si>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</si>
  <si>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</si>
  <si>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</si>
  <si>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</si>
  <si>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</si>
  <si>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</si>
  <si>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</si>
  <si>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</si>
  <si>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</si>
  <si>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</si>
  <si>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</si>
  <si>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</si>
  <si>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</si>
  <si>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</si>
  <si>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</si>
  <si>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</si>
  <si>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</si>
  <si>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</si>
  <si>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</si>
  <si>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</si>
  <si>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</si>
  <si>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</si>
  <si>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</si>
  <si>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</si>
  <si>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</si>
  <si>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</si>
  <si>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</si>
  <si>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</si>
  <si>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</si>
  <si>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</si>
  <si>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</si>
  <si>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</si>
  <si>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</si>
  <si>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</si>
  <si>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</si>
  <si>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</si>
  <si>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</si>
  <si>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</si>
  <si>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</si>
  <si>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</si>
  <si>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</si>
  <si>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</si>
  <si>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</si>
  <si>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</si>
  <si>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</si>
  <si>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</si>
  <si>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</si>
  <si>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</si>
  <si>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</si>
  <si>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</si>
  <si>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</si>
  <si>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</si>
  <si>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</si>
  <si>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</si>
  <si>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</si>
  <si>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</si>
  <si>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</si>
  <si>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</si>
  <si>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</si>
  <si>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</si>
  <si>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</si>
  <si>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</si>
  <si>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</si>
  <si>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</si>
  <si>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</si>
  <si>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</si>
  <si>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</si>
  <si>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</si>
  <si>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</si>
  <si>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</si>
  <si>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</si>
  <si>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</si>
  <si>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</si>
  <si>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</si>
  <si>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</si>
  <si>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</si>
  <si>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</si>
  <si>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</si>
  <si>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</si>
  <si>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</si>
  <si>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</si>
  <si>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</si>
  <si>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</si>
  <si>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</si>
  <si>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</si>
  <si>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</si>
  <si>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</si>
  <si>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</si>
  <si>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</si>
  <si>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</si>
  <si>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</si>
  <si>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</si>
  <si>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</si>
  <si>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</si>
  <si>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</si>
  <si>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</si>
  <si>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</si>
  <si>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</si>
  <si>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</si>
  <si>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</si>
  <si>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</si>
  <si>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</si>
  <si>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</si>
  <si>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</si>
  <si>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</si>
  <si>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</si>
  <si>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</si>
  <si>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</si>
  <si>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</si>
  <si>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</si>
  <si>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</si>
  <si>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</si>
  <si>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</si>
  <si>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</si>
  <si>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</si>
  <si>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</si>
  <si>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</si>
  <si>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</si>
  <si>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</si>
  <si>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</si>
  <si>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</si>
  <si>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</si>
  <si>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</si>
  <si>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</si>
  <si>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</si>
  <si>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</si>
  <si>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</si>
  <si>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</si>
  <si>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</si>
  <si>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</si>
  <si>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</si>
  <si>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</si>
  <si>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</si>
  <si>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</si>
  <si>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</si>
  <si>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</si>
  <si>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</si>
  <si>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</si>
  <si>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</si>
  <si>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</si>
  <si>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</si>
  <si>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</si>
  <si>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</si>
  <si>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</si>
  <si>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</si>
  <si>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</si>
  <si>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</si>
  <si>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</si>
  <si>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</si>
  <si>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</si>
  <si>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</si>
  <si>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</si>
  <si>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</si>
  <si>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</si>
  <si>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</si>
  <si>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</si>
  <si>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</si>
  <si>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</si>
  <si>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</si>
  <si>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</si>
  <si>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</si>
  <si>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</si>
  <si>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</si>
  <si>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</si>
  <si>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</si>
  <si>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</si>
  <si>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</si>
  <si>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</si>
  <si>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</si>
  <si>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</si>
  <si>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</si>
  <si>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</si>
  <si>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</si>
  <si>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</si>
  <si>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</si>
  <si>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</si>
  <si>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</si>
  <si>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</si>
  <si>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</si>
  <si>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</si>
  <si>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</si>
  <si>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</si>
  <si>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</si>
  <si>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</si>
  <si>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</si>
  <si>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</si>
  <si>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</si>
  <si>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</si>
  <si>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</si>
  <si>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</si>
  <si>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</si>
  <si>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</si>
  <si>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</si>
  <si>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</si>
  <si>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</si>
  <si>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</si>
  <si>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</si>
  <si>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</si>
  <si>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</si>
  <si>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</si>
  <si>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</si>
  <si>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</si>
  <si>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</si>
  <si>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</si>
  <si>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</si>
  <si>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</si>
  <si>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</si>
  <si>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</si>
  <si>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</si>
  <si>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</si>
  <si>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</si>
  <si>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</si>
  <si>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</si>
  <si>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</si>
  <si>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</si>
  <si>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</si>
  <si>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</si>
  <si>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</si>
  <si>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</si>
  <si>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</si>
  <si>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</si>
  <si>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</si>
  <si>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</si>
  <si>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</si>
  <si>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</si>
  <si>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</si>
  <si>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</si>
  <si>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</si>
  <si>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</si>
  <si>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</si>
  <si>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</si>
  <si>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</si>
  <si>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</si>
  <si>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</si>
  <si>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</si>
  <si>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</si>
  <si>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</si>
  <si>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</si>
  <si>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</si>
  <si>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</si>
  <si>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</si>
  <si>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</si>
  <si>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</si>
  <si>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</si>
  <si>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</si>
  <si>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</si>
  <si>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</si>
  <si>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</si>
  <si>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</si>
  <si>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</si>
  <si>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</si>
  <si>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</si>
  <si>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</si>
  <si>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</si>
  <si>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</si>
  <si>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</si>
  <si>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</si>
  <si>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</si>
  <si>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</si>
  <si>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</si>
  <si>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</si>
  <si>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</si>
  <si>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</si>
  <si>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</si>
  <si>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</si>
  <si>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</si>
  <si>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</si>
  <si>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</si>
  <si>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</si>
  <si>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</si>
  <si>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</si>
  <si>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</si>
  <si>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</si>
  <si>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</si>
  <si>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</si>
  <si>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</si>
  <si>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</si>
  <si>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</si>
  <si>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</si>
  <si>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</si>
  <si>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</si>
  <si>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</si>
  <si>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</si>
  <si>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</si>
  <si>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</si>
  <si>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</si>
  <si>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</si>
  <si>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</si>
  <si>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</si>
  <si>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</si>
  <si>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</si>
  <si>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</si>
  <si>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</si>
  <si>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</si>
  <si>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</si>
  <si>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</si>
  <si>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</si>
  <si>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</si>
  <si>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</si>
  <si>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</si>
  <si>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</si>
  <si>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</si>
  <si>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</si>
  <si>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</si>
  <si>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</si>
  <si>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</si>
  <si>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</si>
  <si>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</si>
  <si>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</si>
  <si>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</si>
  <si>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</si>
  <si>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</si>
  <si>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</si>
  <si>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</si>
  <si>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</si>
  <si>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</si>
  <si>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</si>
  <si>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</si>
  <si>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</si>
  <si>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</si>
  <si>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</si>
  <si>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</si>
  <si>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</si>
  <si>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</si>
  <si>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</si>
  <si>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</si>
  <si>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</si>
  <si>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</si>
  <si>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</si>
  <si>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</si>
  <si>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</si>
  <si>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</si>
  <si>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</si>
  <si>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</si>
  <si>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</si>
  <si>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</si>
  <si>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</si>
  <si>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</si>
  <si>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</si>
  <si>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</si>
  <si>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</si>
  <si>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</si>
  <si>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</si>
  <si>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</si>
  <si>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</si>
  <si>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</si>
  <si>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</si>
  <si>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</si>
  <si>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</si>
  <si>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</si>
  <si>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</si>
  <si>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</si>
  <si>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</si>
  <si>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</si>
  <si>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</si>
  <si>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</si>
  <si>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</si>
  <si>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</si>
  <si>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</si>
  <si>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</si>
  <si>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</si>
  <si>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</si>
  <si>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</si>
  <si>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</si>
  <si>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</si>
  <si>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</si>
  <si>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</si>
  <si>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</si>
  <si>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</si>
  <si>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</si>
  <si>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</si>
  <si>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</si>
  <si>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</si>
  <si>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</si>
  <si>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</si>
  <si>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</si>
  <si>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</si>
  <si>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</si>
  <si>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</si>
  <si>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</si>
  <si>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</si>
  <si>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</si>
  <si>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</si>
  <si>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</si>
  <si>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</si>
  <si>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</si>
  <si>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</si>
  <si>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</si>
  <si>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</si>
  <si>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</si>
  <si>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</si>
  <si>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</si>
  <si>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</si>
  <si>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</si>
  <si>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</si>
  <si>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</si>
  <si>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</si>
  <si>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</si>
  <si>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</si>
  <si>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</si>
  <si>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</si>
  <si>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</si>
  <si>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</si>
  <si>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</si>
  <si>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</si>
  <si>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</si>
  <si>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</si>
  <si>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</si>
  <si>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</si>
  <si>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</si>
  <si>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</si>
  <si>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</si>
  <si>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</si>
  <si>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</si>
  <si>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</si>
  <si>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</si>
  <si>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</si>
  <si>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</si>
  <si>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</si>
  <si>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</si>
  <si>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</si>
  <si>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</si>
  <si>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</si>
  <si>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</si>
  <si>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</si>
  <si>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</si>
  <si>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</si>
  <si>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</si>
  <si>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</si>
  <si>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</si>
  <si>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</si>
  <si>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</si>
  <si>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</si>
  <si>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</si>
  <si>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</si>
  <si>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</si>
  <si>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</si>
  <si>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</si>
  <si>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</si>
  <si>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</si>
  <si>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</si>
  <si>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</si>
  <si>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</si>
  <si>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</si>
  <si>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</si>
  <si>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</si>
  <si>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</si>
  <si>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</si>
  <si>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</si>
  <si>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</si>
  <si>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</si>
  <si>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</si>
  <si>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</si>
  <si>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</si>
  <si>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</si>
  <si>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</si>
  <si>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</si>
  <si>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</si>
  <si>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</si>
  <si>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</si>
  <si>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</si>
  <si>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</si>
  <si>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</si>
  <si>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</si>
  <si>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</si>
  <si>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</si>
  <si>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</si>
  <si>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</si>
  <si>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</si>
  <si>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</si>
  <si>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</si>
  <si>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</si>
  <si>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</si>
  <si>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</si>
  <si>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</si>
  <si>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</si>
  <si>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</si>
  <si>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</si>
  <si>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</si>
  <si>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</si>
  <si>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</si>
  <si>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</si>
  <si>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</si>
  <si>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</si>
  <si>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</si>
  <si>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</si>
  <si>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</si>
  <si>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</si>
  <si>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</si>
  <si>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</si>
  <si>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</si>
  <si>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</si>
  <si>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</si>
  <si>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</si>
  <si>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</si>
  <si>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</si>
  <si>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</si>
  <si>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</si>
  <si>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</si>
  <si>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</si>
  <si>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</si>
  <si>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</si>
  <si>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</si>
  <si>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</si>
  <si>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</si>
  <si>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</si>
  <si>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</si>
  <si>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</si>
  <si>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</si>
  <si>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</si>
  <si>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</si>
  <si>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</si>
  <si>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</si>
  <si>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</si>
  <si>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</si>
  <si>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</si>
  <si>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</si>
  <si>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</si>
  <si>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</si>
  <si>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</si>
  <si>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</si>
  <si>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</si>
  <si>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</si>
  <si>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</si>
  <si>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</si>
  <si>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</si>
  <si>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</si>
  <si>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</si>
  <si>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</si>
  <si>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</si>
  <si>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</si>
  <si>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</si>
  <si>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</si>
  <si>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</si>
  <si>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</si>
  <si>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</si>
  <si>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</si>
  <si>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</si>
  <si>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</si>
  <si>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</si>
  <si>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</si>
  <si>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</si>
  <si>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</si>
  <si>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</si>
  <si>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</si>
  <si>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</si>
  <si>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</si>
  <si>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</si>
  <si>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</si>
  <si>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</si>
  <si>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</si>
  <si>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</si>
  <si>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</si>
  <si>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</si>
  <si>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</si>
  <si>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</si>
  <si>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</si>
  <si>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</si>
  <si>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</si>
  <si>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</si>
  <si>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</si>
  <si>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</si>
  <si>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</si>
  <si>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</si>
  <si>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</si>
  <si>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</si>
  <si>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</si>
  <si>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</si>
  <si>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</si>
  <si>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</si>
  <si>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</si>
  <si>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</si>
  <si>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</si>
  <si>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</si>
  <si>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</si>
  <si>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</si>
  <si>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</si>
  <si>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</si>
  <si>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</si>
  <si>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</si>
  <si>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</si>
  <si>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</si>
  <si>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</si>
  <si>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</si>
  <si>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</si>
  <si>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</si>
  <si>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</si>
  <si>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</si>
  <si>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</si>
  <si>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</si>
  <si>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</si>
  <si>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</si>
  <si>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</si>
  <si>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</si>
  <si>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</si>
  <si>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</si>
  <si>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</si>
  <si>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</si>
  <si>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</si>
  <si>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</si>
  <si>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</si>
  <si>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</si>
  <si>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</si>
  <si>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</si>
  <si>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</si>
  <si>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</si>
  <si>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</si>
  <si>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</si>
  <si>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</si>
  <si>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</si>
  <si>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</si>
  <si>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</si>
  <si>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</si>
  <si>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</si>
  <si>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</si>
  <si>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</si>
  <si>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</si>
  <si>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</si>
  <si>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</si>
  <si>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</si>
  <si>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</si>
  <si>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</si>
  <si>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</si>
  <si>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</si>
  <si>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</si>
  <si>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</si>
  <si>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</si>
  <si>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</si>
  <si>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</si>
  <si>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</si>
  <si>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</si>
  <si>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</si>
  <si>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</si>
  <si>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</si>
  <si>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</si>
  <si>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</si>
  <si>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</si>
  <si>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</si>
  <si>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</si>
  <si>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</si>
  <si>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</si>
  <si>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</si>
  <si>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</si>
  <si>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</si>
  <si>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</si>
  <si>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</si>
  <si>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</si>
  <si>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</si>
  <si>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</si>
  <si>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</si>
  <si>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</si>
  <si>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</si>
  <si>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</si>
  <si>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</si>
  <si>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</si>
  <si>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</si>
  <si>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</si>
  <si>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</si>
  <si>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</si>
  <si>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</si>
  <si>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</si>
  <si>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</si>
  <si>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</si>
  <si>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</si>
  <si>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</si>
  <si>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</si>
  <si>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</si>
  <si>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</si>
  <si>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</si>
  <si>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</si>
  <si>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</si>
  <si>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</si>
  <si>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</si>
  <si>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</si>
  <si>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</si>
  <si>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</si>
  <si>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</si>
  <si>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</si>
  <si>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</si>
  <si>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</si>
  <si>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</si>
  <si>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</si>
  <si>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</si>
  <si>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</si>
  <si>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</si>
  <si>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</si>
  <si>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</si>
  <si>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</si>
  <si>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</si>
  <si>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</si>
  <si>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</si>
  <si>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</si>
  <si>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</si>
  <si>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</si>
  <si>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</si>
  <si>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</si>
  <si>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</si>
  <si>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</si>
  <si>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</si>
  <si>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</si>
  <si>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</si>
  <si>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</si>
  <si>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</si>
  <si>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</si>
  <si>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</si>
  <si>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</si>
  <si>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</si>
  <si>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</si>
  <si>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</si>
  <si>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</si>
  <si>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</si>
  <si>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</si>
  <si>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</si>
  <si>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</si>
  <si>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</si>
  <si>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</si>
  <si>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</si>
  <si>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</si>
  <si>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</si>
  <si>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</si>
  <si>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</si>
  <si>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</si>
  <si>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</si>
  <si>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</si>
  <si>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</si>
  <si>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</si>
  <si>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</si>
  <si>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</si>
  <si>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</si>
  <si>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</si>
  <si>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</si>
  <si>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</si>
  <si>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</si>
  <si>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</si>
  <si>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</si>
  <si>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</si>
  <si>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</si>
  <si>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</si>
  <si>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</si>
  <si>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</si>
  <si>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</si>
  <si>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</si>
  <si>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</si>
  <si>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</si>
  <si>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</si>
  <si>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</si>
  <si>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</si>
  <si>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</si>
  <si>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</si>
  <si>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</si>
  <si>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</si>
  <si>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</si>
  <si>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</si>
  <si>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</si>
  <si>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</si>
  <si>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</si>
  <si>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</si>
  <si>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</si>
  <si>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</si>
  <si>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</si>
  <si>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</si>
  <si>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</si>
  <si>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</si>
  <si>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</si>
  <si>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</si>
  <si>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</si>
  <si>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</si>
  <si>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</si>
  <si>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</si>
  <si>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</si>
  <si>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</si>
  <si>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</si>
  <si>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</si>
  <si>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</si>
  <si>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</si>
  <si>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</si>
  <si>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</si>
  <si>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</si>
  <si>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</si>
  <si>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</si>
  <si>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</si>
  <si>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</si>
  <si>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</si>
  <si>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</si>
  <si>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</si>
  <si>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</si>
  <si>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</si>
  <si>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</si>
  <si>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</si>
  <si>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</si>
  <si>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</si>
  <si>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</si>
  <si>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</si>
  <si>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</si>
  <si>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</si>
  <si>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</si>
  <si>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</si>
  <si>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</si>
  <si>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</si>
  <si>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</si>
  <si>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</si>
  <si>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</si>
  <si>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</si>
  <si>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</si>
  <si>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</si>
  <si>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</si>
  <si>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</si>
  <si>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</si>
  <si>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</si>
  <si>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</si>
  <si>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</si>
  <si>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</si>
  <si>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</si>
  <si>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</si>
  <si>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</si>
  <si>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</si>
  <si>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</si>
  <si>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</si>
  <si>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</si>
  <si>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</si>
  <si>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</si>
  <si>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</si>
  <si>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</si>
  <si>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</si>
  <si>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</si>
  <si>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</si>
  <si>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</si>
  <si>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</si>
  <si>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</si>
  <si>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</si>
  <si>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</si>
  <si>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</si>
  <si>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</si>
  <si>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</si>
  <si>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</si>
  <si>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</si>
  <si>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</si>
  <si>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</si>
  <si>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</si>
  <si>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</si>
  <si>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</si>
  <si>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</si>
  <si>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</si>
  <si>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</si>
  <si>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</si>
  <si>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</si>
  <si>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</si>
  <si>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</si>
  <si>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</si>
  <si>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</si>
  <si>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</si>
  <si>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</si>
  <si>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</si>
  <si>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</si>
  <si>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</si>
  <si>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</si>
  <si>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</si>
  <si>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</si>
  <si>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</si>
  <si>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</si>
  <si>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</si>
  <si>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</si>
  <si>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</si>
  <si>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</si>
  <si>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</si>
  <si>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</si>
  <si>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</si>
  <si>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</si>
  <si>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</si>
  <si>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</si>
  <si>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</si>
  <si>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</si>
  <si>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</si>
  <si>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</si>
  <si>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</si>
  <si>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</si>
  <si>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</si>
  <si>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</si>
  <si>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</si>
  <si>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</si>
  <si>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</si>
  <si>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</si>
  <si>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</si>
  <si>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</si>
  <si>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</si>
  <si>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</si>
  <si>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</si>
  <si>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</si>
  <si>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</si>
  <si>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</si>
  <si>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</si>
  <si>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</si>
  <si>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</si>
  <si>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</si>
  <si>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</si>
  <si>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</si>
  <si>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</si>
  <si>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</si>
  <si>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</si>
  <si>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</si>
  <si>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</si>
  <si>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</si>
  <si>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</si>
  <si>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</si>
  <si>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</si>
  <si>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</si>
  <si>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</si>
  <si>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</si>
  <si>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</si>
  <si>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</si>
  <si>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</si>
  <si>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</si>
  <si>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</si>
  <si>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</si>
  <si>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</si>
  <si>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</si>
  <si>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</si>
  <si>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</si>
  <si>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</si>
  <si>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</si>
  <si>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</si>
  <si>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</si>
  <si>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</si>
  <si>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</si>
  <si>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</si>
  <si>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</si>
  <si>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</si>
  <si>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</si>
  <si>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</si>
  <si>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</si>
  <si>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</si>
  <si>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</si>
  <si>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</si>
  <si>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</si>
  <si>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</si>
  <si>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</si>
  <si>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</si>
  <si>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</si>
  <si>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</si>
  <si>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</si>
  <si>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</si>
  <si>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</si>
  <si>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</si>
  <si>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</si>
  <si>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</si>
  <si>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</si>
  <si>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</si>
  <si>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</si>
  <si>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</si>
  <si>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</si>
  <si>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</si>
  <si>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</si>
  <si>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</si>
  <si>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</si>
  <si>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</si>
  <si>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</si>
  <si>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</si>
  <si>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</si>
  <si>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</si>
  <si>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</si>
  <si>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</si>
  <si>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</si>
  <si>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</si>
  <si>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</si>
  <si>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</si>
  <si>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</si>
  <si>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</si>
  <si>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</si>
  <si>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</si>
  <si>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</si>
  <si>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</si>
  <si>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</si>
  <si>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</si>
  <si>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</si>
  <si>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</si>
  <si>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</si>
  <si>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</si>
  <si>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</si>
  <si>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</si>
  <si>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</si>
  <si>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</si>
  <si>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</si>
  <si>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</si>
  <si>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</si>
  <si>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</si>
  <si>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</si>
  <si>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</si>
  <si>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</si>
  <si>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</si>
  <si>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</si>
  <si>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</si>
  <si>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</si>
  <si>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</si>
  <si>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</si>
  <si>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</si>
  <si>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</si>
  <si>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</si>
  <si>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</si>
  <si>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</si>
  <si>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</si>
  <si>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</si>
  <si>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</si>
  <si>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</si>
  <si>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</si>
  <si>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</si>
  <si>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</si>
  <si>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</si>
  <si>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</si>
  <si>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</si>
  <si>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</si>
  <si>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</si>
  <si>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</si>
  <si>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</si>
  <si>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</si>
  <si>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</si>
  <si>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</si>
  <si>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</si>
  <si>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</si>
  <si>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</si>
  <si>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</si>
  <si>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</si>
  <si>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</si>
  <si>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</si>
  <si>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</si>
  <si>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</si>
  <si>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</si>
  <si>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</si>
  <si>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</si>
  <si>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</si>
  <si>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</si>
  <si>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</si>
  <si>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</si>
  <si>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</si>
  <si>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</si>
  <si>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</si>
  <si>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</si>
  <si>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</si>
  <si>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</si>
  <si>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</si>
  <si>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</si>
  <si>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</si>
  <si>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</si>
  <si>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</si>
  <si>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</si>
  <si>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</si>
  <si>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</si>
  <si>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</si>
  <si>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</si>
  <si>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</si>
  <si>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</si>
  <si>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</si>
  <si>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</si>
  <si>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</si>
  <si>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</si>
  <si>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</si>
  <si>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</si>
  <si>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</si>
  <si>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</si>
  <si>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</si>
  <si>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</si>
  <si>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</si>
  <si>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</si>
  <si>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</si>
  <si>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</si>
  <si>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</si>
  <si>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</si>
  <si>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</si>
  <si>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</si>
  <si>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</si>
  <si>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</si>
  <si>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</si>
  <si>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</si>
  <si>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</si>
  <si>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</si>
  <si>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</si>
  <si>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</si>
  <si>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</si>
  <si>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</si>
  <si>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</si>
  <si>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</si>
  <si>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</si>
  <si>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</si>
  <si>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</si>
  <si>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</si>
  <si>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</si>
  <si>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</si>
  <si>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</si>
  <si>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</si>
  <si>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</si>
  <si>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</si>
  <si>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</si>
  <si>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</si>
  <si>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</si>
  <si>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</si>
  <si>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</si>
  <si>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</si>
  <si>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</si>
  <si>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</si>
  <si>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</si>
  <si>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</si>
  <si>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</si>
  <si>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</si>
  <si>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</si>
  <si>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</si>
  <si>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</si>
  <si>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</si>
  <si>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</si>
  <si>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</si>
  <si>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</si>
  <si>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</si>
  <si>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</si>
  <si>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</si>
  <si>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</si>
  <si>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</si>
  <si>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</si>
  <si>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</si>
  <si>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</si>
  <si>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</si>
  <si>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</si>
  <si>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</si>
  <si>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</si>
  <si>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</si>
  <si>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</si>
  <si>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</si>
  <si>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</si>
  <si>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</si>
  <si>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</si>
  <si>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</si>
  <si>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</si>
  <si>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</si>
  <si>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</si>
  <si>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</si>
  <si>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</si>
  <si>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</si>
  <si>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</si>
  <si>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</si>
  <si>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</si>
  <si>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</si>
  <si>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</si>
  <si>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</si>
  <si>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</si>
  <si>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</si>
  <si>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</si>
  <si>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</si>
  <si>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</si>
  <si>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</si>
  <si>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</si>
  <si>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</si>
  <si>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</si>
  <si>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</si>
  <si>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</si>
  <si>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</si>
  <si>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</si>
  <si>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</si>
  <si>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</si>
  <si>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</si>
  <si>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</si>
  <si>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</si>
  <si>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</si>
  <si>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</si>
  <si>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</si>
  <si>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</si>
  <si>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</si>
  <si>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</si>
  <si>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</si>
  <si>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</si>
  <si>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</si>
  <si>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</si>
  <si>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</si>
  <si>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</si>
  <si>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</si>
  <si>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</si>
  <si>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</si>
  <si>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</si>
  <si>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</si>
  <si>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</si>
  <si>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</si>
  <si>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</si>
  <si>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</si>
  <si>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</si>
  <si>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</si>
  <si>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</si>
  <si>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</si>
  <si>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</si>
  <si>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</si>
  <si>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</si>
  <si>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</si>
  <si>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</si>
  <si>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</si>
  <si>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</si>
  <si>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</si>
  <si>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</si>
  <si>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</si>
  <si>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</si>
  <si>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</si>
  <si>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</si>
  <si>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</si>
  <si>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</si>
  <si>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</si>
  <si>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</si>
  <si>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</si>
  <si>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</si>
  <si>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</si>
  <si>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</si>
  <si>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</si>
  <si>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</si>
  <si>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</si>
  <si>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</si>
  <si>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</si>
  <si>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</si>
  <si>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</si>
  <si>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</si>
  <si>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</si>
  <si>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</si>
  <si>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</si>
  <si>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</si>
  <si>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</si>
  <si>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</si>
  <si>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</si>
  <si>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</si>
  <si>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</si>
  <si>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</si>
  <si>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</si>
  <si>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</si>
  <si>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</si>
  <si>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</si>
  <si>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</si>
  <si>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</si>
  <si>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</si>
  <si>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</si>
  <si>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</si>
  <si>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</si>
  <si>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</si>
  <si>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</si>
  <si>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</si>
  <si>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</si>
  <si>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</si>
  <si>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</si>
  <si>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</si>
  <si>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</si>
  <si>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</si>
  <si>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</si>
  <si>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</si>
  <si>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</si>
  <si>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</si>
  <si>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</si>
  <si>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</si>
  <si>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</si>
  <si>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</si>
  <si>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</si>
  <si>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</si>
  <si>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</si>
  <si>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</si>
  <si>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</si>
  <si>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</si>
  <si>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</si>
  <si>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</si>
  <si>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</si>
  <si>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</si>
  <si>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</si>
  <si>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</si>
  <si>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</si>
  <si>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</si>
  <si>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</si>
  <si>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</si>
  <si>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</si>
  <si>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</si>
  <si>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</si>
  <si>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</si>
  <si>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</si>
  <si>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</si>
  <si>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</si>
  <si>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</si>
  <si>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</si>
  <si>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</si>
  <si>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</si>
  <si>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</si>
  <si>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</si>
  <si>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</si>
  <si>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</si>
  <si>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</si>
  <si>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</si>
  <si>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</si>
  <si>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</si>
  <si>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</si>
  <si>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</si>
  <si>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</si>
  <si>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</si>
  <si>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</si>
  <si>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</si>
  <si>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</si>
  <si>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</si>
  <si>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</si>
  <si>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</si>
  <si>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</si>
  <si>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</si>
  <si>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</si>
  <si>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</si>
  <si>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</si>
  <si>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</si>
  <si>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</si>
  <si>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</si>
  <si>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</si>
  <si>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</si>
  <si>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</si>
  <si>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</si>
  <si>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</si>
  <si>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</si>
  <si>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</si>
  <si>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</si>
  <si>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</si>
  <si>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</si>
  <si>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</si>
  <si>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</si>
  <si>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</si>
  <si>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</si>
  <si>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</si>
  <si>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</si>
  <si>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</si>
  <si>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</si>
  <si>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</si>
  <si>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</si>
  <si>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</si>
  <si>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</si>
  <si>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</si>
  <si>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</si>
  <si>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</si>
  <si>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</si>
  <si>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</si>
  <si>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</si>
  <si>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</si>
  <si>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</si>
  <si>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</si>
  <si>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</si>
  <si>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</si>
  <si>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</si>
  <si>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</si>
  <si>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</si>
  <si>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</si>
  <si>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</si>
  <si>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</si>
  <si>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</si>
  <si>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</si>
  <si>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</si>
  <si>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</si>
  <si>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</si>
  <si>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</si>
  <si>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</si>
  <si>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</si>
  <si>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</si>
  <si>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</si>
  <si>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</si>
  <si>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</si>
  <si>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</si>
  <si>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</si>
  <si>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</si>
  <si>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</si>
  <si>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</si>
  <si>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</si>
  <si>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</si>
  <si>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</si>
  <si>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</si>
  <si>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</si>
  <si>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</si>
  <si>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</si>
  <si>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</si>
  <si>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</si>
  <si>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</si>
  <si>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</si>
  <si>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</si>
  <si>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</si>
  <si>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</si>
  <si>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</si>
  <si>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</si>
  <si>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</si>
  <si>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</si>
  <si>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</si>
  <si>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</si>
  <si>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</si>
  <si>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</si>
  <si>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</si>
  <si>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</si>
  <si>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</si>
  <si>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</si>
  <si>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</si>
  <si>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</si>
  <si>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</si>
  <si>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</si>
  <si>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</si>
  <si>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</si>
  <si>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</si>
  <si>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</si>
  <si>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</si>
  <si>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</si>
  <si>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</si>
  <si>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</si>
  <si>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</si>
  <si>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</si>
  <si>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</si>
  <si>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</si>
  <si>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</si>
  <si>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</si>
  <si>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</si>
  <si>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</si>
  <si>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</si>
  <si>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</si>
  <si>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</si>
  <si>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</si>
  <si>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</si>
  <si>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</si>
  <si>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</si>
  <si>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</si>
  <si>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</si>
  <si>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</si>
  <si>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</si>
  <si>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</si>
  <si>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</si>
  <si>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</si>
  <si>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</si>
  <si>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</si>
  <si>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</si>
  <si>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</si>
  <si>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</si>
  <si>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</si>
  <si>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</si>
  <si>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</si>
  <si>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</si>
  <si>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</si>
  <si>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</si>
  <si>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</si>
  <si>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</si>
  <si>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</si>
  <si>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</si>
  <si>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</si>
  <si>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</si>
  <si>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</si>
  <si>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</si>
  <si>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</si>
  <si>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</si>
  <si>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</si>
  <si>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</si>
  <si>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</si>
  <si>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</si>
  <si>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</si>
  <si>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</si>
  <si>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</si>
  <si>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</si>
  <si>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</si>
  <si>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</si>
  <si>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</si>
  <si>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</si>
  <si>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</si>
  <si>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</si>
  <si>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</si>
  <si>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</si>
  <si>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</si>
  <si>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</si>
  <si>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</si>
  <si>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</si>
  <si>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</si>
  <si>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</si>
  <si>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</si>
  <si>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</si>
  <si>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</si>
  <si>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</si>
  <si>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</si>
  <si>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</si>
  <si>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</si>
  <si>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</si>
  <si>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</si>
  <si>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</si>
  <si>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</si>
  <si>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</si>
  <si>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</si>
  <si>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</si>
  <si>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</si>
  <si>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</si>
  <si>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</si>
  <si>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</si>
  <si>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</si>
  <si>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</si>
  <si>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</si>
  <si>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</si>
  <si>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</si>
  <si>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</si>
  <si>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</si>
  <si>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</si>
  <si>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</si>
  <si>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</si>
  <si>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</si>
  <si>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</si>
  <si>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</si>
  <si>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</si>
  <si>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</si>
  <si>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</si>
  <si>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</si>
  <si>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</si>
  <si>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</si>
  <si>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</si>
  <si>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</si>
  <si>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</si>
  <si>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</si>
  <si>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</si>
  <si>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</si>
  <si>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</si>
  <si>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</si>
  <si>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</si>
  <si>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</si>
  <si>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</si>
  <si>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</si>
  <si>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</si>
  <si>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</si>
  <si>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</si>
  <si>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</si>
  <si>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</si>
  <si>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</si>
  <si>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</si>
  <si>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</si>
  <si>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</si>
  <si>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</si>
  <si>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</si>
  <si>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</si>
  <si>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</si>
  <si>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</si>
  <si>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</si>
  <si>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</si>
  <si>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</si>
  <si>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</si>
  <si>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</si>
  <si>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</si>
  <si>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</si>
  <si>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</si>
  <si>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</si>
  <si>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</si>
  <si>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</si>
  <si>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</si>
  <si>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</si>
  <si>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</si>
  <si>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</si>
  <si>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</si>
  <si>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</si>
  <si>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</si>
  <si>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</si>
  <si>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</si>
  <si>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</si>
  <si>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</si>
  <si>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</si>
  <si>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</si>
  <si>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</si>
  <si>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</si>
  <si>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</si>
  <si>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</si>
  <si>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</si>
  <si>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</si>
  <si>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</si>
  <si>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</si>
  <si>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</si>
  <si>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</si>
  <si>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</si>
  <si>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</si>
  <si>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</si>
  <si>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</si>
  <si>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</si>
  <si>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</si>
  <si>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</si>
  <si>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</si>
  <si>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</si>
  <si>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</si>
  <si>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</si>
  <si>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</si>
  <si>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</si>
  <si>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</si>
  <si>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</si>
  <si>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</si>
  <si>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</si>
  <si>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</si>
  <si>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</si>
  <si>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</si>
  <si>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</si>
  <si>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</si>
  <si>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</si>
  <si>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</si>
  <si>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</si>
  <si>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</si>
  <si>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</si>
  <si>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</si>
  <si>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</si>
  <si>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</si>
  <si>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</si>
  <si>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</si>
  <si>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</si>
  <si>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</si>
  <si>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</si>
  <si>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</si>
  <si>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</si>
  <si>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</si>
  <si>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</si>
  <si>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</si>
  <si>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</si>
  <si>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</si>
  <si>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</si>
  <si>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</si>
  <si>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</si>
  <si>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</si>
  <si>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</si>
  <si>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</si>
  <si>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</si>
  <si>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</si>
  <si>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</si>
  <si>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</si>
  <si>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</si>
  <si>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</si>
  <si>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</si>
  <si>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</si>
  <si>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</si>
  <si>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</si>
  <si>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</si>
  <si>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</si>
  <si>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</si>
  <si>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</si>
  <si>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</si>
  <si>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</si>
  <si>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</si>
  <si>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</si>
  <si>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</si>
  <si>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</si>
  <si>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</si>
  <si>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</si>
  <si>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</si>
  <si>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</si>
  <si>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</si>
  <si>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</si>
  <si>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</si>
  <si>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</si>
  <si>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</si>
  <si>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</si>
  <si>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</si>
  <si>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</si>
  <si>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</si>
  <si>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</si>
  <si>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</si>
  <si>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</si>
  <si>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</si>
  <si>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</si>
  <si>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</si>
  <si>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</si>
  <si>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</si>
  <si>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</si>
  <si>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</si>
  <si>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</si>
  <si>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</si>
  <si>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</si>
  <si>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</si>
  <si>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</si>
  <si>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</si>
  <si>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</si>
  <si>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</si>
  <si>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</si>
  <si>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</si>
  <si>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</si>
  <si>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</si>
  <si>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</si>
  <si>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</si>
  <si>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</si>
  <si>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</si>
  <si>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</si>
  <si>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</si>
  <si>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</si>
  <si>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</si>
  <si>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</si>
  <si>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</si>
  <si>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</si>
  <si>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</si>
  <si>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</si>
  <si>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</si>
  <si>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</si>
  <si>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</si>
  <si>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</si>
  <si>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</si>
  <si>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</si>
  <si>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</si>
  <si>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</si>
  <si>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</si>
  <si>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</si>
  <si>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</si>
  <si>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</si>
  <si>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</si>
  <si>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</si>
  <si>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</si>
  <si>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</si>
  <si>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</si>
  <si>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</si>
  <si>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</si>
  <si>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</si>
  <si>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</si>
  <si>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</si>
  <si>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</si>
  <si>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</si>
  <si>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</si>
  <si>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</si>
  <si>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</si>
  <si>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</si>
  <si>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</si>
  <si>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</si>
  <si>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</si>
  <si>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</si>
  <si>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</si>
  <si>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</si>
  <si>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</si>
  <si>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</si>
  <si>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</si>
  <si>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</si>
  <si>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</si>
  <si>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</si>
  <si>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</si>
  <si>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</si>
  <si>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</si>
  <si>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</si>
  <si>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</si>
  <si>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</si>
  <si>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</si>
  <si>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</si>
  <si>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</si>
  <si>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</si>
  <si>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</si>
  <si>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</si>
  <si>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</si>
  <si>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</si>
  <si>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</si>
  <si>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</si>
  <si>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</si>
  <si>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</si>
  <si>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</si>
  <si>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</si>
  <si>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</si>
  <si>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</si>
  <si>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</si>
  <si>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</si>
  <si>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</si>
  <si>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</si>
  <si>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</si>
  <si>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</si>
  <si>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</si>
  <si>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</si>
  <si>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</si>
  <si>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</si>
  <si>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</si>
  <si>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</si>
  <si>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</si>
  <si>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</si>
  <si>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</si>
  <si>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</si>
  <si>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</si>
  <si>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</si>
  <si>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</si>
  <si>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</si>
  <si>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</si>
  <si>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</si>
  <si>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</si>
  <si>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</si>
  <si>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</si>
  <si>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</si>
  <si>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</si>
  <si>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</si>
  <si>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</si>
  <si>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</si>
  <si>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</si>
  <si>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</si>
  <si>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</si>
  <si>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</si>
  <si>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</si>
  <si>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</si>
  <si>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</si>
  <si>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</si>
  <si>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</si>
  <si>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</si>
  <si>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</si>
  <si>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</si>
  <si>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</si>
  <si>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</si>
  <si>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</si>
  <si>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</si>
  <si>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</si>
  <si>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</si>
  <si>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</si>
  <si>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</si>
  <si>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</si>
  <si>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</si>
  <si>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</si>
  <si>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</si>
  <si>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</si>
  <si>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</si>
  <si>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</si>
  <si>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</si>
  <si>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</si>
  <si>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</si>
  <si>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</si>
  <si>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</si>
  <si>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</si>
  <si>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</si>
  <si>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</si>
  <si>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</si>
  <si>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</si>
  <si>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</si>
  <si>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</si>
  <si>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</si>
  <si>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</si>
  <si>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</si>
  <si>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</si>
  <si>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</si>
  <si>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</si>
  <si>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</si>
  <si>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</si>
  <si>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</si>
  <si>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</si>
  <si>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</si>
  <si>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</si>
  <si>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</si>
  <si>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</si>
  <si>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</si>
  <si>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</si>
  <si>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</si>
  <si>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</si>
  <si>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</si>
  <si>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</si>
  <si>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</si>
  <si>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</si>
  <si>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</si>
  <si>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</si>
  <si>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</si>
  <si>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</si>
  <si>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</si>
  <si>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</si>
  <si>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</si>
  <si>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</si>
  <si>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</si>
  <si>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</si>
  <si>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</si>
  <si>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</si>
  <si>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</si>
  <si>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</si>
  <si>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</si>
  <si>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</si>
  <si>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</si>
  <si>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</si>
  <si>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</si>
  <si>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</si>
  <si>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</si>
  <si>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</si>
  <si>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</si>
  <si>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</si>
  <si>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</si>
  <si>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</si>
  <si>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</si>
  <si>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</si>
  <si>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</si>
  <si>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</si>
  <si>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</si>
  <si>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</si>
  <si>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</si>
  <si>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</si>
  <si>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</si>
  <si>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</si>
  <si>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</si>
  <si>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</si>
  <si>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</si>
  <si>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</si>
  <si>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</si>
  <si>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</si>
  <si>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</si>
  <si>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</si>
  <si>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</si>
  <si>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</si>
  <si>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</si>
  <si>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</si>
  <si>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</si>
  <si>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</si>
  <si>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</si>
  <si>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</si>
  <si>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</si>
  <si>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</si>
  <si>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</si>
  <si>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</si>
  <si>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</si>
  <si>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</si>
  <si>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</si>
  <si>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</si>
  <si>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</si>
  <si>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</si>
  <si>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</si>
  <si>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</si>
  <si>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</si>
  <si>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</si>
  <si>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</si>
  <si>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</si>
  <si>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</si>
  <si>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</si>
  <si>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</si>
  <si>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</si>
  <si>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</si>
  <si>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</si>
  <si>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</si>
  <si>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</si>
  <si>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</si>
  <si>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</si>
  <si>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</si>
  <si>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</si>
  <si>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</si>
  <si>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</si>
  <si>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</si>
  <si>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</si>
  <si>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</si>
  <si>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</si>
  <si>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</si>
  <si>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</si>
  <si>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</si>
  <si>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</si>
  <si>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</si>
  <si>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</si>
  <si>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</si>
  <si>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</si>
  <si>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</si>
  <si>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</si>
  <si>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</si>
  <si>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</si>
  <si>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</si>
  <si>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</si>
  <si>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</si>
  <si>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</si>
  <si>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</si>
  <si>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</si>
  <si>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</si>
  <si>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</si>
  <si>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</si>
  <si>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</si>
  <si>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</si>
  <si>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</si>
  <si>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</si>
  <si>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</si>
  <si>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</si>
  <si>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</si>
  <si>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</si>
  <si>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</si>
  <si>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</si>
  <si>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</si>
  <si>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</si>
  <si>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</si>
  <si>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</si>
  <si>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</si>
  <si>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</si>
  <si>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</si>
  <si>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</si>
  <si>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</si>
  <si>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</si>
  <si>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</si>
  <si>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</si>
  <si>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</si>
  <si>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</si>
  <si>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</si>
  <si>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</si>
  <si>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</si>
  <si>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</si>
  <si>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</si>
  <si>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</si>
  <si>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</si>
  <si>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</si>
  <si>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</si>
  <si>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</si>
  <si>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</si>
  <si>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</si>
  <si>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</si>
  <si>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</si>
  <si>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</si>
  <si>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</si>
  <si>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</si>
  <si>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</si>
  <si>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</si>
  <si>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</si>
  <si>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</si>
  <si>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</si>
  <si>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</si>
  <si>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</si>
  <si>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</si>
  <si>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</si>
  <si>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</si>
  <si>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</si>
  <si>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</si>
  <si>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</si>
  <si>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</si>
  <si>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</si>
  <si>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</si>
  <si>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</si>
  <si>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</si>
  <si>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</si>
  <si>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</si>
  <si>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</si>
  <si>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</si>
  <si>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</si>
  <si>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</si>
  <si>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</si>
  <si>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</si>
  <si>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</si>
  <si>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</si>
  <si>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</si>
  <si>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</si>
  <si>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</si>
  <si>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</si>
  <si>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</si>
  <si>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</si>
  <si>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</si>
  <si>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</si>
  <si>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</si>
  <si>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</si>
  <si>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</si>
  <si>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</si>
  <si>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</si>
  <si>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</si>
  <si>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</si>
  <si>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</si>
  <si>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</si>
  <si>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</si>
  <si>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</si>
  <si>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</si>
  <si>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</si>
  <si>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</si>
  <si>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</si>
  <si>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</si>
  <si>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</si>
  <si>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</si>
  <si>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</si>
  <si>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</si>
  <si>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</si>
  <si>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</si>
  <si>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</si>
  <si>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</si>
  <si>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</si>
  <si>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</si>
  <si>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</si>
  <si>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</si>
  <si>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</si>
  <si>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</si>
  <si>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</si>
  <si>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</si>
  <si>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</si>
  <si>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</si>
  <si>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</si>
  <si>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</si>
  <si>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</si>
  <si>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</si>
  <si>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</si>
  <si>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</si>
  <si>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</si>
  <si>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</si>
  <si>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</si>
  <si>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</si>
  <si>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</si>
  <si>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</si>
  <si>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</si>
  <si>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</si>
  <si>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</si>
  <si>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</si>
  <si>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</si>
  <si>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</si>
  <si>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</si>
  <si>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</si>
  <si>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</si>
  <si>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</si>
  <si>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</si>
  <si>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</si>
  <si>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</si>
  <si>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</si>
  <si>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</si>
  <si>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</si>
  <si>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</si>
  <si>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</si>
  <si>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</si>
  <si>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</si>
  <si>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</si>
  <si>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</si>
  <si>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</si>
  <si>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</si>
  <si>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</si>
  <si>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</si>
  <si>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</si>
  <si>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</si>
  <si>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</si>
  <si>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</si>
  <si>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</si>
  <si>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</si>
  <si>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</si>
  <si>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</si>
  <si>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</si>
  <si>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</si>
  <si>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</si>
  <si>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</si>
  <si>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</si>
  <si>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</si>
  <si>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</si>
  <si>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</si>
  <si>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</si>
  <si>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</si>
  <si>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</si>
  <si>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</si>
  <si>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</si>
  <si>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</si>
  <si>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</si>
  <si>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</si>
  <si>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</si>
  <si>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</si>
  <si>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</si>
  <si>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</si>
  <si>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</si>
  <si>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</si>
  <si>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</si>
  <si>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</si>
  <si>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</si>
  <si>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</si>
  <si>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</si>
  <si>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</si>
  <si>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</si>
  <si>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</si>
  <si>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</si>
  <si>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</si>
  <si>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</si>
  <si>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</si>
  <si>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</si>
  <si>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</si>
  <si>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</si>
  <si>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</si>
  <si>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</si>
  <si>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</si>
  <si>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</si>
  <si>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</si>
  <si>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</si>
  <si>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</si>
  <si>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</si>
  <si>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</si>
  <si>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</si>
  <si>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</si>
  <si>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</si>
  <si>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</si>
  <si>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</si>
  <si>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</si>
  <si>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</si>
  <si>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</si>
  <si>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</si>
  <si>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</si>
  <si>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</si>
  <si>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</si>
  <si>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</si>
  <si>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</si>
  <si>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</si>
  <si>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</si>
  <si>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</si>
  <si>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</si>
  <si>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</si>
  <si>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</si>
  <si>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</si>
  <si>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</si>
  <si>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</si>
  <si>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</si>
  <si>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</si>
  <si>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</si>
  <si>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</si>
  <si>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</si>
  <si>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</si>
  <si>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</si>
  <si>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</si>
  <si>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</si>
  <si>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</si>
  <si>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</si>
  <si>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</si>
  <si>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</si>
  <si>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</si>
  <si>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</si>
  <si>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</si>
  <si>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</si>
  <si>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</si>
  <si>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</si>
  <si>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</si>
  <si>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</si>
  <si>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</si>
  <si>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</si>
  <si>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</si>
  <si>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</si>
  <si>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</si>
  <si>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</si>
  <si>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</si>
  <si>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</si>
  <si>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</si>
  <si>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</si>
  <si>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</si>
  <si>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</si>
  <si>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</si>
  <si>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</si>
  <si>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</si>
  <si>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</si>
  <si>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</si>
  <si>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</si>
  <si>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</si>
  <si>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</si>
  <si>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</si>
  <si>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</si>
  <si>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</si>
  <si>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</si>
  <si>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</si>
  <si>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</si>
  <si>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</si>
  <si>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</si>
  <si>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</si>
  <si>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</si>
  <si>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</si>
  <si>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</si>
  <si>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</si>
  <si>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</si>
  <si>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</si>
  <si>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</si>
  <si>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</si>
  <si>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</si>
  <si>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</si>
  <si>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</si>
  <si>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</si>
  <si>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</si>
  <si>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</si>
  <si>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</si>
  <si>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</si>
  <si>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</si>
  <si>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</si>
  <si>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</si>
  <si>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</si>
  <si>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</si>
  <si>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</si>
  <si>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</si>
  <si>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</si>
  <si>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</si>
  <si>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</si>
  <si>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</si>
  <si>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</si>
  <si>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</si>
  <si>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</si>
  <si>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</si>
  <si>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</si>
  <si>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</si>
  <si>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</si>
  <si>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</si>
  <si>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</si>
  <si>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</si>
  <si>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</si>
  <si>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</si>
  <si>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</si>
  <si>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</si>
  <si>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</si>
  <si>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</si>
  <si>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</si>
  <si>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</si>
  <si>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</si>
  <si>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</si>
  <si>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</si>
  <si>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</si>
  <si>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</si>
  <si>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</si>
  <si>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</si>
  <si>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</si>
  <si>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</si>
  <si>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</si>
  <si>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</si>
  <si>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</si>
  <si>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</si>
  <si>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</si>
  <si>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</si>
  <si>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</si>
  <si>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</si>
  <si>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</si>
  <si>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</si>
  <si>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</si>
  <si>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</si>
  <si>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</si>
  <si>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</si>
  <si>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</si>
  <si>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</si>
  <si>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</si>
  <si>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</si>
  <si>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</si>
  <si>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</si>
  <si>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</si>
  <si>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</si>
  <si>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</si>
  <si>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</si>
  <si>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</si>
  <si>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</si>
  <si>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</si>
  <si>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</si>
  <si>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</si>
  <si>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</si>
  <si>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</si>
  <si>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</si>
  <si>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</si>
  <si>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</si>
  <si>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</si>
  <si>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</si>
  <si>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</si>
  <si>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</si>
  <si>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</si>
  <si>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</si>
  <si>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</si>
  <si>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</si>
  <si>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</si>
  <si>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</si>
  <si>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</si>
  <si>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</si>
  <si>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</si>
  <si>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</si>
  <si>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</si>
  <si>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</si>
  <si>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</si>
  <si>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</si>
  <si>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</si>
  <si>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</si>
  <si>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</si>
  <si>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</si>
  <si>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</si>
  <si>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</si>
  <si>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</si>
  <si>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</si>
  <si>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</si>
  <si>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</si>
  <si>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</si>
  <si>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</si>
  <si>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</si>
  <si>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</si>
  <si>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</si>
  <si>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</si>
  <si>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</si>
  <si>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</si>
  <si>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</si>
  <si>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</si>
  <si>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</si>
  <si>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</si>
  <si>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</si>
  <si>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</si>
  <si>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</si>
  <si>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</si>
  <si>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</si>
  <si>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</si>
  <si>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</si>
  <si>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</si>
  <si>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</si>
  <si>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</si>
  <si>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</si>
  <si>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</si>
  <si>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</si>
  <si>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</si>
  <si>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</si>
  <si>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</si>
  <si>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</si>
  <si>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</si>
  <si>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</si>
  <si>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</si>
  <si>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</si>
  <si>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</si>
  <si>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</si>
  <si>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</si>
  <si>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</si>
  <si>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</si>
  <si>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</si>
  <si>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</si>
  <si>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</si>
  <si>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</si>
  <si>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</si>
  <si>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</si>
  <si>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</si>
  <si>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</si>
  <si>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</si>
  <si>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</si>
  <si>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</si>
  <si>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</si>
  <si>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</si>
  <si>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</si>
  <si>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</si>
  <si>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</si>
  <si>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</si>
  <si>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</si>
  <si>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</si>
  <si>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</si>
  <si>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</si>
  <si>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</si>
  <si>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</si>
  <si>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</si>
  <si>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</si>
  <si>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</si>
  <si>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</si>
  <si>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</si>
  <si>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</si>
  <si>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</si>
  <si>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</si>
  <si>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</si>
  <si>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</si>
  <si>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</si>
  <si>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</si>
  <si>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</si>
  <si>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</si>
  <si>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</si>
  <si>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</si>
  <si>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</si>
  <si>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</si>
  <si>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</si>
  <si>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</si>
  <si>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</si>
  <si>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</si>
  <si>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</si>
  <si>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</si>
  <si>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</si>
  <si>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</si>
  <si>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</si>
  <si>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</si>
  <si>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</si>
  <si>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</si>
  <si>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</si>
  <si>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</si>
  <si>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</si>
  <si>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</si>
  <si>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</si>
  <si>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</si>
  <si>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</si>
  <si>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</si>
  <si>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</si>
  <si>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</si>
  <si>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</si>
  <si>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</si>
  <si>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</si>
  <si>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</si>
  <si>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</si>
  <si>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</si>
  <si>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</si>
  <si>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</si>
  <si>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</si>
  <si>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</si>
  <si>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</si>
  <si>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</si>
  <si>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</si>
  <si>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</si>
  <si>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</si>
  <si>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</si>
  <si>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</si>
  <si>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</si>
  <si>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</si>
  <si>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</si>
  <si>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</si>
  <si>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</si>
  <si>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</si>
  <si>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</si>
  <si>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</si>
  <si>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</si>
  <si>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</si>
  <si>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</si>
  <si>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</si>
  <si>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</si>
  <si>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</si>
  <si>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</si>
  <si>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</si>
  <si>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</si>
  <si>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</si>
  <si>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</si>
  <si>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</si>
  <si>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</si>
  <si>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</si>
  <si>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</si>
  <si>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</si>
  <si>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</si>
  <si>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</si>
  <si>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</si>
  <si>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</si>
  <si>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</si>
  <si>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</si>
  <si>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</si>
  <si>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</si>
  <si>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</si>
  <si>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</si>
  <si>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</si>
  <si>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</si>
  <si>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</si>
  <si>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</si>
  <si>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</si>
  <si>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</si>
  <si>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</si>
  <si>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</si>
  <si>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</si>
  <si>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</si>
  <si>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</si>
  <si>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</si>
  <si>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</si>
  <si>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</si>
  <si>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</si>
  <si>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</si>
  <si>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</si>
  <si>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</si>
  <si>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</si>
  <si>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</si>
  <si>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</si>
  <si>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</si>
  <si>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</si>
  <si>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</si>
  <si>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</si>
  <si>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</si>
  <si>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</si>
  <si>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</si>
  <si>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</si>
  <si>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</si>
  <si>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</si>
  <si>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</si>
  <si>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</si>
  <si>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</si>
  <si>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</si>
  <si>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</si>
  <si>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</si>
  <si>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</si>
  <si>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</si>
  <si>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</si>
  <si>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</si>
  <si>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</si>
  <si>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</si>
  <si>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</si>
  <si>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</si>
  <si>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</si>
  <si>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</si>
  <si>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</si>
  <si>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</si>
  <si>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</si>
  <si>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</si>
  <si>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</si>
  <si>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</si>
  <si>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</si>
  <si>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</si>
  <si>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</si>
  <si>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</si>
  <si>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</si>
  <si>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</si>
  <si>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</si>
  <si>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</si>
  <si>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</si>
  <si>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</si>
  <si>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</si>
  <si>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</si>
  <si>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</si>
  <si>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</si>
  <si>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</si>
  <si>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</si>
  <si>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</si>
  <si>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</si>
  <si>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</si>
  <si>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</si>
  <si>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</si>
  <si>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</si>
  <si>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</si>
  <si>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</si>
  <si>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</si>
  <si>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</si>
  <si>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</si>
  <si>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</si>
  <si>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</si>
  <si>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</si>
  <si>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</si>
  <si>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</si>
  <si>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</si>
  <si>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</si>
  <si>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</si>
  <si>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</si>
  <si>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</si>
  <si>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</si>
  <si>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</si>
  <si>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</si>
  <si>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</si>
  <si>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</si>
  <si>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</si>
  <si>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</si>
  <si>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</si>
  <si>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</si>
  <si>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</si>
  <si>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</si>
  <si>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</si>
  <si>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</si>
  <si>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</si>
  <si>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</si>
  <si>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</si>
  <si>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</si>
  <si>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</si>
  <si>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</si>
  <si>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</si>
  <si>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</si>
  <si>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</si>
  <si>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</si>
  <si>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</si>
  <si>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</si>
  <si>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</si>
  <si>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</si>
  <si>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</si>
  <si>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</si>
  <si>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</si>
  <si>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</si>
  <si>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</si>
  <si>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</si>
  <si>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</si>
  <si>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</si>
  <si>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</si>
  <si>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</si>
  <si>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</si>
  <si>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</si>
  <si>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</si>
  <si>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</si>
  <si>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</si>
  <si>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</si>
  <si>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</si>
  <si>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</si>
  <si>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</si>
  <si>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</si>
  <si>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</si>
  <si>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</si>
  <si>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</si>
  <si>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</si>
  <si>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</si>
  <si>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</si>
  <si>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</si>
  <si>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</si>
  <si>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</si>
  <si>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</si>
  <si>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</si>
  <si>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</si>
  <si>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</si>
  <si>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</si>
  <si>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</si>
  <si>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</si>
  <si>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</si>
  <si>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</si>
  <si>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</si>
  <si>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</si>
  <si>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</si>
  <si>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</si>
  <si>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</si>
  <si>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</si>
  <si>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</si>
  <si>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</si>
  <si>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</si>
  <si>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</si>
  <si>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</si>
  <si>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</si>
  <si>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</si>
  <si>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</si>
  <si>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</si>
  <si>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</si>
  <si>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</si>
  <si>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</si>
  <si>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</si>
  <si>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</si>
  <si>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</si>
  <si>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</si>
  <si>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</si>
  <si>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</si>
  <si>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</si>
  <si>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</si>
  <si>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</si>
  <si>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</si>
  <si>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</si>
  <si>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</si>
  <si>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</si>
  <si>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</si>
  <si>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</si>
  <si>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</si>
  <si>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</si>
  <si>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</si>
  <si>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</si>
  <si>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</si>
  <si>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</si>
  <si>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</si>
  <si>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</si>
  <si>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</si>
  <si>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</si>
  <si>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</si>
  <si>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</si>
  <si>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</si>
  <si>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</si>
  <si>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</si>
  <si>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</si>
  <si>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</si>
  <si>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</si>
  <si>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</si>
  <si>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</si>
  <si>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</si>
  <si>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</si>
  <si>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</si>
  <si>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</si>
  <si>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</si>
  <si>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</si>
  <si>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</si>
  <si>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</si>
  <si>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</si>
  <si>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</si>
  <si>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</si>
  <si>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</si>
  <si>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</si>
  <si>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</si>
  <si>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</si>
  <si>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</si>
  <si>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</si>
  <si>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</si>
  <si>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</si>
  <si>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</si>
  <si>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</si>
  <si>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</si>
  <si>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</si>
  <si>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</si>
  <si>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</si>
  <si>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</si>
  <si>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</si>
  <si>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</si>
  <si>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</si>
  <si>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</si>
  <si>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</si>
  <si>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</si>
  <si>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</si>
  <si>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</si>
  <si>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</si>
  <si>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</si>
  <si>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</si>
  <si>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</si>
  <si>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</si>
  <si>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</si>
  <si>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</si>
  <si>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</si>
  <si>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</si>
  <si>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</si>
  <si>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</si>
  <si>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</si>
  <si>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</si>
  <si>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</si>
  <si>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</si>
  <si>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</si>
  <si>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</si>
  <si>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</si>
  <si>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</si>
  <si>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</si>
  <si>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</si>
  <si>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</si>
  <si>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</si>
  <si>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</si>
  <si>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</si>
  <si>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</si>
  <si>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</si>
  <si>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</si>
  <si>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</si>
  <si>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</si>
  <si>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</si>
  <si>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</si>
  <si>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</si>
  <si>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</si>
  <si>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</si>
  <si>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</si>
  <si>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</si>
  <si>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</si>
  <si>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</si>
  <si>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</si>
  <si>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</si>
  <si>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</si>
  <si>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</si>
  <si>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</si>
  <si>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</si>
  <si>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</si>
  <si>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</si>
  <si>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</si>
  <si>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</si>
  <si>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</si>
  <si>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</si>
  <si>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</si>
  <si>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</si>
  <si>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</si>
  <si>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</si>
  <si>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</si>
  <si>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</si>
  <si>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</si>
  <si>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</si>
  <si>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</si>
  <si>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</si>
  <si>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</si>
  <si>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</si>
  <si>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</si>
  <si>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</si>
  <si>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</si>
  <si>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</si>
  <si>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</si>
  <si>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</si>
  <si>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</si>
  <si>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</si>
  <si>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</si>
  <si>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</si>
  <si>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</si>
  <si>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</si>
  <si>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</si>
  <si>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</si>
  <si>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</si>
  <si>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</si>
  <si>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</si>
  <si>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</si>
  <si>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</si>
  <si>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</si>
  <si>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</si>
  <si>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</si>
  <si>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</si>
  <si>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</si>
  <si>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</si>
  <si>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</si>
  <si>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</si>
  <si>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</si>
  <si>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</si>
  <si>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</si>
  <si>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</si>
  <si>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</si>
  <si>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</si>
  <si>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</si>
  <si>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</si>
  <si>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</si>
  <si>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</si>
  <si>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</si>
  <si>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</si>
  <si>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</si>
  <si>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</si>
  <si>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</si>
  <si>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</si>
  <si>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</si>
  <si>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</si>
  <si>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</si>
  <si>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</si>
  <si>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</si>
  <si>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</si>
  <si>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</si>
  <si>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</si>
  <si>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</si>
  <si>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</si>
  <si>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</si>
  <si>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</si>
  <si>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</si>
  <si>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</si>
  <si>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</si>
  <si>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</si>
  <si>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</si>
  <si>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</si>
  <si>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</si>
  <si>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</si>
  <si>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</si>
  <si>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</si>
  <si>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</si>
  <si>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</si>
  <si>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</si>
  <si>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</si>
  <si>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</si>
  <si>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</si>
  <si>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</si>
  <si>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</si>
  <si>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</si>
  <si>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</si>
  <si>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</si>
  <si>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</si>
  <si>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</si>
  <si>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</si>
  <si>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</si>
  <si>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</si>
  <si>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</si>
  <si>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</si>
  <si>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</si>
  <si>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</si>
  <si>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</si>
  <si>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</si>
  <si>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</si>
  <si>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</si>
  <si>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</si>
  <si>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</si>
  <si>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</si>
  <si>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</si>
  <si>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</si>
  <si>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</si>
  <si>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</si>
  <si>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</si>
  <si>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</si>
  <si>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</si>
  <si>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</si>
  <si>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</si>
  <si>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</si>
  <si>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</si>
  <si>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</si>
  <si>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</si>
  <si>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</si>
  <si>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</si>
  <si>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</si>
  <si>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</si>
  <si>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</si>
  <si>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</si>
  <si>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</si>
  <si>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</si>
  <si>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</si>
  <si>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</si>
  <si>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</si>
  <si>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</si>
  <si>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</si>
  <si>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</si>
  <si>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</si>
  <si>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</si>
  <si>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</si>
  <si>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</si>
  <si>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</si>
  <si>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</si>
  <si>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</si>
  <si>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</si>
  <si>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</si>
  <si>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</si>
  <si>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</si>
  <si>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</si>
  <si>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</si>
  <si>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</si>
  <si>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</si>
  <si>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</si>
  <si>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</si>
  <si>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</si>
  <si>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</si>
  <si>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</si>
  <si>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</si>
  <si>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</si>
  <si>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</si>
  <si>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</si>
  <si>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</si>
  <si>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</si>
  <si>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</si>
  <si>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</si>
  <si>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</si>
  <si>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</si>
  <si>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</si>
  <si>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</si>
  <si>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</si>
  <si>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</si>
  <si>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</si>
  <si>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</si>
  <si>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</si>
  <si>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</si>
  <si>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</si>
  <si>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</si>
  <si>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</si>
  <si>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</si>
  <si>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</si>
  <si>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</si>
  <si>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</si>
  <si>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</si>
  <si>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</si>
  <si>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</si>
  <si>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</si>
  <si>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</si>
  <si>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</si>
  <si>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</si>
  <si>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</si>
  <si>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</si>
  <si>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</si>
  <si>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</si>
  <si>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</si>
  <si>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</si>
  <si>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</si>
  <si>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</si>
  <si>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</si>
  <si>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</si>
  <si>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</si>
  <si>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</si>
  <si>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</si>
  <si>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</si>
  <si>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</si>
  <si>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</si>
  <si>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</si>
  <si>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</si>
  <si>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</si>
  <si>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</si>
  <si>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</si>
  <si>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</si>
  <si>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</si>
  <si>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</si>
  <si>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</si>
  <si>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</si>
  <si>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</si>
  <si>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</si>
  <si>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</si>
  <si>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</si>
  <si>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</si>
  <si>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</si>
  <si>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</si>
  <si>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</si>
  <si>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</si>
  <si>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</si>
  <si>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</si>
  <si>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</si>
  <si>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</si>
  <si>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</si>
  <si>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</si>
  <si>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</si>
  <si>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</si>
  <si>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</si>
  <si>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</si>
  <si>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</si>
  <si>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</si>
  <si>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</si>
  <si>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</si>
  <si>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</si>
  <si>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</si>
  <si>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</si>
  <si>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</si>
  <si>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</si>
  <si>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</si>
  <si>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</si>
  <si>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</si>
  <si>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</si>
  <si>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</si>
  <si>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</si>
  <si>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</si>
  <si>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</si>
  <si>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</si>
  <si>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</si>
  <si>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</si>
  <si>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</si>
  <si>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</si>
  <si>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</si>
  <si>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</si>
  <si>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</si>
  <si>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</si>
  <si>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</si>
  <si>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</si>
  <si>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</si>
  <si>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</si>
  <si>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</si>
  <si>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</si>
  <si>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</si>
  <si>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</si>
  <si>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</si>
  <si>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</si>
  <si>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</si>
  <si>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</si>
  <si>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</si>
  <si>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</si>
  <si>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</si>
  <si>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</si>
  <si>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</si>
  <si>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</si>
  <si>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</si>
  <si>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</si>
  <si>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</si>
  <si>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</si>
  <si>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</si>
  <si>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</si>
  <si>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</si>
  <si>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</si>
  <si>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</si>
  <si>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</si>
  <si>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</si>
  <si>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</si>
  <si>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</si>
  <si>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</si>
  <si>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</si>
  <si>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</si>
  <si>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</si>
  <si>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</si>
  <si>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</si>
  <si>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</si>
  <si>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</si>
  <si>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</si>
  <si>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</si>
  <si>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</si>
  <si>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</si>
  <si>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</si>
  <si>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</si>
  <si>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</si>
  <si>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</si>
  <si>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</si>
  <si>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</si>
  <si>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</si>
  <si>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</si>
  <si>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</si>
  <si>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</si>
  <si>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</si>
  <si>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</si>
  <si>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</si>
  <si>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</si>
  <si>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</si>
  <si>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</si>
  <si>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</si>
  <si>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</si>
  <si>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</si>
  <si>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</si>
  <si>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</si>
  <si>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</si>
  <si>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</si>
  <si>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</si>
  <si>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</si>
  <si>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</si>
  <si>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</si>
  <si>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</si>
  <si>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</si>
  <si>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</si>
  <si>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</si>
  <si>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</si>
  <si>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</si>
  <si>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</si>
  <si>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</si>
  <si>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</si>
  <si>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</si>
  <si>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</si>
  <si>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</si>
  <si>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</si>
  <si>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</si>
  <si>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</si>
  <si>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</si>
  <si>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</si>
  <si>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</si>
  <si>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</si>
  <si>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</si>
  <si>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</si>
  <si>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</si>
  <si>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</si>
  <si>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</si>
  <si>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</si>
  <si>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</si>
  <si>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</si>
  <si>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</si>
  <si>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</si>
  <si>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</si>
  <si>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</si>
  <si>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</si>
  <si>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</si>
  <si>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</si>
  <si>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</si>
  <si>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</si>
  <si>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</si>
  <si>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</si>
  <si>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</si>
  <si>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</si>
  <si>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</si>
  <si>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</si>
  <si>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</si>
  <si>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</si>
  <si>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</si>
  <si>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</si>
  <si>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</si>
  <si>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</si>
  <si>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</si>
  <si>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</si>
  <si>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</si>
  <si>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</si>
  <si>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</si>
  <si>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</si>
  <si>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</si>
  <si>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</si>
  <si>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</si>
  <si>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</si>
  <si>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</si>
  <si>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</si>
  <si>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</si>
  <si>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</si>
  <si>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</si>
  <si>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</si>
  <si>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</si>
  <si>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</si>
  <si>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</si>
  <si>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</si>
  <si>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</si>
  <si>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</si>
  <si>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</si>
  <si>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</si>
  <si>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</si>
  <si>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</si>
  <si>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</si>
  <si>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</si>
  <si>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</si>
  <si>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</si>
  <si>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</si>
  <si>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</si>
  <si>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</si>
  <si>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</si>
  <si>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</si>
  <si>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</si>
  <si>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</si>
  <si>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</si>
  <si>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</si>
  <si>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</si>
  <si>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</si>
  <si>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</si>
  <si>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</si>
  <si>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</si>
  <si>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</si>
  <si>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</si>
  <si>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</si>
  <si>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</si>
  <si>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</si>
  <si>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</si>
  <si>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</si>
  <si>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</si>
  <si>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</si>
  <si>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</si>
  <si>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</si>
  <si>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</si>
  <si>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</si>
  <si>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</si>
  <si>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</si>
  <si>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</si>
  <si>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</si>
  <si>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</si>
  <si>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</si>
  <si>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</si>
  <si>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</si>
  <si>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</si>
  <si>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</si>
  <si>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</si>
  <si>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</si>
  <si>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</si>
  <si>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</si>
  <si>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</si>
  <si>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</si>
  <si>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</si>
  <si>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</si>
  <si>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</si>
  <si>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</si>
  <si>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</si>
  <si>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</si>
  <si>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</si>
  <si>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</si>
  <si>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</si>
  <si>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</si>
  <si>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</si>
  <si>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</si>
  <si>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</si>
  <si>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</si>
  <si>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</si>
  <si>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</si>
  <si>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</si>
  <si>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</si>
  <si>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</si>
  <si>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</si>
  <si>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</si>
  <si>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</si>
  <si>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</si>
  <si>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</si>
  <si>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</si>
  <si>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</si>
  <si>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</si>
  <si>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</si>
  <si>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</si>
  <si>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</si>
  <si>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</si>
  <si>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</si>
  <si>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</si>
  <si>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</si>
  <si>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</si>
  <si>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</si>
  <si>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</si>
  <si>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</si>
  <si>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</si>
  <si>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</si>
  <si>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</si>
  <si>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</si>
  <si>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</si>
  <si>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</si>
  <si>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</si>
  <si>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</si>
  <si>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</si>
  <si>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</si>
  <si>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</si>
  <si>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</si>
  <si>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</si>
  <si>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</si>
  <si>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</si>
  <si>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</si>
  <si>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</si>
  <si>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</si>
  <si>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</si>
  <si>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</si>
  <si>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</si>
  <si>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</si>
  <si>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</si>
  <si>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</si>
  <si>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</si>
  <si>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</si>
  <si>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</si>
  <si>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</si>
  <si>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</si>
  <si>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</si>
  <si>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</si>
  <si>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</si>
  <si>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</si>
  <si>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</si>
  <si>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</si>
  <si>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</si>
  <si>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</si>
  <si>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</si>
  <si>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</si>
  <si>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</si>
  <si>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</si>
  <si>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</si>
  <si>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</si>
  <si>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</si>
  <si>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</si>
  <si>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</si>
  <si>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</si>
  <si>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</si>
  <si>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</si>
  <si>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</si>
  <si>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</si>
  <si>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</si>
  <si>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</si>
  <si>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</si>
  <si>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</si>
  <si>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</si>
  <si>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</si>
  <si>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</si>
  <si>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</si>
  <si>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</si>
  <si>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</si>
  <si>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</si>
  <si>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</si>
  <si>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</si>
  <si>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</si>
  <si>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</si>
  <si>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</si>
  <si>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</si>
  <si>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</si>
  <si>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</si>
  <si>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</si>
  <si>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</si>
  <si>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</si>
  <si>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</si>
  <si>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</si>
  <si>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</si>
  <si>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</si>
  <si>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</si>
  <si>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</si>
  <si>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</si>
  <si>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</si>
  <si>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</si>
  <si>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</si>
  <si>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</si>
  <si>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</si>
  <si>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</si>
  <si>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</si>
  <si>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</si>
  <si>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</si>
  <si>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</si>
  <si>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</si>
  <si>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</si>
  <si>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</si>
  <si>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</si>
  <si>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</si>
  <si>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</si>
  <si>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</si>
  <si>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</si>
  <si>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</si>
  <si>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</si>
  <si>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</si>
  <si>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</si>
  <si>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</si>
  <si>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</si>
  <si>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</si>
  <si>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</si>
  <si>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</si>
  <si>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</si>
  <si>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</si>
  <si>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</si>
  <si>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</si>
  <si>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</si>
  <si>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</si>
  <si>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</si>
  <si>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</si>
  <si>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</si>
  <si>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</si>
  <si>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</si>
  <si>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</si>
  <si>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</si>
  <si>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</si>
  <si>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</si>
  <si>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</si>
  <si>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</si>
  <si>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</si>
  <si>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</si>
  <si>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</si>
  <si>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</si>
  <si>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</si>
  <si>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</si>
  <si>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</si>
  <si>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</si>
  <si>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</si>
  <si>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</si>
  <si>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</si>
  <si>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</si>
  <si>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</si>
  <si>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</si>
  <si>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</si>
  <si>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</si>
  <si>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</si>
  <si>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</si>
  <si>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</si>
  <si>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</si>
  <si>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</si>
  <si>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</si>
  <si>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</si>
  <si>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</si>
  <si>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</si>
  <si>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</si>
  <si>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</si>
  <si>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</si>
  <si>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</si>
  <si>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</si>
  <si>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</si>
  <si>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</si>
  <si>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</si>
  <si>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</si>
  <si>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</si>
  <si>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</si>
  <si>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</si>
  <si>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</si>
  <si>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</si>
  <si>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</si>
  <si>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</si>
  <si>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</si>
  <si>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</si>
  <si>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</si>
  <si>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</si>
  <si>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</si>
  <si>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</si>
  <si>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</si>
  <si>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</si>
  <si>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</si>
  <si>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</si>
  <si>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</si>
  <si>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</si>
  <si>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</si>
  <si>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</si>
  <si>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</si>
  <si>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</si>
  <si>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</si>
  <si>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</si>
  <si>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</si>
  <si>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</si>
  <si>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</si>
  <si>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</si>
  <si>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</si>
  <si>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</si>
  <si>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</si>
  <si>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</si>
  <si>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</si>
  <si>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</si>
  <si>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</si>
  <si>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</si>
  <si>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</si>
  <si>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</si>
  <si>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</si>
  <si>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</si>
  <si>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</si>
  <si>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</si>
  <si>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</si>
  <si>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</si>
  <si>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</si>
  <si>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</si>
  <si>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</si>
  <si>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</si>
  <si>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</si>
  <si>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</si>
  <si>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</si>
  <si>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</si>
  <si>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</si>
  <si>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</si>
  <si>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</si>
  <si>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</si>
  <si>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</si>
  <si>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</si>
  <si>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</si>
  <si>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</si>
  <si>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</si>
  <si>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</si>
  <si>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</si>
  <si>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</si>
  <si>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</si>
  <si>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</si>
  <si>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</si>
  <si>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</si>
  <si>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</si>
  <si>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</si>
  <si>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</si>
  <si>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</si>
  <si>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</si>
  <si>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</si>
  <si>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</si>
  <si>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</si>
  <si>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</si>
  <si>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</si>
  <si>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</si>
  <si>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</si>
  <si>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</si>
  <si>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</si>
  <si>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</si>
  <si>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</si>
  <si>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</si>
  <si>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</si>
  <si>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</si>
  <si>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</si>
  <si>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</si>
  <si>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</si>
  <si>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</si>
  <si>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</si>
  <si>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</si>
  <si>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</si>
  <si>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</si>
  <si>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</si>
  <si>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</si>
  <si>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</si>
  <si>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</si>
  <si>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</si>
  <si>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</si>
  <si>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</si>
  <si>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</si>
  <si>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</si>
  <si>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</si>
  <si>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</si>
  <si>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</si>
  <si>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</si>
  <si>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</si>
  <si>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</si>
  <si>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</si>
  <si>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</si>
  <si>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</si>
  <si>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</si>
  <si>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</si>
  <si>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</si>
  <si>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</si>
  <si>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</si>
  <si>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</si>
  <si>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</si>
  <si>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</si>
  <si>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</si>
  <si>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</si>
  <si>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</si>
  <si>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</si>
  <si>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</si>
  <si>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</si>
  <si>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</si>
  <si>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</si>
  <si>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</si>
  <si>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</si>
  <si>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</si>
  <si>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</si>
  <si>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</si>
  <si>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</si>
  <si>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</si>
  <si>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</si>
  <si>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</si>
  <si>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</si>
  <si>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</si>
  <si>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</si>
  <si>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</si>
  <si>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</si>
  <si>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</si>
  <si>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</si>
  <si>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</si>
  <si>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</si>
  <si>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</si>
  <si>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</si>
  <si>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</si>
  <si>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</si>
  <si>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</si>
  <si>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</si>
  <si>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</si>
  <si>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</si>
  <si>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</si>
  <si>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</si>
  <si>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</si>
  <si>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</si>
  <si>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</si>
  <si>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</si>
  <si>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</si>
  <si>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</si>
  <si>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</si>
  <si>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</si>
  <si>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</si>
  <si>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</si>
  <si>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</si>
  <si>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</si>
  <si>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</si>
  <si>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</si>
  <si>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</si>
  <si>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</si>
  <si>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</si>
  <si>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</si>
  <si>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</si>
  <si>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</si>
  <si>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</si>
  <si>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</si>
  <si>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</si>
  <si>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</si>
  <si>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</si>
  <si>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</si>
  <si>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</si>
  <si>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</si>
  <si>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</si>
  <si>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</si>
  <si>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</si>
  <si>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</si>
  <si>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</si>
  <si>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</si>
  <si>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</si>
  <si>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</si>
  <si>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</si>
  <si>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</si>
  <si>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</si>
  <si>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</si>
  <si>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</si>
  <si>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</si>
  <si>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</si>
  <si>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</si>
  <si>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</si>
  <si>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</si>
  <si>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</si>
  <si>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</si>
  <si>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</si>
  <si>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</si>
  <si>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</si>
  <si>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</si>
  <si>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</si>
  <si>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</si>
  <si>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</si>
  <si>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</si>
  <si>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</si>
  <si>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</si>
  <si>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</si>
  <si>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</si>
  <si>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</si>
  <si>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</si>
  <si>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</si>
  <si>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</si>
  <si>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</si>
  <si>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</si>
  <si>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</si>
  <si>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</si>
  <si>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</si>
  <si>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</si>
  <si>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</si>
  <si>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</si>
  <si>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</si>
  <si>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</si>
  <si>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</si>
  <si>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</si>
  <si>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</si>
  <si>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</si>
  <si>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</si>
  <si>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</si>
  <si>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</si>
  <si>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</si>
  <si>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</si>
  <si>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</si>
  <si>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</si>
  <si>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</si>
  <si>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</si>
  <si>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</si>
  <si>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</si>
  <si>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</si>
  <si>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</si>
  <si>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</si>
  <si>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</si>
  <si>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</si>
  <si>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</si>
  <si>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</si>
  <si>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</si>
  <si>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</si>
  <si>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</si>
  <si>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</si>
  <si>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</si>
  <si>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</si>
  <si>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</si>
  <si>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</si>
  <si>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</si>
  <si>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</si>
  <si>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</si>
  <si>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</si>
  <si>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</si>
  <si>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</si>
  <si>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</si>
  <si>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</si>
  <si>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</si>
  <si>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</si>
  <si>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</si>
  <si>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</si>
  <si>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</si>
  <si>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</si>
  <si>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</si>
  <si>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</si>
  <si>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</si>
  <si>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</si>
  <si>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</si>
  <si>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</si>
  <si>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</si>
  <si>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</si>
  <si>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</si>
  <si>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</si>
  <si>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</si>
  <si>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</si>
  <si>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</si>
  <si>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</si>
  <si>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</si>
  <si>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</si>
  <si>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</si>
  <si>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</si>
  <si>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</si>
  <si>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</si>
  <si>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</si>
  <si>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</si>
  <si>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</si>
  <si>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</si>
  <si>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</si>
  <si>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</si>
  <si>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</si>
  <si>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</si>
  <si>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</si>
  <si>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</si>
  <si>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</si>
  <si>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</si>
  <si>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</si>
  <si>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</si>
  <si>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</si>
  <si>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</si>
  <si>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</si>
  <si>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</si>
  <si>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</si>
  <si>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</si>
  <si>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</si>
  <si>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</si>
  <si>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</si>
  <si>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</si>
  <si>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</si>
  <si>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</si>
  <si>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</si>
  <si>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</si>
  <si>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</si>
  <si>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</si>
  <si>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</si>
  <si>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</si>
  <si>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</si>
  <si>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</si>
  <si>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</si>
  <si>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</si>
  <si>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</si>
  <si>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</si>
  <si>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</si>
  <si>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</si>
  <si>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</si>
  <si>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</si>
  <si>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</si>
  <si>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</si>
  <si>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</si>
  <si>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</si>
  <si>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</si>
  <si>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</si>
  <si>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</si>
  <si>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</si>
  <si>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</si>
  <si>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</si>
  <si>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</si>
  <si>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</si>
  <si>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</si>
  <si>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</si>
  <si>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</si>
  <si>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</si>
  <si>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</si>
  <si>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</si>
  <si>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</si>
  <si>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</si>
  <si>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</si>
  <si>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</si>
  <si>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</si>
  <si>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</si>
  <si>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</si>
  <si>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</si>
  <si>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</si>
  <si>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</si>
  <si>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</si>
  <si>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</si>
  <si>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</si>
  <si>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</si>
  <si>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</si>
  <si>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</si>
  <si>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</si>
  <si>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</si>
  <si>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</si>
  <si>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</si>
  <si>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</si>
  <si>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</si>
  <si>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</si>
  <si>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</si>
  <si>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</si>
  <si>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</si>
  <si>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</si>
  <si>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</si>
  <si>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</si>
  <si>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</si>
  <si>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</si>
  <si>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</si>
  <si>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</si>
  <si>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</si>
  <si>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</si>
  <si>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</si>
  <si>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</si>
  <si>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</si>
  <si>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</si>
  <si>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</si>
  <si>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</si>
  <si>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</si>
  <si>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</si>
  <si>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</si>
  <si>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</si>
  <si>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</si>
  <si>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</si>
  <si>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</si>
  <si>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</si>
  <si>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</si>
  <si>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</si>
  <si>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</si>
  <si>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</si>
  <si>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</si>
  <si>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</si>
  <si>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</si>
  <si>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</si>
  <si>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</si>
  <si>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</si>
  <si>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</si>
  <si>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</si>
  <si>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</si>
  <si>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</si>
  <si>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</si>
  <si>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</si>
  <si>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</si>
  <si>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</si>
  <si>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</si>
  <si>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Date Created Conversion</t>
  </si>
  <si>
    <t>Date Ended Conversion</t>
  </si>
  <si>
    <t>Count of state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</si>
  <si>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</si>
  <si>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</si>
  <si>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</si>
  <si>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</si>
  <si>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</si>
  <si>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</si>
  <si>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</si>
  <si>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</si>
  <si>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</si>
  <si>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</si>
  <si>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</si>
  <si>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</si>
  <si>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</si>
  <si>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</si>
  <si>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</si>
  <si>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</si>
  <si>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</si>
  <si>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</si>
  <si>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</si>
  <si>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</si>
  <si>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</si>
  <si>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</si>
  <si>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</si>
  <si>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</si>
  <si>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</si>
  <si>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</si>
  <si>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Count of Sub-Category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</si>
  <si>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</si>
  <si>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</si>
  <si>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</si>
  <si>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</si>
  <si>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</si>
  <si>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</si>
  <si>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</si>
  <si>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</si>
  <si>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</si>
  <si>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</si>
  <si>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</si>
  <si>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</si>
  <si>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</si>
  <si>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</si>
  <si>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</si>
  <si>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</si>
  <si>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</si>
  <si>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</si>
  <si>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</si>
  <si>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</si>
  <si>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</si>
  <si>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</si>
  <si>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</si>
  <si>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</si>
  <si>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</si>
  <si>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</si>
  <si>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</si>
  <si>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</si>
  <si>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</si>
  <si>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</si>
  <si>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</si>
  <si>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</si>
  <si>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</si>
  <si>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</si>
  <si>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</si>
  <si>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</si>
  <si>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</si>
  <si>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</si>
  <si>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</si>
  <si>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</si>
  <si>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</si>
  <si>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 xml:space="preserve">Goal 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</si>
  <si>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</si>
  <si>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</si>
  <si>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</si>
  <si>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</si>
  <si>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</si>
  <si>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</si>
  <si>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</si>
  <si>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</si>
  <si>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</si>
  <si>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</si>
  <si>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</si>
  <si>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</si>
  <si>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</si>
  <si>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</si>
  <si>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</si>
  <si>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</si>
  <si>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Successful</t>
  </si>
  <si>
    <t>Failed</t>
  </si>
  <si>
    <t>Canceled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</si>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</sst>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44" fontId="0" fillId="0" borderId="0" xfId="1" applyFont="1"/>
    <xf numFmtId="164" fontId="0" fillId="0" borderId="0" xfId="1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44" fontId="3" fillId="0" borderId="0" xfId="1" applyFont="1" applyAlignment="1">
      <alignment horizontal="center"/>
    </xf>
    <xf numFmtId="9" fontId="3" fillId="0" borderId="0" xfId="2" applyFont="1" applyAlignment="1">
      <alignment horizontal="center"/>
    </xf>
    <xf numFmtId="164" fontId="3" fillId="0" borderId="0" xfId="0" applyNumberFormat="1" applyFont="1" applyAlignment="1">
      <alignment horizontal="right"/>
    </xf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 val="0"/>
        <i val="0"/>
        <color theme="5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5" tint="-0.24994659260841701"/>
      </font>
      <fill>
        <patternFill>
          <bgColor rgb="FFFFC7CE"/>
        </patternFill>
      </fill>
    </dxf>
    <dxf>
      <font>
        <b val="0"/>
        <i val="0"/>
        <color theme="5"/>
      </font>
      <fill>
        <patternFill>
          <bgColor rgb="FFFFC7CE"/>
        </patternFill>
      </fill>
    </dxf>
    <dxf>
      <font>
        <b val="0"/>
        <i val="0"/>
        <color theme="8" tint="-0.24994659260841701"/>
      </font>
      <fill>
        <patternFill>
          <bgColor rgb="FFFFC7CE"/>
        </patternFill>
      </fill>
    </dxf>
    <dxf>
      <font>
        <color theme="2"/>
      </font>
      <fill>
        <patternFill>
          <bgColor rgb="FFFFC7CE"/>
        </patternFill>
      </fill>
    </dxf>
    <dxf>
      <font>
        <b val="0"/>
        <i val="0"/>
        <color theme="3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70C0"/>
      </font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[vk_excel_homework-1.xlsx]Category!PivotTable5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8-754A-A060-AC6E42DEE1FD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E8-754A-A060-AC6E42DEE1FD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E8-754A-A060-AC6E42DEE1FD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E8-754A-A060-AC6E42DEE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310015"/>
        <c:axId val="1812999152"/>
        <c:axId val="0"/>
      </c:bar3DChart>
      <c:catAx>
        <c:axId val="2231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999152"/>
        <c:crosses val="autoZero"/>
        <c:auto val="1"/>
        <c:lblAlgn val="ctr"/>
        <c:lblOffset val="100"/>
        <c:noMultiLvlLbl val="0"/>
      </c:catAx>
      <c:valAx>
        <c:axId val="18129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[vk_excel_homework-1.xlsx]Sub-category!PivotTable6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1-AD42-AAA5-EA5EFD7FC4F6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'Sub-category'!$C$6:$C$47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1-AD42-AAA5-EA5EFD7FC4F6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'Sub-category'!$D$6:$D$47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1-AD42-AAA5-EA5EFD7FC4F6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'Sub-category'!$E$6:$E$47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61-AD42-AAA5-EA5EFD7FC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6255807"/>
        <c:axId val="633486495"/>
        <c:axId val="0"/>
      </c:bar3DChart>
      <c:catAx>
        <c:axId val="68625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86495"/>
        <c:crosses val="autoZero"/>
        <c:auto val="1"/>
        <c:lblAlgn val="ctr"/>
        <c:lblOffset val="100"/>
        <c:noMultiLvlLbl val="0"/>
      </c:catAx>
      <c:valAx>
        <c:axId val="63348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5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[vk_excel_homework-1.xlsx]Month!PivotTable7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0-6044-BA94-C0FBCBE2FF75}"/>
            </c:ext>
          </c:extLst>
        </c:ser>
        <c:ser>
          <c:idx val="1"/>
          <c:order val="1"/>
          <c:tx>
            <c:strRef>
              <c:f>Month!$C$4:$C$5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0-6044-BA94-C0FBCBE2FF75}"/>
            </c:ext>
          </c:extLst>
        </c:ser>
        <c:ser>
          <c:idx val="2"/>
          <c:order val="2"/>
          <c:tx>
            <c:strRef>
              <c:f>Month!$D$4:$D$5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0-6044-BA94-C0FBCBE2FF75}"/>
            </c:ext>
          </c:extLst>
        </c:ser>
        <c:ser>
          <c:idx val="3"/>
          <c:order val="3"/>
          <c:tx>
            <c:strRef>
              <c:f>Month!$E$4:$E$5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D0-6044-BA94-C0FBCBE2F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693024"/>
        <c:axId val="1745903647"/>
      </c:lineChart>
      <c:catAx>
        <c:axId val="5166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903647"/>
        <c:crosses val="autoZero"/>
        <c:auto val="1"/>
        <c:lblAlgn val="ctr"/>
        <c:lblOffset val="100"/>
        <c:noMultiLvlLbl val="0"/>
      </c:catAx>
      <c:valAx>
        <c:axId val="174590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9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Bonus!$G$2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Bonus!$G$3:$G$14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0.65981573352232459</c:v>
                </c:pt>
                <c:pt idx="2">
                  <c:v>0.53295932678821878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C-DA40-951E-67193F0D0A54}"/>
            </c:ext>
          </c:extLst>
        </c:ser>
        <c:ser>
          <c:idx val="1"/>
          <c:order val="1"/>
          <c:tx>
            <c:strRef>
              <c:f>Bonus!$H$2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Bonus!$H$3:$H$14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0.297661233167966</c:v>
                </c:pt>
                <c:pt idx="2">
                  <c:v>0.39551192145862551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C-DA40-951E-67193F0D0A54}"/>
            </c:ext>
          </c:extLst>
        </c:ser>
        <c:ser>
          <c:idx val="2"/>
          <c:order val="2"/>
          <c:tx>
            <c:strRef>
              <c:f>Bonus!$I$2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Bonus!$I$3:$I$14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4.2523033309709427E-2</c:v>
                </c:pt>
                <c:pt idx="2">
                  <c:v>7.1528751753155678E-2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C-DA40-951E-67193F0D0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7600"/>
        <c:axId val="608369280"/>
      </c:lineChart>
      <c:catAx>
        <c:axId val="6083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69280"/>
        <c:crosses val="autoZero"/>
        <c:auto val="0"/>
        <c:lblAlgn val="ctr"/>
        <c:lblOffset val="100"/>
        <c:noMultiLvlLbl val="0"/>
      </c:catAx>
      <c:valAx>
        <c:axId val="6083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139700</xdr:rowOff>
    </xdr:from>
    <xdr:to>
      <xdr:col>13</xdr:col>
      <xdr:colOff>520700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DDE8D-22B2-B840-B788-2EE6DD2DD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235141</xdr:colOff>
      <xdr:row>4</xdr:row>
      <xdr:rowOff>139700</xdr:rowOff>
    </xdr:from>
    <xdr:to>
      <xdr:col>18</xdr:col>
      <xdr:colOff>133160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11A09-D21F-3941-911E-7174474B4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3</xdr:row>
      <xdr:rowOff>25400</xdr:rowOff>
    </xdr:from>
    <xdr:to>
      <xdr:col>14</xdr:col>
      <xdr:colOff>12700</xdr:colOff>
      <xdr:row>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8E49DF-E9C9-6C48-82BE-AEF589CB9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825499</xdr:colOff>
      <xdr:row>16</xdr:row>
      <xdr:rowOff>5</xdr:rowOff>
    </xdr:from>
    <xdr:to>
      <xdr:col>8</xdr:col>
      <xdr:colOff>1270000</xdr:colOff>
      <xdr:row>38</xdr:row>
      <xdr:rowOff>19538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608A0C-1606-BE4A-BFF3-539158CC5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04.4042625" createdVersion="6" refreshedVersion="6" minRefreshableVersion="3" recordCount="4114" xr:uid="{D4F75A82-4A43-604E-8E4D-980B1089E0BF}">
  <cacheSource type="worksheet">
    <worksheetSource ref="A1:T4115" sheet="Raw data"/>
  </cacheSource>
  <cacheFields count="22">
    <cacheField name="id" numFmtId="0">
      <sharedItems containsSemiMixedTypes="0" containsString="0" containsNumber="1" containsInteger="1" minValue="0" maxValue="4113" count="41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</sharedItems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44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 count="502">
        <n v="182"/>
        <n v="79"/>
        <n v="35"/>
        <n v="150"/>
        <n v="284"/>
        <n v="47"/>
        <n v="58"/>
        <n v="57"/>
        <n v="12"/>
        <n v="20"/>
        <n v="19"/>
        <n v="75"/>
        <n v="827"/>
        <n v="51"/>
        <n v="41"/>
        <n v="98"/>
        <n v="70"/>
        <n v="36"/>
        <n v="342"/>
        <n v="22"/>
        <n v="25"/>
        <n v="101"/>
        <n v="8"/>
        <n v="23"/>
        <n v="574"/>
        <n v="14"/>
        <n v="71"/>
        <n v="117"/>
        <n v="53"/>
        <n v="1"/>
        <n v="89"/>
        <n v="64"/>
        <n v="68"/>
        <n v="28"/>
        <n v="44"/>
        <n v="253"/>
        <n v="66"/>
        <n v="217"/>
        <n v="16"/>
        <n v="169"/>
        <n v="263"/>
        <n v="15"/>
        <n v="61"/>
        <n v="45"/>
        <n v="38"/>
        <n v="87"/>
        <n v="119"/>
        <n v="52"/>
        <n v="86"/>
        <n v="174"/>
        <n v="69"/>
        <n v="33"/>
        <n v="108"/>
        <n v="48"/>
        <n v="24"/>
        <n v="26"/>
        <n v="178"/>
        <n v="17"/>
        <n v="32"/>
        <n v="18"/>
        <n v="29"/>
        <n v="100"/>
        <n v="13"/>
        <n v="7"/>
        <n v="21"/>
        <n v="60"/>
        <n v="56"/>
        <n v="46"/>
        <n v="43"/>
        <n v="34"/>
        <n v="39"/>
        <n v="65"/>
        <n v="49"/>
        <n v="10"/>
        <n v="27"/>
        <n v="81"/>
        <n v="78"/>
        <n v="37"/>
        <n v="0"/>
        <n v="6"/>
        <n v="4"/>
        <n v="5"/>
        <n v="9"/>
        <n v="3"/>
        <n v="2"/>
        <n v="67"/>
        <n v="1293"/>
        <n v="84"/>
        <n v="76"/>
        <n v="137"/>
        <n v="376"/>
        <n v="202"/>
        <n v="328"/>
        <n v="96"/>
        <n v="223"/>
        <n v="62"/>
        <n v="146"/>
        <n v="235"/>
        <n v="437"/>
        <n v="77"/>
        <n v="314"/>
        <n v="188"/>
        <n v="275"/>
        <n v="560"/>
        <n v="688"/>
        <n v="942"/>
        <n v="88"/>
        <n v="220"/>
        <n v="145"/>
        <n v="963"/>
        <n v="91"/>
        <n v="165"/>
        <n v="111"/>
        <n v="1596"/>
        <n v="287"/>
        <n v="118"/>
        <n v="113"/>
        <n v="332"/>
        <n v="951"/>
        <n v="415"/>
        <n v="305"/>
        <n v="2139"/>
        <n v="179"/>
        <n v="760"/>
        <n v="563"/>
        <n v="135"/>
        <n v="290"/>
        <n v="447"/>
        <n v="232"/>
        <n v="168"/>
        <n v="128"/>
        <n v="493"/>
        <n v="131"/>
        <n v="50"/>
        <n v="665"/>
        <n v="129"/>
        <n v="142"/>
        <n v="2436"/>
        <n v="244"/>
        <n v="298"/>
        <n v="251"/>
        <n v="82"/>
        <n v="74"/>
        <n v="189"/>
        <n v="80"/>
        <n v="576"/>
        <n v="238"/>
        <n v="222"/>
        <n v="120"/>
        <n v="126"/>
        <n v="158"/>
        <n v="316"/>
        <n v="337"/>
        <n v="186"/>
        <n v="736"/>
        <n v="1151"/>
        <n v="498"/>
        <n v="167"/>
        <n v="340"/>
        <n v="438"/>
        <n v="555"/>
        <n v="266"/>
        <n v="31"/>
        <n v="236"/>
        <n v="299"/>
        <n v="55"/>
        <n v="325"/>
        <n v="524"/>
        <n v="285"/>
        <n v="379"/>
        <n v="221"/>
        <n v="964"/>
        <n v="286"/>
        <n v="613"/>
        <n v="97"/>
        <n v="303"/>
        <n v="267"/>
        <n v="302"/>
        <n v="354"/>
        <n v="134"/>
        <n v="159"/>
        <n v="1062"/>
        <n v="133"/>
        <n v="83"/>
        <n v="149"/>
        <n v="383"/>
        <n v="237"/>
        <n v="562"/>
        <n v="1510"/>
        <n v="193"/>
        <n v="206"/>
        <n v="351"/>
        <n v="184"/>
        <n v="196"/>
        <n v="229"/>
        <n v="95"/>
        <n v="73"/>
        <n v="271"/>
        <n v="241"/>
        <n v="171"/>
        <n v="208"/>
        <n v="104"/>
        <n v="11"/>
        <n v="170"/>
        <n v="124"/>
        <n v="140"/>
        <n v="147"/>
        <n v="125"/>
        <n v="130"/>
        <n v="30"/>
        <n v="173"/>
        <n v="59"/>
        <n v="121"/>
        <n v="315"/>
        <n v="2174"/>
        <n v="152"/>
        <n v="1021"/>
        <n v="105"/>
        <n v="1107"/>
        <n v="1013"/>
        <n v="274"/>
        <n v="99"/>
        <n v="276"/>
        <n v="310"/>
        <n v="215"/>
        <n v="94"/>
        <n v="336"/>
        <n v="201"/>
        <n v="296"/>
        <n v="114"/>
        <n v="890"/>
        <n v="456"/>
        <n v="369"/>
        <n v="338"/>
        <n v="153"/>
        <n v="143"/>
        <n v="265"/>
        <n v="139"/>
        <n v="110"/>
        <n v="156"/>
        <n v="90"/>
        <n v="54"/>
        <n v="205"/>
        <n v="154"/>
        <n v="40"/>
        <n v="190"/>
        <n v="127"/>
        <n v="177"/>
        <n v="115"/>
        <n v="499"/>
        <n v="72"/>
        <n v="93"/>
        <n v="123"/>
        <n v="161"/>
        <n v="775"/>
        <n v="355"/>
        <n v="400"/>
        <n v="478"/>
        <n v="1071"/>
        <n v="122"/>
        <n v="255"/>
        <n v="141"/>
        <n v="166"/>
        <n v="211"/>
        <n v="292"/>
        <n v="148"/>
        <n v="975"/>
        <n v="312"/>
        <n v="85"/>
        <n v="375"/>
        <n v="273"/>
        <n v="714"/>
        <n v="512"/>
        <n v="103"/>
        <n v="549"/>
        <n v="183"/>
        <n v="138"/>
        <n v="191"/>
        <n v="508"/>
        <n v="711"/>
        <n v="109"/>
        <n v="361"/>
        <n v="176"/>
        <n v="670"/>
        <n v="467"/>
        <n v="389"/>
        <n v="413"/>
        <n v="63"/>
        <n v="42"/>
        <n v="356"/>
        <n v="248"/>
        <n v="224"/>
        <n v="323"/>
        <n v="172"/>
        <n v="227"/>
        <n v="264"/>
        <n v="144"/>
        <n v="92"/>
        <n v="406"/>
        <n v="151"/>
        <n v="112"/>
        <n v="240"/>
        <n v="234"/>
        <n v="2602"/>
        <n v="600"/>
        <n v="293"/>
        <n v="321"/>
        <n v="343"/>
        <n v="441"/>
        <n v="916"/>
        <n v="20242"/>
        <n v="635"/>
        <n v="885"/>
        <n v="329"/>
        <n v="269"/>
        <n v="345"/>
        <n v="405"/>
        <n v="335"/>
        <n v="116"/>
        <n v="615"/>
        <n v="452"/>
        <n v="280"/>
        <n v="160"/>
        <n v="874"/>
        <n v="294"/>
        <n v="740"/>
        <n v="455"/>
        <n v="136"/>
        <n v="157"/>
        <n v="107"/>
        <n v="884"/>
        <n v="181"/>
        <n v="102"/>
        <n v="185"/>
        <n v="226"/>
        <n v="209"/>
        <n v="246"/>
        <n v="4883"/>
        <n v="2478"/>
        <n v="1789"/>
        <n v="680"/>
        <n v="4245"/>
        <n v="943"/>
        <n v="1876"/>
        <n v="834"/>
        <n v="682"/>
        <n v="365"/>
        <n v="660"/>
        <n v="1356"/>
        <n v="424"/>
        <n v="1633"/>
        <n v="306"/>
        <n v="1281"/>
        <n v="1513"/>
        <n v="510"/>
        <n v="1887"/>
        <n v="701"/>
        <n v="3863"/>
        <n v="2051"/>
        <n v="402"/>
        <n v="473"/>
        <n v="821"/>
        <n v="388"/>
        <n v="813"/>
        <n v="1945"/>
        <n v="1637"/>
        <n v="1375"/>
        <n v="398"/>
        <n v="1737"/>
        <n v="971"/>
        <n v="4562"/>
        <n v="26457"/>
        <n v="162"/>
        <n v="479"/>
        <n v="426"/>
        <n v="450"/>
        <n v="1780"/>
        <n v="353"/>
        <n v="729"/>
        <n v="454"/>
        <n v="539"/>
        <n v="625"/>
        <n v="531"/>
        <n v="644"/>
        <n v="848"/>
        <n v="429"/>
        <n v="204"/>
        <n v="180"/>
        <n v="443"/>
        <n v="1373"/>
        <n v="742"/>
        <n v="242"/>
        <n v="541"/>
        <n v="621"/>
        <n v="554"/>
        <n v="666"/>
        <n v="410"/>
        <n v="1364"/>
        <n v="203"/>
        <n v="5812"/>
        <n v="1556"/>
        <n v="1530"/>
        <n v="278"/>
        <n v="350"/>
        <n v="470"/>
        <n v="8200"/>
        <n v="8359"/>
        <n v="607"/>
        <n v="534"/>
        <n v="311"/>
        <n v="859"/>
        <n v="279"/>
        <n v="623"/>
        <n v="392"/>
        <n v="3562"/>
        <n v="514"/>
        <n v="537"/>
        <n v="3238"/>
        <n v="897"/>
        <n v="878"/>
        <n v="4330"/>
        <n v="651"/>
        <n v="721"/>
        <n v="218"/>
        <n v="1204"/>
        <n v="301"/>
        <n v="1113"/>
        <n v="988"/>
        <n v="391"/>
        <n v="983"/>
        <n v="163"/>
        <n v="2525"/>
        <n v="2035"/>
        <n v="1980"/>
        <n v="380"/>
        <n v="571"/>
        <n v="480"/>
        <n v="249"/>
        <n v="197"/>
        <n v="210"/>
        <n v="445"/>
        <n v="194"/>
        <n v="404"/>
        <n v="902"/>
        <n v="1670"/>
        <n v="1328"/>
        <n v="944"/>
        <n v="207"/>
        <n v="106"/>
        <n v="288"/>
        <n v="614"/>
        <n v="1224"/>
        <n v="200"/>
        <n v="3355"/>
        <n v="283"/>
        <n v="352"/>
        <n v="2165"/>
        <n v="1104"/>
        <n v="403"/>
        <n v="372"/>
        <n v="282"/>
        <n v="259"/>
        <n v="132"/>
        <n v="489"/>
        <n v="1762"/>
        <n v="385"/>
        <n v="304"/>
        <n v="676"/>
        <n v="577"/>
        <n v="3663"/>
        <n v="1251"/>
        <n v="465"/>
        <n v="3468"/>
        <n v="199"/>
        <n v="1501"/>
        <n v="535"/>
        <n v="394"/>
        <n v="1049"/>
        <n v="308"/>
        <n v="1088"/>
        <n v="1420"/>
        <n v="551"/>
        <n v="187"/>
        <n v="1019"/>
        <n v="707"/>
        <n v="339"/>
        <n v="1095"/>
        <n v="364"/>
        <n v="433"/>
        <n v="175"/>
        <n v="277"/>
        <n v="557"/>
        <n v="320"/>
        <n v="348"/>
        <n v="1260"/>
        <n v="307"/>
        <n v="213"/>
        <n v="930"/>
        <n v="322"/>
        <n v="216"/>
        <n v="270"/>
        <n v="558"/>
      </sharedItems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Category" numFmtId="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x v="0"/>
    <x v="0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x v="0"/>
    <b v="1"/>
    <s v="film &amp; video/television"/>
    <n v="1.3685882352941177"/>
    <n v="63.917582417582416"/>
    <x v="0"/>
    <x v="0"/>
    <x v="0"/>
    <d v="2015-07-23T03:00:00"/>
  </r>
  <r>
    <x v="1"/>
    <x v="1"/>
    <s v="A Hannibal TV Show Fan Convention and Art Collective"/>
    <n v="10275"/>
    <n v="14653"/>
    <x v="0"/>
    <x v="0"/>
    <s v="USD"/>
    <n v="1488464683"/>
    <n v="1485872683"/>
    <b v="0"/>
    <x v="1"/>
    <b v="1"/>
    <s v="film &amp; video/television"/>
    <n v="1.4260827250608272"/>
    <n v="185.48101265822785"/>
    <x v="0"/>
    <x v="0"/>
    <x v="1"/>
    <d v="2017-03-02T14:24:43"/>
  </r>
  <r>
    <x v="2"/>
    <x v="2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x v="2"/>
    <b v="1"/>
    <s v="film &amp; video/television"/>
    <n v="1.05"/>
    <n v="15"/>
    <x v="0"/>
    <x v="0"/>
    <x v="2"/>
    <d v="2016-02-15T16:51:23"/>
  </r>
  <r>
    <x v="3"/>
    <x v="3"/>
    <s v="We already produced the *very* beginning of this story. Help us to see it through?"/>
    <n v="10000"/>
    <n v="10390"/>
    <x v="0"/>
    <x v="0"/>
    <s v="USD"/>
    <n v="1407414107"/>
    <n v="1404822107"/>
    <b v="0"/>
    <x v="3"/>
    <b v="1"/>
    <s v="film &amp; video/television"/>
    <n v="1.0389999999999999"/>
    <n v="69.266666666666666"/>
    <x v="0"/>
    <x v="0"/>
    <x v="3"/>
    <d v="2014-08-07T12:21:47"/>
  </r>
  <r>
    <x v="4"/>
    <x v="4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x v="4"/>
    <b v="1"/>
    <s v="film &amp; video/television"/>
    <n v="1.2299154545454545"/>
    <n v="190.55028169014085"/>
    <x v="0"/>
    <x v="0"/>
    <x v="4"/>
    <d v="2015-12-19T20:01:19"/>
  </r>
  <r>
    <x v="5"/>
    <x v="5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x v="5"/>
    <b v="1"/>
    <s v="film &amp; video/television"/>
    <n v="1.0977744436109027"/>
    <n v="93.40425531914893"/>
    <x v="0"/>
    <x v="0"/>
    <x v="5"/>
    <d v="2016-07-29T05:35:00"/>
  </r>
  <r>
    <x v="6"/>
    <x v="6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x v="6"/>
    <b v="1"/>
    <s v="film &amp; video/television"/>
    <n v="1.064875"/>
    <n v="146.87931034482759"/>
    <x v="0"/>
    <x v="0"/>
    <x v="6"/>
    <d v="2014-06-14T01:44:10"/>
  </r>
  <r>
    <x v="7"/>
    <x v="7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x v="7"/>
    <b v="1"/>
    <s v="film &amp; video/television"/>
    <n v="1.0122222222222221"/>
    <n v="159.82456140350877"/>
    <x v="0"/>
    <x v="0"/>
    <x v="7"/>
    <d v="2016-07-05T01:07:47"/>
  </r>
  <r>
    <x v="8"/>
    <x v="8"/>
    <s v="Help us raise the funds to film our pilot episode!"/>
    <n v="3500"/>
    <n v="3501.52"/>
    <x v="0"/>
    <x v="0"/>
    <s v="USD"/>
    <n v="1460754000"/>
    <n v="1460155212"/>
    <b v="0"/>
    <x v="8"/>
    <b v="1"/>
    <s v="film &amp; video/television"/>
    <n v="1.0004342857142856"/>
    <n v="291.79333333333335"/>
    <x v="0"/>
    <x v="0"/>
    <x v="8"/>
    <d v="2016-04-15T21:00:00"/>
  </r>
  <r>
    <x v="9"/>
    <x v="9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x v="9"/>
    <b v="1"/>
    <s v="film &amp; video/television"/>
    <n v="1.2599800000000001"/>
    <n v="31.499500000000001"/>
    <x v="0"/>
    <x v="0"/>
    <x v="9"/>
    <d v="2016-04-17T02:29:04"/>
  </r>
  <r>
    <x v="10"/>
    <x v="10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x v="10"/>
    <b v="1"/>
    <s v="film &amp; video/television"/>
    <n v="1.0049999999999999"/>
    <n v="158.68421052631578"/>
    <x v="0"/>
    <x v="0"/>
    <x v="10"/>
    <d v="2014-06-25T01:37:59"/>
  </r>
  <r>
    <x v="11"/>
    <x v="11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x v="11"/>
    <b v="1"/>
    <s v="film &amp; video/television"/>
    <n v="1.2050000000000001"/>
    <n v="80.333333333333329"/>
    <x v="0"/>
    <x v="0"/>
    <x v="11"/>
    <d v="2016-08-22T03:00:00"/>
  </r>
  <r>
    <x v="12"/>
    <x v="12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x v="12"/>
    <b v="1"/>
    <s v="film &amp; video/television"/>
    <n v="1.6529333333333334"/>
    <n v="59.961305925030231"/>
    <x v="0"/>
    <x v="0"/>
    <x v="12"/>
    <d v="2014-07-16T03:00:00"/>
  </r>
  <r>
    <x v="13"/>
    <x v="13"/>
    <s v="A travel series hosted by touring musicians that profiles a different American city in each episode."/>
    <n v="3500"/>
    <n v="5599"/>
    <x v="0"/>
    <x v="0"/>
    <s v="USD"/>
    <n v="1466713620"/>
    <n v="1463588109"/>
    <b v="0"/>
    <x v="13"/>
    <b v="1"/>
    <s v="film &amp; video/television"/>
    <n v="1.5997142857142856"/>
    <n v="109.78431372549019"/>
    <x v="0"/>
    <x v="0"/>
    <x v="13"/>
    <d v="2016-06-23T20:27:00"/>
  </r>
  <r>
    <x v="14"/>
    <x v="14"/>
    <s v="A highly charged post apocalyptic sci fi series that pulls no punches!"/>
    <n v="6000"/>
    <n v="6056"/>
    <x v="0"/>
    <x v="2"/>
    <s v="AUD"/>
    <n v="1405259940"/>
    <n v="1403051888"/>
    <b v="0"/>
    <x v="14"/>
    <b v="1"/>
    <s v="film &amp; video/television"/>
    <n v="1.0093333333333334"/>
    <n v="147.70731707317074"/>
    <x v="0"/>
    <x v="0"/>
    <x v="14"/>
    <d v="2014-07-13T13:59:00"/>
  </r>
  <r>
    <x v="15"/>
    <x v="15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x v="15"/>
    <b v="1"/>
    <s v="film &amp; video/television"/>
    <n v="1.0660000000000001"/>
    <n v="21.755102040816325"/>
    <x v="0"/>
    <x v="0"/>
    <x v="15"/>
    <d v="2015-09-27T20:14:00"/>
  </r>
  <r>
    <x v="16"/>
    <x v="16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x v="16"/>
    <b v="1"/>
    <s v="film &amp; video/television"/>
    <n v="1.0024166666666667"/>
    <n v="171.84285714285716"/>
    <x v="0"/>
    <x v="0"/>
    <x v="16"/>
    <d v="2014-06-16T05:30:00"/>
  </r>
  <r>
    <x v="17"/>
    <x v="17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x v="17"/>
    <b v="1"/>
    <s v="film &amp; video/television"/>
    <n v="1.0066666666666666"/>
    <n v="41.944444444444443"/>
    <x v="0"/>
    <x v="0"/>
    <x v="17"/>
    <d v="2014-11-04T18:33:42"/>
  </r>
  <r>
    <x v="18"/>
    <x v="18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x v="18"/>
    <b v="1"/>
    <s v="film &amp; video/television"/>
    <n v="1.0632110000000001"/>
    <n v="93.264122807017543"/>
    <x v="0"/>
    <x v="0"/>
    <x v="18"/>
    <d v="2014-09-17T13:00:56"/>
  </r>
  <r>
    <x v="19"/>
    <x v="19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x v="19"/>
    <b v="1"/>
    <s v="film &amp; video/television"/>
    <n v="1.4529411764705882"/>
    <n v="56.136363636363633"/>
    <x v="0"/>
    <x v="0"/>
    <x v="19"/>
    <d v="2015-07-20T19:35:34"/>
  </r>
  <r>
    <x v="20"/>
    <x v="20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x v="20"/>
    <b v="1"/>
    <s v="film &amp; video/television"/>
    <n v="1.002"/>
    <n v="80.16"/>
    <x v="0"/>
    <x v="0"/>
    <x v="20"/>
    <d v="2015-09-13T18:11:52"/>
  </r>
  <r>
    <x v="21"/>
    <x v="21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x v="21"/>
    <b v="1"/>
    <s v="film &amp; video/television"/>
    <n v="1.0913513513513513"/>
    <n v="199.9009900990099"/>
    <x v="0"/>
    <x v="0"/>
    <x v="21"/>
    <d v="2014-09-26T15:03:09"/>
  </r>
  <r>
    <x v="22"/>
    <x v="22"/>
    <s v="Meet Gary, and Troy: Two unlikely friends that investigate &quot;strange phenomenon&quot;."/>
    <n v="350"/>
    <n v="410"/>
    <x v="0"/>
    <x v="0"/>
    <s v="USD"/>
    <n v="1420099140"/>
    <n v="1418766740"/>
    <b v="0"/>
    <x v="22"/>
    <b v="1"/>
    <s v="film &amp; video/television"/>
    <n v="1.1714285714285715"/>
    <n v="51.25"/>
    <x v="0"/>
    <x v="0"/>
    <x v="22"/>
    <d v="2015-01-01T07:59:00"/>
  </r>
  <r>
    <x v="23"/>
    <x v="23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x v="23"/>
    <b v="1"/>
    <s v="film &amp; video/television"/>
    <n v="1.1850000000000001"/>
    <n v="103.04347826086956"/>
    <x v="0"/>
    <x v="0"/>
    <x v="23"/>
    <d v="2015-04-30T15:20:00"/>
  </r>
  <r>
    <x v="24"/>
    <x v="24"/>
    <s v="STL Up Late is a weekly late night comedy talk show for St. Louis television."/>
    <n v="35000"/>
    <n v="38082.69"/>
    <x v="0"/>
    <x v="0"/>
    <s v="USD"/>
    <n v="1442345940"/>
    <n v="1439494863"/>
    <b v="0"/>
    <x v="24"/>
    <b v="1"/>
    <s v="film &amp; video/television"/>
    <n v="1.0880768571428572"/>
    <n v="66.346149825783982"/>
    <x v="0"/>
    <x v="0"/>
    <x v="24"/>
    <d v="2015-09-15T19:39:00"/>
  </r>
  <r>
    <x v="25"/>
    <x v="25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x v="25"/>
    <b v="1"/>
    <s v="film &amp; video/television"/>
    <n v="1.3333333333333333"/>
    <n v="57.142857142857146"/>
    <x v="0"/>
    <x v="0"/>
    <x v="25"/>
    <d v="2016-01-09T00:36:01"/>
  </r>
  <r>
    <x v="26"/>
    <x v="26"/>
    <s v="Highlighting Sicily's points of light: its extraordinary people. Editing phase is now underway!!!"/>
    <n v="1250"/>
    <n v="1940"/>
    <x v="0"/>
    <x v="0"/>
    <s v="USD"/>
    <n v="1408278144"/>
    <n v="1404822144"/>
    <b v="0"/>
    <x v="10"/>
    <b v="1"/>
    <s v="film &amp; video/television"/>
    <n v="1.552"/>
    <n v="102.10526315789474"/>
    <x v="0"/>
    <x v="0"/>
    <x v="26"/>
    <d v="2014-08-17T12:22:24"/>
  </r>
  <r>
    <x v="27"/>
    <x v="27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x v="3"/>
    <b v="1"/>
    <s v="film &amp; video/television"/>
    <n v="1.1172500000000001"/>
    <n v="148.96666666666667"/>
    <x v="0"/>
    <x v="0"/>
    <x v="27"/>
    <d v="2014-11-16T04:57:13"/>
  </r>
  <r>
    <x v="28"/>
    <x v="28"/>
    <s v="John and Brian are on a quest to change people's lives and rehabilitate dogs."/>
    <n v="12000"/>
    <n v="12042"/>
    <x v="0"/>
    <x v="0"/>
    <s v="USD"/>
    <n v="1450307284"/>
    <n v="1447715284"/>
    <b v="0"/>
    <x v="26"/>
    <b v="1"/>
    <s v="film &amp; video/television"/>
    <n v="1.0035000000000001"/>
    <n v="169.6056338028169"/>
    <x v="0"/>
    <x v="0"/>
    <x v="28"/>
    <d v="2015-12-16T23:08:04"/>
  </r>
  <r>
    <x v="29"/>
    <x v="29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x v="27"/>
    <b v="1"/>
    <s v="film &amp; video/television"/>
    <n v="1.2333333333333334"/>
    <n v="31.623931623931625"/>
    <x v="0"/>
    <x v="0"/>
    <x v="29"/>
    <d v="2014-07-22T16:09:28"/>
  </r>
  <r>
    <x v="30"/>
    <x v="30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x v="28"/>
    <b v="1"/>
    <s v="film &amp; video/television"/>
    <n v="1.0129975"/>
    <n v="76.45264150943396"/>
    <x v="0"/>
    <x v="0"/>
    <x v="30"/>
    <d v="2014-08-21T07:01:55"/>
  </r>
  <r>
    <x v="31"/>
    <x v="31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x v="29"/>
    <b v="1"/>
    <s v="film &amp; video/television"/>
    <n v="1"/>
    <n v="13"/>
    <x v="0"/>
    <x v="0"/>
    <x v="31"/>
    <d v="2016-01-25T19:00:34"/>
  </r>
  <r>
    <x v="32"/>
    <x v="32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x v="30"/>
    <b v="1"/>
    <s v="film &amp; video/television"/>
    <n v="1.0024604569420035"/>
    <n v="320.44943820224717"/>
    <x v="0"/>
    <x v="0"/>
    <x v="32"/>
    <d v="2016-05-13T03:59:00"/>
  </r>
  <r>
    <x v="33"/>
    <x v="33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x v="31"/>
    <b v="1"/>
    <s v="film &amp; video/television"/>
    <n v="1.0209523809523811"/>
    <n v="83.75"/>
    <x v="0"/>
    <x v="0"/>
    <x v="33"/>
    <d v="2015-11-08T16:51:41"/>
  </r>
  <r>
    <x v="34"/>
    <x v="34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x v="32"/>
    <b v="1"/>
    <s v="film &amp; video/television"/>
    <n v="1.3046153846153845"/>
    <n v="49.882352941176471"/>
    <x v="0"/>
    <x v="0"/>
    <x v="34"/>
    <d v="2014-08-05T07:43:21"/>
  </r>
  <r>
    <x v="35"/>
    <x v="35"/>
    <s v="Why Adam? is an independent TV show that explores concepts of basic science in everyday life."/>
    <n v="1000"/>
    <n v="1665"/>
    <x v="0"/>
    <x v="0"/>
    <s v="USD"/>
    <n v="1430179200"/>
    <n v="1428130814"/>
    <b v="0"/>
    <x v="33"/>
    <b v="1"/>
    <s v="film &amp; video/television"/>
    <n v="1.665"/>
    <n v="59.464285714285715"/>
    <x v="0"/>
    <x v="0"/>
    <x v="35"/>
    <d v="2015-04-28T00:00:00"/>
  </r>
  <r>
    <x v="36"/>
    <x v="36"/>
    <s v="A modern day priest makes an unusual discovery, setting off a chain of events."/>
    <n v="6000"/>
    <n v="8529"/>
    <x v="0"/>
    <x v="0"/>
    <s v="USD"/>
    <n v="1428128525"/>
    <n v="1425540125"/>
    <b v="0"/>
    <x v="34"/>
    <b v="1"/>
    <s v="film &amp; video/television"/>
    <n v="1.4215"/>
    <n v="193.84090909090909"/>
    <x v="0"/>
    <x v="0"/>
    <x v="36"/>
    <d v="2015-04-04T06:22:05"/>
  </r>
  <r>
    <x v="37"/>
    <x v="37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x v="35"/>
    <b v="1"/>
    <s v="film &amp; video/television"/>
    <n v="1.8344090909090909"/>
    <n v="159.51383399209487"/>
    <x v="0"/>
    <x v="0"/>
    <x v="37"/>
    <d v="2015-02-27T16:37:59"/>
  </r>
  <r>
    <x v="38"/>
    <x v="38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x v="36"/>
    <b v="1"/>
    <s v="film &amp; video/television"/>
    <n v="1.1004"/>
    <n v="41.68181818181818"/>
    <x v="0"/>
    <x v="0"/>
    <x v="38"/>
    <d v="2013-05-11T01:22:24"/>
  </r>
  <r>
    <x v="39"/>
    <x v="39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x v="37"/>
    <b v="1"/>
    <s v="film &amp; video/television"/>
    <n v="1.3098000000000001"/>
    <n v="150.89861751152074"/>
    <x v="0"/>
    <x v="0"/>
    <x v="39"/>
    <d v="2014-05-25T22:59:00"/>
  </r>
  <r>
    <x v="40"/>
    <x v="40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x v="38"/>
    <b v="1"/>
    <s v="film &amp; video/television"/>
    <n v="1.0135000000000001"/>
    <n v="126.6875"/>
    <x v="0"/>
    <x v="0"/>
    <x v="40"/>
    <d v="2014-06-19T04:00:00"/>
  </r>
  <r>
    <x v="41"/>
    <x v="41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x v="10"/>
    <b v="1"/>
    <s v="film &amp; video/television"/>
    <n v="1"/>
    <n v="105.26315789473684"/>
    <x v="0"/>
    <x v="0"/>
    <x v="41"/>
    <d v="2014-10-05T13:39:14"/>
  </r>
  <r>
    <x v="42"/>
    <x v="42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x v="39"/>
    <b v="1"/>
    <s v="film &amp; video/television"/>
    <n v="1.4185714285714286"/>
    <n v="117.51479289940828"/>
    <x v="0"/>
    <x v="0"/>
    <x v="42"/>
    <d v="2014-12-28T15:20:26"/>
  </r>
  <r>
    <x v="43"/>
    <x v="43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x v="40"/>
    <b v="1"/>
    <s v="film &amp; video/television"/>
    <n v="3.0865999999999998"/>
    <n v="117.36121673003802"/>
    <x v="0"/>
    <x v="0"/>
    <x v="43"/>
    <d v="2014-07-13T00:00:00"/>
  </r>
  <r>
    <x v="44"/>
    <x v="44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x v="41"/>
    <b v="1"/>
    <s v="film &amp; video/television"/>
    <n v="1"/>
    <n v="133.33333333333334"/>
    <x v="0"/>
    <x v="0"/>
    <x v="44"/>
    <d v="2014-10-07T02:22:17"/>
  </r>
  <r>
    <x v="45"/>
    <x v="45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x v="42"/>
    <b v="1"/>
    <s v="film &amp; video/television"/>
    <n v="1.2"/>
    <n v="98.360655737704917"/>
    <x v="0"/>
    <x v="0"/>
    <x v="45"/>
    <d v="2016-04-27T14:58:27"/>
  </r>
  <r>
    <x v="46"/>
    <x v="46"/>
    <s v="The legendary community TV programme Joy's World is in dire need of new equipment! We are hoping you can help."/>
    <n v="8400"/>
    <n v="8750"/>
    <x v="0"/>
    <x v="2"/>
    <s v="AUD"/>
    <n v="1450220974"/>
    <n v="1447628974"/>
    <b v="0"/>
    <x v="43"/>
    <b v="1"/>
    <s v="film &amp; video/television"/>
    <n v="1.0416666666666667"/>
    <n v="194.44444444444446"/>
    <x v="0"/>
    <x v="0"/>
    <x v="46"/>
    <d v="2015-12-15T23:09:34"/>
  </r>
  <r>
    <x v="47"/>
    <x v="47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x v="16"/>
    <b v="1"/>
    <s v="film &amp; video/television"/>
    <n v="1.0761100000000001"/>
    <n v="76.865000000000009"/>
    <x v="0"/>
    <x v="0"/>
    <x v="47"/>
    <d v="2014-12-19T20:40:07"/>
  </r>
  <r>
    <x v="48"/>
    <x v="48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x v="44"/>
    <b v="1"/>
    <s v="film &amp; video/television"/>
    <n v="1.0794999999999999"/>
    <n v="56.815789473684212"/>
    <x v="0"/>
    <x v="0"/>
    <x v="48"/>
    <d v="2015-03-01T12:00:00"/>
  </r>
  <r>
    <x v="49"/>
    <x v="49"/>
    <s v="Driving Jersey is real people telling real stories."/>
    <n v="12000"/>
    <n v="12000"/>
    <x v="0"/>
    <x v="0"/>
    <s v="USD"/>
    <n v="1445660045"/>
    <n v="1443068045"/>
    <b v="0"/>
    <x v="45"/>
    <b v="1"/>
    <s v="film &amp; video/television"/>
    <n v="1"/>
    <n v="137.93103448275863"/>
    <x v="0"/>
    <x v="0"/>
    <x v="49"/>
    <d v="2015-10-24T04:14:05"/>
  </r>
  <r>
    <x v="50"/>
    <x v="50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x v="19"/>
    <b v="1"/>
    <s v="film &amp; video/television"/>
    <n v="1"/>
    <n v="27.272727272727273"/>
    <x v="0"/>
    <x v="0"/>
    <x v="50"/>
    <d v="2015-01-30T17:00:00"/>
  </r>
  <r>
    <x v="51"/>
    <x v="51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x v="46"/>
    <b v="1"/>
    <s v="film &amp; video/television"/>
    <n v="1.2801818181818181"/>
    <n v="118.33613445378151"/>
    <x v="0"/>
    <x v="0"/>
    <x v="51"/>
    <d v="2015-08-10T22:17:17"/>
  </r>
  <r>
    <x v="52"/>
    <x v="52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x v="47"/>
    <b v="1"/>
    <s v="film &amp; video/television"/>
    <n v="1.1620999999999999"/>
    <n v="223.48076923076923"/>
    <x v="0"/>
    <x v="0"/>
    <x v="52"/>
    <d v="2014-07-17T16:50:46"/>
  </r>
  <r>
    <x v="53"/>
    <x v="53"/>
    <s v="Delicious TV's Vegan Mashup launching season two on public television"/>
    <n v="3000"/>
    <n v="3289"/>
    <x v="0"/>
    <x v="0"/>
    <s v="USD"/>
    <n v="1396648800"/>
    <n v="1395407445"/>
    <b v="0"/>
    <x v="27"/>
    <b v="1"/>
    <s v="film &amp; video/television"/>
    <n v="1.0963333333333334"/>
    <n v="28.111111111111111"/>
    <x v="0"/>
    <x v="0"/>
    <x v="53"/>
    <d v="2014-04-04T22:00:00"/>
  </r>
  <r>
    <x v="54"/>
    <x v="54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x v="47"/>
    <b v="1"/>
    <s v="film &amp; video/television"/>
    <n v="1.01"/>
    <n v="194.23076923076923"/>
    <x v="0"/>
    <x v="0"/>
    <x v="54"/>
    <d v="2015-12-25T17:07:01"/>
  </r>
  <r>
    <x v="55"/>
    <x v="55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x v="48"/>
    <b v="1"/>
    <s v="film &amp; video/television"/>
    <n v="1.2895348837209302"/>
    <n v="128.95348837209303"/>
    <x v="0"/>
    <x v="0"/>
    <x v="55"/>
    <d v="2016-05-27T23:15:16"/>
  </r>
  <r>
    <x v="56"/>
    <x v="56"/>
    <s v="We want to see more women's cycling on TV - and we need your help to make it happen!"/>
    <n v="8000"/>
    <n v="8581"/>
    <x v="0"/>
    <x v="1"/>
    <s v="GBP"/>
    <n v="1433779200"/>
    <n v="1432559424"/>
    <b v="0"/>
    <x v="49"/>
    <b v="1"/>
    <s v="film &amp; video/television"/>
    <n v="1.0726249999999999"/>
    <n v="49.316091954022987"/>
    <x v="0"/>
    <x v="0"/>
    <x v="56"/>
    <d v="2015-06-08T16:00:00"/>
  </r>
  <r>
    <x v="57"/>
    <x v="57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x v="50"/>
    <b v="1"/>
    <s v="film &amp; video/television"/>
    <n v="1.0189999999999999"/>
    <n v="221.52173913043478"/>
    <x v="0"/>
    <x v="0"/>
    <x v="57"/>
    <d v="2015-04-25T19:59:22"/>
  </r>
  <r>
    <x v="58"/>
    <x v="58"/>
    <s v="Alex thought he knew how the world worked. You live, you die and it's over. He was very, very wrong."/>
    <n v="10000"/>
    <n v="10291"/>
    <x v="0"/>
    <x v="0"/>
    <s v="USD"/>
    <n v="1416423172"/>
    <n v="1413827572"/>
    <b v="0"/>
    <x v="11"/>
    <b v="1"/>
    <s v="film &amp; video/television"/>
    <n v="1.0290999999999999"/>
    <n v="137.21333333333334"/>
    <x v="0"/>
    <x v="0"/>
    <x v="58"/>
    <d v="2014-11-19T18:52:52"/>
  </r>
  <r>
    <x v="59"/>
    <x v="59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x v="51"/>
    <b v="1"/>
    <s v="film &amp; video/television"/>
    <n v="1.0012570000000001"/>
    <n v="606.82242424242418"/>
    <x v="0"/>
    <x v="0"/>
    <x v="59"/>
    <d v="2015-09-14T21:00:00"/>
  </r>
  <r>
    <x v="60"/>
    <x v="60"/>
    <s v="Set in a beautiful but desolate world, we see how loneliness can lead to friendship in unconventional ways."/>
    <n v="4500"/>
    <n v="4648.33"/>
    <x v="0"/>
    <x v="1"/>
    <s v="GBP"/>
    <n v="1395532800"/>
    <n v="1393882717"/>
    <b v="0"/>
    <x v="52"/>
    <b v="1"/>
    <s v="film &amp; video/shorts"/>
    <n v="1.0329622222222221"/>
    <n v="43.040092592592593"/>
    <x v="0"/>
    <x v="1"/>
    <x v="60"/>
    <d v="2014-03-23T00:00:00"/>
  </r>
  <r>
    <x v="61"/>
    <x v="61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x v="23"/>
    <b v="1"/>
    <s v="film &amp; video/shorts"/>
    <n v="1.4830000000000001"/>
    <n v="322.39130434782606"/>
    <x v="0"/>
    <x v="1"/>
    <x v="61"/>
    <d v="2013-06-06T19:32:37"/>
  </r>
  <r>
    <x v="62"/>
    <x v="62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x v="53"/>
    <b v="1"/>
    <s v="film &amp; video/shorts"/>
    <n v="1.5473333333333332"/>
    <n v="96.708333333333329"/>
    <x v="0"/>
    <x v="1"/>
    <x v="62"/>
    <d v="2013-03-03T19:11:18"/>
  </r>
  <r>
    <x v="63"/>
    <x v="63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x v="31"/>
    <b v="1"/>
    <s v="film &amp; video/shorts"/>
    <n v="1.1351849999999999"/>
    <n v="35.474531249999998"/>
    <x v="0"/>
    <x v="1"/>
    <x v="63"/>
    <d v="2013-12-28T04:59:00"/>
  </r>
  <r>
    <x v="64"/>
    <x v="64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x v="54"/>
    <b v="1"/>
    <s v="film &amp; video/shorts"/>
    <n v="1.7333333333333334"/>
    <n v="86.666666666666671"/>
    <x v="0"/>
    <x v="1"/>
    <x v="64"/>
    <d v="2013-07-08T00:26:21"/>
  </r>
  <r>
    <x v="65"/>
    <x v="65"/>
    <s v="Help finish the short film Hello World. The story of an android in the broken home of a father &amp; son."/>
    <n v="7000"/>
    <n v="7527"/>
    <x v="0"/>
    <x v="5"/>
    <s v="CAD"/>
    <n v="1407736740"/>
    <n v="1405453354"/>
    <b v="0"/>
    <x v="7"/>
    <b v="1"/>
    <s v="film &amp; video/shorts"/>
    <n v="1.0752857142857142"/>
    <n v="132.05263157894737"/>
    <x v="0"/>
    <x v="1"/>
    <x v="65"/>
    <d v="2014-08-11T05:59:00"/>
  </r>
  <r>
    <x v="66"/>
    <x v="66"/>
    <s v="A dark comedy set in the '60s about clinical depression and one night stands."/>
    <n v="2000"/>
    <n v="2372"/>
    <x v="0"/>
    <x v="0"/>
    <s v="USD"/>
    <n v="1468873420"/>
    <n v="1466281420"/>
    <b v="0"/>
    <x v="55"/>
    <b v="1"/>
    <s v="film &amp; video/shorts"/>
    <n v="1.1859999999999999"/>
    <n v="91.230769230769226"/>
    <x v="0"/>
    <x v="1"/>
    <x v="66"/>
    <d v="2016-07-18T20:23:40"/>
  </r>
  <r>
    <x v="67"/>
    <x v="67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x v="9"/>
    <b v="1"/>
    <s v="film &amp; video/shorts"/>
    <n v="1.1625000000000001"/>
    <n v="116.25"/>
    <x v="0"/>
    <x v="1"/>
    <x v="67"/>
    <d v="2012-07-15T14:00:04"/>
  </r>
  <r>
    <x v="68"/>
    <x v="68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x v="17"/>
    <b v="1"/>
    <s v="film &amp; video/shorts"/>
    <n v="1.2716666666666667"/>
    <n v="21.194444444444443"/>
    <x v="0"/>
    <x v="1"/>
    <x v="68"/>
    <d v="2014-02-23T13:39:51"/>
  </r>
  <r>
    <x v="69"/>
    <x v="69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x v="56"/>
    <b v="1"/>
    <s v="film &amp; video/shorts"/>
    <n v="1.109423"/>
    <n v="62.327134831460668"/>
    <x v="0"/>
    <x v="1"/>
    <x v="69"/>
    <d v="2011-10-02T06:59:00"/>
  </r>
  <r>
    <x v="70"/>
    <x v="70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x v="57"/>
    <b v="1"/>
    <s v="film &amp; video/shorts"/>
    <n v="1.272"/>
    <n v="37.411764705882355"/>
    <x v="0"/>
    <x v="1"/>
    <x v="70"/>
    <d v="2011-09-04T21:30:45"/>
  </r>
  <r>
    <x v="71"/>
    <x v="71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x v="58"/>
    <b v="1"/>
    <s v="film &amp; video/shorts"/>
    <n v="1.2394444444444443"/>
    <n v="69.71875"/>
    <x v="0"/>
    <x v="1"/>
    <x v="71"/>
    <d v="2012-05-28T06:30:57"/>
  </r>
  <r>
    <x v="72"/>
    <x v="72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x v="14"/>
    <b v="1"/>
    <s v="film &amp; video/shorts"/>
    <n v="1.084090909090909"/>
    <n v="58.170731707317074"/>
    <x v="0"/>
    <x v="1"/>
    <x v="72"/>
    <d v="2012-11-15T00:00:00"/>
  </r>
  <r>
    <x v="73"/>
    <x v="73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x v="59"/>
    <b v="1"/>
    <s v="film &amp; video/shorts"/>
    <n v="1"/>
    <n v="50"/>
    <x v="0"/>
    <x v="1"/>
    <x v="73"/>
    <d v="2011-05-03T03:59:00"/>
  </r>
  <r>
    <x v="74"/>
    <x v="74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x v="60"/>
    <b v="1"/>
    <s v="film &amp; video/shorts"/>
    <n v="1.1293199999999999"/>
    <n v="19.471034482758618"/>
    <x v="0"/>
    <x v="1"/>
    <x v="74"/>
    <d v="2016-01-21T11:41:35"/>
  </r>
  <r>
    <x v="75"/>
    <x v="75"/>
    <s v="A teenager named Charlie discovers something new about himself while coping with the loss of his father."/>
    <n v="3500"/>
    <n v="4040"/>
    <x v="0"/>
    <x v="0"/>
    <s v="USD"/>
    <n v="1366693272"/>
    <n v="1364101272"/>
    <b v="0"/>
    <x v="5"/>
    <b v="1"/>
    <s v="film &amp; video/shorts"/>
    <n v="1.1542857142857144"/>
    <n v="85.957446808510639"/>
    <x v="0"/>
    <x v="1"/>
    <x v="75"/>
    <d v="2013-04-23T05:01:12"/>
  </r>
  <r>
    <x v="76"/>
    <x v="76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x v="41"/>
    <b v="1"/>
    <s v="film &amp; video/shorts"/>
    <n v="1.5333333333333334"/>
    <n v="30.666666666666668"/>
    <x v="0"/>
    <x v="1"/>
    <x v="76"/>
    <d v="2011-12-27T17:35:58"/>
  </r>
  <r>
    <x v="77"/>
    <x v="77"/>
    <s v="A short film about a boy searching for companionship in a hermit crab he finds on the beach."/>
    <n v="400"/>
    <n v="1570"/>
    <x v="0"/>
    <x v="0"/>
    <s v="USD"/>
    <n v="1337569140"/>
    <n v="1332991717"/>
    <b v="0"/>
    <x v="55"/>
    <b v="1"/>
    <s v="film &amp; video/shorts"/>
    <n v="3.9249999999999998"/>
    <n v="60.384615384615387"/>
    <x v="0"/>
    <x v="1"/>
    <x v="77"/>
    <d v="2012-05-21T02:59:00"/>
  </r>
  <r>
    <x v="78"/>
    <x v="78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x v="2"/>
    <b v="1"/>
    <s v="film &amp; video/shorts"/>
    <n v="27.02"/>
    <n v="38.6"/>
    <x v="0"/>
    <x v="1"/>
    <x v="78"/>
    <d v="2016-09-01T17:32:01"/>
  </r>
  <r>
    <x v="79"/>
    <x v="79"/>
    <s v="A short film about life, achieving your dreams, and overcoming hardship. We all have our mountain to climb."/>
    <n v="1300"/>
    <n v="1651"/>
    <x v="0"/>
    <x v="1"/>
    <s v="GBP"/>
    <n v="1398451093"/>
    <n v="1395859093"/>
    <b v="0"/>
    <x v="14"/>
    <b v="1"/>
    <s v="film &amp; video/shorts"/>
    <n v="1.27"/>
    <n v="40.268292682926827"/>
    <x v="0"/>
    <x v="1"/>
    <x v="79"/>
    <d v="2014-04-25T18:38:13"/>
  </r>
  <r>
    <x v="80"/>
    <x v="80"/>
    <s v="What would you do if you ended up at a swingers party with two dead bodies and $20,000 in drug money?"/>
    <n v="12000"/>
    <n v="12870"/>
    <x v="0"/>
    <x v="0"/>
    <s v="USD"/>
    <n v="1386640856"/>
    <n v="1383616856"/>
    <b v="0"/>
    <x v="5"/>
    <b v="1"/>
    <s v="film &amp; video/shorts"/>
    <n v="1.0725"/>
    <n v="273.82978723404256"/>
    <x v="0"/>
    <x v="1"/>
    <x v="80"/>
    <d v="2013-12-10T02:00:56"/>
  </r>
  <r>
    <x v="81"/>
    <x v="81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x v="33"/>
    <b v="1"/>
    <s v="film &amp; video/shorts"/>
    <n v="1.98"/>
    <n v="53.035714285714285"/>
    <x v="0"/>
    <x v="1"/>
    <x v="81"/>
    <d v="2012-07-14T03:02:00"/>
  </r>
  <r>
    <x v="82"/>
    <x v="82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x v="61"/>
    <b v="1"/>
    <s v="film &amp; video/shorts"/>
    <n v="1.0001249999999999"/>
    <n v="40.005000000000003"/>
    <x v="0"/>
    <x v="1"/>
    <x v="82"/>
    <d v="2011-10-09T19:41:01"/>
  </r>
  <r>
    <x v="83"/>
    <x v="83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x v="62"/>
    <b v="1"/>
    <s v="film &amp; video/shorts"/>
    <n v="1.0249999999999999"/>
    <n v="15.76923076923077"/>
    <x v="0"/>
    <x v="1"/>
    <x v="83"/>
    <d v="2015-02-22T11:30:00"/>
  </r>
  <r>
    <x v="84"/>
    <x v="84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x v="63"/>
    <b v="1"/>
    <s v="film &amp; video/shorts"/>
    <n v="1"/>
    <n v="71.428571428571431"/>
    <x v="0"/>
    <x v="1"/>
    <x v="84"/>
    <d v="2011-05-15T18:11:26"/>
  </r>
  <r>
    <x v="85"/>
    <x v="85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x v="64"/>
    <b v="1"/>
    <s v="film &amp; video/shorts"/>
    <n v="1.2549999999999999"/>
    <n v="71.714285714285708"/>
    <x v="0"/>
    <x v="1"/>
    <x v="85"/>
    <d v="2011-09-23T03:00:37"/>
  </r>
  <r>
    <x v="86"/>
    <x v="86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x v="57"/>
    <b v="1"/>
    <s v="film &amp; video/shorts"/>
    <n v="1.0646666666666667"/>
    <n v="375.76470588235293"/>
    <x v="0"/>
    <x v="1"/>
    <x v="86"/>
    <d v="2015-12-27T14:20:45"/>
  </r>
  <r>
    <x v="87"/>
    <x v="87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x v="20"/>
    <b v="1"/>
    <s v="film &amp; video/shorts"/>
    <n v="1.046"/>
    <n v="104.6"/>
    <x v="0"/>
    <x v="1"/>
    <x v="87"/>
    <d v="2010-06-03T01:41:00"/>
  </r>
  <r>
    <x v="88"/>
    <x v="88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x v="65"/>
    <b v="1"/>
    <s v="film &amp; video/shorts"/>
    <n v="1.0285714285714285"/>
    <n v="60"/>
    <x v="0"/>
    <x v="1"/>
    <x v="88"/>
    <d v="2014-06-22T15:48:51"/>
  </r>
  <r>
    <x v="89"/>
    <x v="89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x v="66"/>
    <b v="1"/>
    <s v="film &amp; video/shorts"/>
    <n v="1.1506666666666667"/>
    <n v="123.28571428571429"/>
    <x v="0"/>
    <x v="1"/>
    <x v="89"/>
    <d v="2013-06-02T18:03:12"/>
  </r>
  <r>
    <x v="90"/>
    <x v="90"/>
    <s v="We're looking for funding to help submit a short film to film festivals."/>
    <n v="500"/>
    <n v="502"/>
    <x v="0"/>
    <x v="0"/>
    <s v="USD"/>
    <n v="1310454499"/>
    <n v="1307862499"/>
    <b v="0"/>
    <x v="38"/>
    <b v="1"/>
    <s v="film &amp; video/shorts"/>
    <n v="1.004"/>
    <n v="31.375"/>
    <x v="0"/>
    <x v="1"/>
    <x v="90"/>
    <d v="2011-07-12T07:08:19"/>
  </r>
  <r>
    <x v="91"/>
    <x v="91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x v="67"/>
    <b v="1"/>
    <s v="film &amp; video/shorts"/>
    <n v="1.2"/>
    <n v="78.260869565217391"/>
    <x v="0"/>
    <x v="1"/>
    <x v="91"/>
    <d v="2011-05-17T09:39:24"/>
  </r>
  <r>
    <x v="92"/>
    <x v="92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x v="68"/>
    <b v="1"/>
    <s v="film &amp; video/shorts"/>
    <n v="1.052"/>
    <n v="122.32558139534883"/>
    <x v="0"/>
    <x v="1"/>
    <x v="92"/>
    <d v="2017-02-01T08:00:00"/>
  </r>
  <r>
    <x v="93"/>
    <x v="93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x v="41"/>
    <b v="1"/>
    <s v="film &amp; video/shorts"/>
    <n v="1.1060000000000001"/>
    <n v="73.733333333333334"/>
    <x v="0"/>
    <x v="1"/>
    <x v="93"/>
    <d v="2012-07-03T21:00:00"/>
  </r>
  <r>
    <x v="94"/>
    <x v="94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x v="8"/>
    <b v="1"/>
    <s v="film &amp; video/shorts"/>
    <n v="1.04"/>
    <n v="21.666666666666668"/>
    <x v="0"/>
    <x v="1"/>
    <x v="94"/>
    <d v="2014-04-07T17:13:42"/>
  </r>
  <r>
    <x v="95"/>
    <x v="95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x v="64"/>
    <b v="1"/>
    <s v="film &amp; video/shorts"/>
    <n v="1.3142857142857143"/>
    <n v="21.904761904761905"/>
    <x v="0"/>
    <x v="1"/>
    <x v="95"/>
    <d v="2012-02-26T00:07:21"/>
  </r>
  <r>
    <x v="96"/>
    <x v="96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x v="69"/>
    <b v="1"/>
    <s v="film &amp; video/shorts"/>
    <n v="1.1466666666666667"/>
    <n v="50.588235294117645"/>
    <x v="0"/>
    <x v="1"/>
    <x v="96"/>
    <d v="2010-08-01T03:00:00"/>
  </r>
  <r>
    <x v="97"/>
    <x v="97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x v="22"/>
    <b v="1"/>
    <s v="film &amp; video/shorts"/>
    <n v="1.0625"/>
    <n v="53.125"/>
    <x v="0"/>
    <x v="1"/>
    <x v="97"/>
    <d v="2011-07-12T03:14:42"/>
  </r>
  <r>
    <x v="98"/>
    <x v="98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x v="65"/>
    <b v="1"/>
    <s v="film &amp; video/shorts"/>
    <n v="1.0625"/>
    <n v="56.666666666666664"/>
    <x v="0"/>
    <x v="1"/>
    <x v="98"/>
    <d v="2012-12-07T23:30:00"/>
  </r>
  <r>
    <x v="99"/>
    <x v="99"/>
    <s v="A feminist tale of two girls finally giving a &quot;Nice Guy&quot; what he truly deserves. Also, dancing!"/>
    <n v="1500"/>
    <n v="1590.29"/>
    <x v="0"/>
    <x v="0"/>
    <s v="USD"/>
    <n v="1390426799"/>
    <n v="1387834799"/>
    <b v="0"/>
    <x v="70"/>
    <b v="1"/>
    <s v="film &amp; video/shorts"/>
    <n v="1.0601933333333333"/>
    <n v="40.776666666666664"/>
    <x v="0"/>
    <x v="1"/>
    <x v="99"/>
    <d v="2014-01-22T21:39:59"/>
  </r>
  <r>
    <x v="100"/>
    <x v="100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x v="55"/>
    <b v="1"/>
    <s v="film &amp; video/shorts"/>
    <n v="1"/>
    <n v="192.30769230769232"/>
    <x v="0"/>
    <x v="1"/>
    <x v="100"/>
    <d v="2012-11-04T19:04:46"/>
  </r>
  <r>
    <x v="101"/>
    <x v="101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x v="2"/>
    <b v="1"/>
    <s v="film &amp; video/shorts"/>
    <n v="1"/>
    <n v="100"/>
    <x v="0"/>
    <x v="1"/>
    <x v="101"/>
    <d v="2013-01-24T18:38:30"/>
  </r>
  <r>
    <x v="102"/>
    <x v="102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x v="71"/>
    <b v="1"/>
    <s v="film &amp; video/shorts"/>
    <n v="1.2775000000000001"/>
    <n v="117.92307692307692"/>
    <x v="0"/>
    <x v="1"/>
    <x v="102"/>
    <d v="2010-12-23T03:08:53"/>
  </r>
  <r>
    <x v="103"/>
    <x v="103"/>
    <s v="Three friends in their twenties are trying to do the impossible - have fun on a casual Friday night."/>
    <n v="1300"/>
    <n v="1367"/>
    <x v="0"/>
    <x v="1"/>
    <s v="GBP"/>
    <n v="1394220030"/>
    <n v="1392232830"/>
    <b v="0"/>
    <x v="72"/>
    <b v="1"/>
    <s v="film &amp; video/shorts"/>
    <n v="1.0515384615384615"/>
    <n v="27.897959183673468"/>
    <x v="0"/>
    <x v="1"/>
    <x v="103"/>
    <d v="2014-03-07T19:20:30"/>
  </r>
  <r>
    <x v="104"/>
    <x v="104"/>
    <s v="UCF short film about an old man, his love for music, and his misplaced trumpet.  "/>
    <n v="500"/>
    <n v="600"/>
    <x v="0"/>
    <x v="0"/>
    <s v="USD"/>
    <n v="1301792400"/>
    <n v="1299775266"/>
    <b v="0"/>
    <x v="73"/>
    <b v="1"/>
    <s v="film &amp; video/shorts"/>
    <n v="1.2"/>
    <n v="60"/>
    <x v="0"/>
    <x v="1"/>
    <x v="104"/>
    <d v="2011-04-03T01:00:00"/>
  </r>
  <r>
    <x v="105"/>
    <x v="105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x v="65"/>
    <b v="1"/>
    <s v="film &amp; video/shorts"/>
    <n v="1.074090909090909"/>
    <n v="39.383333333333333"/>
    <x v="0"/>
    <x v="1"/>
    <x v="105"/>
    <d v="2016-05-14T00:00:00"/>
  </r>
  <r>
    <x v="106"/>
    <x v="106"/>
    <s v="A Boy. A Girl. A Car. A Serial Killer."/>
    <n v="5000"/>
    <n v="5025"/>
    <x v="0"/>
    <x v="0"/>
    <s v="USD"/>
    <n v="1333391901"/>
    <n v="1332182301"/>
    <b v="0"/>
    <x v="74"/>
    <b v="1"/>
    <s v="film &amp; video/shorts"/>
    <n v="1.0049999999999999"/>
    <n v="186.11111111111111"/>
    <x v="0"/>
    <x v="1"/>
    <x v="106"/>
    <d v="2012-04-02T18:38:21"/>
  </r>
  <r>
    <x v="107"/>
    <x v="107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x v="50"/>
    <b v="1"/>
    <s v="film &amp; video/shorts"/>
    <n v="1.0246666666666666"/>
    <n v="111.37681159420291"/>
    <x v="0"/>
    <x v="1"/>
    <x v="107"/>
    <d v="2011-04-24T23:34:47"/>
  </r>
  <r>
    <x v="108"/>
    <x v="108"/>
    <s v="When a man can't find love, his Google GLASS does the searching for him. A short film shot with Google Glass."/>
    <n v="1500"/>
    <n v="3700"/>
    <x v="0"/>
    <x v="0"/>
    <s v="USD"/>
    <n v="1370011370"/>
    <n v="1364827370"/>
    <b v="0"/>
    <x v="5"/>
    <b v="1"/>
    <s v="film &amp; video/shorts"/>
    <n v="2.4666666666666668"/>
    <n v="78.723404255319153"/>
    <x v="0"/>
    <x v="1"/>
    <x v="108"/>
    <d v="2013-05-31T14:42:50"/>
  </r>
  <r>
    <x v="109"/>
    <x v="109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x v="5"/>
    <b v="1"/>
    <s v="film &amp; video/shorts"/>
    <n v="2.1949999999999998"/>
    <n v="46.702127659574465"/>
    <x v="0"/>
    <x v="1"/>
    <x v="109"/>
    <d v="2011-02-26T00:37:10"/>
  </r>
  <r>
    <x v="110"/>
    <x v="110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x v="55"/>
    <b v="1"/>
    <s v="film &amp; video/shorts"/>
    <n v="1.3076923076923077"/>
    <n v="65.384615384615387"/>
    <x v="0"/>
    <x v="1"/>
    <x v="110"/>
    <d v="2013-11-14T05:59:00"/>
  </r>
  <r>
    <x v="111"/>
    <x v="111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x v="28"/>
    <b v="1"/>
    <s v="film &amp; video/shorts"/>
    <n v="1.5457142857142858"/>
    <n v="102.0754716981132"/>
    <x v="0"/>
    <x v="1"/>
    <x v="111"/>
    <d v="2015-05-31T07:59:47"/>
  </r>
  <r>
    <x v="112"/>
    <x v="112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x v="75"/>
    <b v="1"/>
    <s v="film &amp; video/shorts"/>
    <n v="1.04"/>
    <n v="64.197530864197532"/>
    <x v="0"/>
    <x v="1"/>
    <x v="112"/>
    <d v="2014-04-13T02:00:00"/>
  </r>
  <r>
    <x v="113"/>
    <x v="113"/>
    <s v="A living memorial for all those dealing with trauma, grief and loss."/>
    <n v="5000"/>
    <n v="7050"/>
    <x v="0"/>
    <x v="0"/>
    <s v="USD"/>
    <n v="1312642800"/>
    <n v="1311963128"/>
    <b v="0"/>
    <x v="76"/>
    <b v="1"/>
    <s v="film &amp; video/shorts"/>
    <n v="1.41"/>
    <n v="90.384615384615387"/>
    <x v="0"/>
    <x v="1"/>
    <x v="113"/>
    <d v="2011-08-06T15:00:00"/>
  </r>
  <r>
    <x v="114"/>
    <x v="114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x v="2"/>
    <b v="1"/>
    <s v="film &amp; video/shorts"/>
    <n v="1.0333333333333334"/>
    <n v="88.571428571428569"/>
    <x v="0"/>
    <x v="1"/>
    <x v="114"/>
    <d v="2012-01-13T06:34:48"/>
  </r>
  <r>
    <x v="115"/>
    <x v="115"/>
    <s v="Never judge a book (or a lover) by their cover."/>
    <n v="450"/>
    <n v="632"/>
    <x v="0"/>
    <x v="0"/>
    <s v="USD"/>
    <n v="1328377444"/>
    <n v="1326217444"/>
    <b v="0"/>
    <x v="19"/>
    <b v="1"/>
    <s v="film &amp; video/shorts"/>
    <n v="1.4044444444444444"/>
    <n v="28.727272727272727"/>
    <x v="0"/>
    <x v="1"/>
    <x v="115"/>
    <d v="2012-02-04T17:44:04"/>
  </r>
  <r>
    <x v="116"/>
    <x v="116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x v="7"/>
    <b v="1"/>
    <s v="film &amp; video/shorts"/>
    <n v="1.1365714285714286"/>
    <n v="69.78947368421052"/>
    <x v="0"/>
    <x v="1"/>
    <x v="116"/>
    <d v="2011-04-08T10:55:55"/>
  </r>
  <r>
    <x v="117"/>
    <x v="117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x v="74"/>
    <b v="1"/>
    <s v="film &amp; video/shorts"/>
    <n v="1.0049377777777779"/>
    <n v="167.48962962962963"/>
    <x v="0"/>
    <x v="1"/>
    <x v="117"/>
    <d v="2010-06-09T19:00:00"/>
  </r>
  <r>
    <x v="118"/>
    <x v="118"/>
    <s v="When a ruthless hit-man is 'denounced' from the mafia, his old enemies declare war."/>
    <n v="5000"/>
    <n v="5651.58"/>
    <x v="0"/>
    <x v="0"/>
    <s v="USD"/>
    <n v="1311902236"/>
    <n v="1309310236"/>
    <b v="0"/>
    <x v="70"/>
    <b v="1"/>
    <s v="film &amp; video/shorts"/>
    <n v="1.1303159999999999"/>
    <n v="144.91230769230768"/>
    <x v="0"/>
    <x v="1"/>
    <x v="118"/>
    <d v="2011-07-29T01:17:16"/>
  </r>
  <r>
    <x v="119"/>
    <x v="119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x v="77"/>
    <b v="1"/>
    <s v="film &amp; video/shorts"/>
    <n v="1.0455692307692308"/>
    <n v="91.840540540540545"/>
    <x v="0"/>
    <x v="1"/>
    <x v="119"/>
    <d v="2011-08-13T23:00:00"/>
  </r>
  <r>
    <x v="120"/>
    <x v="120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x v="29"/>
    <b v="0"/>
    <s v="film &amp; video/science fiction"/>
    <n v="1.4285714285714287E-4"/>
    <n v="10"/>
    <x v="0"/>
    <x v="2"/>
    <x v="120"/>
    <d v="2016-10-03T01:11:47"/>
  </r>
  <r>
    <x v="121"/>
    <x v="121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x v="29"/>
    <b v="0"/>
    <s v="film &amp; video/science fiction"/>
    <n v="3.3333333333333332E-4"/>
    <n v="1"/>
    <x v="0"/>
    <x v="2"/>
    <x v="121"/>
    <d v="2015-04-18T10:16:00"/>
  </r>
  <r>
    <x v="122"/>
    <x v="122"/>
    <s v="My ambition for this knows no bounds.  Seeing Sephoria in a live-action is a dream of mine."/>
    <n v="100000000"/>
    <n v="0"/>
    <x v="1"/>
    <x v="0"/>
    <s v="USD"/>
    <n v="1476094907"/>
    <n v="1470910907"/>
    <b v="0"/>
    <x v="78"/>
    <b v="0"/>
    <s v="film &amp; video/science fiction"/>
    <n v="0"/>
    <e v="#DIV/0!"/>
    <x v="0"/>
    <x v="2"/>
    <x v="122"/>
    <d v="2016-10-10T10:21:47"/>
  </r>
  <r>
    <x v="123"/>
    <x v="123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x v="79"/>
    <b v="0"/>
    <s v="film &amp; video/science fiction"/>
    <n v="2.7454545454545453E-3"/>
    <n v="25.166666666666668"/>
    <x v="0"/>
    <x v="2"/>
    <x v="123"/>
    <d v="2014-10-28T22:00:00"/>
  </r>
  <r>
    <x v="124"/>
    <x v="124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x v="78"/>
    <b v="0"/>
    <s v="film &amp; video/science fiction"/>
    <n v="0"/>
    <e v="#DIV/0!"/>
    <x v="0"/>
    <x v="2"/>
    <x v="124"/>
    <d v="2015-05-15T22:17:22"/>
  </r>
  <r>
    <x v="125"/>
    <x v="125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x v="79"/>
    <b v="0"/>
    <s v="film &amp; video/science fiction"/>
    <n v="0.14000000000000001"/>
    <n v="11.666666666666666"/>
    <x v="0"/>
    <x v="2"/>
    <x v="125"/>
    <d v="2017-02-03T23:51:20"/>
  </r>
  <r>
    <x v="126"/>
    <x v="126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x v="62"/>
    <b v="0"/>
    <s v="film &amp; video/science fiction"/>
    <n v="5.5480000000000002E-2"/>
    <n v="106.69230769230769"/>
    <x v="0"/>
    <x v="2"/>
    <x v="126"/>
    <d v="2015-06-11T02:00:00"/>
  </r>
  <r>
    <x v="127"/>
    <x v="127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x v="80"/>
    <b v="0"/>
    <s v="film &amp; video/science fiction"/>
    <n v="2.375E-2"/>
    <n v="47.5"/>
    <x v="0"/>
    <x v="2"/>
    <x v="127"/>
    <d v="2015-04-03T13:59:01"/>
  </r>
  <r>
    <x v="128"/>
    <x v="128"/>
    <s v="A Science Fiction film filled with entertainment and Excitement"/>
    <n v="100000"/>
    <n v="1867"/>
    <x v="1"/>
    <x v="0"/>
    <s v="USD"/>
    <n v="1476941293"/>
    <n v="1473917293"/>
    <b v="0"/>
    <x v="79"/>
    <b v="0"/>
    <s v="film &amp; video/science fiction"/>
    <n v="1.8669999999999999E-2"/>
    <n v="311.16666666666669"/>
    <x v="0"/>
    <x v="2"/>
    <x v="128"/>
    <d v="2016-10-20T05:28:13"/>
  </r>
  <r>
    <x v="129"/>
    <x v="129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x v="78"/>
    <b v="0"/>
    <s v="film &amp; video/science fiction"/>
    <n v="0"/>
    <e v="#DIV/0!"/>
    <x v="0"/>
    <x v="2"/>
    <x v="129"/>
    <d v="2014-10-30T22:29:43"/>
  </r>
  <r>
    <x v="130"/>
    <x v="130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x v="78"/>
    <b v="0"/>
    <s v="film &amp; video/science fiction"/>
    <n v="0"/>
    <e v="#DIV/0!"/>
    <x v="0"/>
    <x v="2"/>
    <x v="130"/>
    <d v="2014-06-16T20:16:00"/>
  </r>
  <r>
    <x v="131"/>
    <x v="131"/>
    <s v="I"/>
    <n v="1200"/>
    <n v="0"/>
    <x v="1"/>
    <x v="0"/>
    <s v="USD"/>
    <n v="1467763200"/>
    <n v="1466453161"/>
    <b v="0"/>
    <x v="78"/>
    <b v="0"/>
    <s v="film &amp; video/science fiction"/>
    <n v="0"/>
    <e v="#DIV/0!"/>
    <x v="0"/>
    <x v="2"/>
    <x v="131"/>
    <d v="2016-07-06T00:00:00"/>
  </r>
  <r>
    <x v="132"/>
    <x v="132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x v="75"/>
    <b v="0"/>
    <s v="film &amp; video/science fiction"/>
    <n v="9.5687499999999995E-2"/>
    <n v="94.506172839506178"/>
    <x v="0"/>
    <x v="2"/>
    <x v="132"/>
    <d v="2014-11-07T20:30:07"/>
  </r>
  <r>
    <x v="133"/>
    <x v="133"/>
    <s v="Invasion from outer space sights, to weird to imagine destruction too monstrous to escape"/>
    <n v="71764"/>
    <n v="0"/>
    <x v="1"/>
    <x v="0"/>
    <s v="USD"/>
    <n v="1464715860"/>
    <n v="1462130584"/>
    <b v="0"/>
    <x v="78"/>
    <b v="0"/>
    <s v="film &amp; video/science fiction"/>
    <n v="0"/>
    <e v="#DIV/0!"/>
    <x v="0"/>
    <x v="2"/>
    <x v="133"/>
    <d v="2016-05-31T17:31:00"/>
  </r>
  <r>
    <x v="134"/>
    <x v="134"/>
    <s v="steampunk  remake of &quot;a Christmas carol&quot;"/>
    <n v="5000"/>
    <n v="0"/>
    <x v="1"/>
    <x v="0"/>
    <s v="USD"/>
    <n v="1441386000"/>
    <n v="1438811418"/>
    <b v="0"/>
    <x v="78"/>
    <b v="0"/>
    <s v="film &amp; video/science fiction"/>
    <n v="0"/>
    <e v="#DIV/0!"/>
    <x v="0"/>
    <x v="2"/>
    <x v="134"/>
    <d v="2015-09-04T17:00:00"/>
  </r>
  <r>
    <x v="135"/>
    <x v="135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x v="81"/>
    <b v="0"/>
    <s v="film &amp; video/science fiction"/>
    <n v="0.13433333333333333"/>
    <n v="80.599999999999994"/>
    <x v="0"/>
    <x v="2"/>
    <x v="135"/>
    <d v="2014-07-01T19:00:00"/>
  </r>
  <r>
    <x v="136"/>
    <x v="136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x v="78"/>
    <b v="0"/>
    <s v="film &amp; video/science fiction"/>
    <n v="0"/>
    <e v="#DIV/0!"/>
    <x v="0"/>
    <x v="2"/>
    <x v="136"/>
    <d v="2015-05-16T10:16:00"/>
  </r>
  <r>
    <x v="137"/>
    <x v="137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x v="78"/>
    <b v="0"/>
    <s v="film &amp; video/science fiction"/>
    <n v="0"/>
    <e v="#DIV/0!"/>
    <x v="0"/>
    <x v="2"/>
    <x v="137"/>
    <d v="2015-10-12T13:46:33"/>
  </r>
  <r>
    <x v="138"/>
    <x v="138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x v="6"/>
    <b v="0"/>
    <s v="film &amp; video/science fiction"/>
    <n v="3.1413333333333335E-2"/>
    <n v="81.241379310344826"/>
    <x v="0"/>
    <x v="2"/>
    <x v="138"/>
    <d v="2015-08-01T04:59:00"/>
  </r>
  <r>
    <x v="139"/>
    <x v="139"/>
    <s v="When  Rome is infected with a zombie plague, Lucius Agrippa and a small group fights for survival"/>
    <n v="500"/>
    <n v="500"/>
    <x v="1"/>
    <x v="0"/>
    <s v="USD"/>
    <n v="1436738772"/>
    <n v="1435874772"/>
    <b v="0"/>
    <x v="29"/>
    <b v="0"/>
    <s v="film &amp; video/science fiction"/>
    <n v="1"/>
    <n v="500"/>
    <x v="0"/>
    <x v="2"/>
    <x v="139"/>
    <d v="2015-07-12T22:06:12"/>
  </r>
  <r>
    <x v="140"/>
    <x v="140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x v="78"/>
    <b v="0"/>
    <s v="film &amp; video/science fiction"/>
    <n v="0"/>
    <e v="#DIV/0!"/>
    <x v="0"/>
    <x v="2"/>
    <x v="140"/>
    <d v="2015-03-20T03:45:32"/>
  </r>
  <r>
    <x v="141"/>
    <x v="141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x v="33"/>
    <b v="0"/>
    <s v="film &amp; video/science fiction"/>
    <n v="0.10775"/>
    <n v="46.178571428571431"/>
    <x v="0"/>
    <x v="2"/>
    <x v="141"/>
    <d v="2015-05-31T03:40:23"/>
  </r>
  <r>
    <x v="142"/>
    <x v="142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x v="29"/>
    <b v="0"/>
    <s v="film &amp; video/science fiction"/>
    <n v="3.3333333333333335E-3"/>
    <n v="10"/>
    <x v="0"/>
    <x v="2"/>
    <x v="142"/>
    <d v="2014-11-16T22:26:18"/>
  </r>
  <r>
    <x v="143"/>
    <x v="143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x v="78"/>
    <b v="0"/>
    <s v="film &amp; video/science fiction"/>
    <n v="0"/>
    <e v="#DIV/0!"/>
    <x v="0"/>
    <x v="2"/>
    <x v="143"/>
    <d v="2016-09-03T05:55:00"/>
  </r>
  <r>
    <x v="144"/>
    <x v="144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x v="77"/>
    <b v="0"/>
    <s v="film &amp; video/science fiction"/>
    <n v="0.27600000000000002"/>
    <n v="55.945945945945944"/>
    <x v="0"/>
    <x v="2"/>
    <x v="144"/>
    <d v="2015-04-13T17:17:52"/>
  </r>
  <r>
    <x v="145"/>
    <x v="145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x v="82"/>
    <b v="0"/>
    <s v="film &amp; video/science fiction"/>
    <n v="7.5111111111111115E-2"/>
    <n v="37.555555555555557"/>
    <x v="0"/>
    <x v="2"/>
    <x v="145"/>
    <d v="2015-08-11T13:00:52"/>
  </r>
  <r>
    <x v="146"/>
    <x v="146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x v="83"/>
    <b v="0"/>
    <s v="film &amp; video/science fiction"/>
    <n v="5.7499999999999999E-3"/>
    <n v="38.333333333333336"/>
    <x v="0"/>
    <x v="2"/>
    <x v="146"/>
    <d v="2017-01-18T00:23:18"/>
  </r>
  <r>
    <x v="147"/>
    <x v="147"/>
    <s v="Film makers catch live footage beyond their wildest dreams."/>
    <n v="7000"/>
    <n v="0"/>
    <x v="1"/>
    <x v="1"/>
    <s v="GBP"/>
    <n v="1420741080"/>
    <n v="1417026340"/>
    <b v="0"/>
    <x v="78"/>
    <b v="0"/>
    <s v="film &amp; video/science fiction"/>
    <n v="0"/>
    <e v="#DIV/0!"/>
    <x v="0"/>
    <x v="2"/>
    <x v="147"/>
    <d v="2015-01-08T18:18:00"/>
  </r>
  <r>
    <x v="148"/>
    <x v="148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x v="84"/>
    <b v="0"/>
    <s v="film &amp; video/science fiction"/>
    <n v="8.0000000000000004E-4"/>
    <n v="20"/>
    <x v="0"/>
    <x v="2"/>
    <x v="148"/>
    <d v="2016-02-27T06:45:36"/>
  </r>
  <r>
    <x v="149"/>
    <x v="149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x v="79"/>
    <b v="0"/>
    <s v="film &amp; video/science fiction"/>
    <n v="9.1999999999999998E-3"/>
    <n v="15.333333333333334"/>
    <x v="0"/>
    <x v="2"/>
    <x v="149"/>
    <d v="2014-12-25T08:00:00"/>
  </r>
  <r>
    <x v="150"/>
    <x v="150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x v="85"/>
    <b v="0"/>
    <s v="film &amp; video/science fiction"/>
    <n v="0.23163076923076922"/>
    <n v="449.43283582089555"/>
    <x v="0"/>
    <x v="2"/>
    <x v="150"/>
    <d v="2015-05-26T03:53:02"/>
  </r>
  <r>
    <x v="151"/>
    <x v="151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x v="81"/>
    <b v="0"/>
    <s v="film &amp; video/science fiction"/>
    <n v="5.5999999999999995E-4"/>
    <n v="28"/>
    <x v="0"/>
    <x v="2"/>
    <x v="151"/>
    <d v="2015-06-18T13:13:11"/>
  </r>
  <r>
    <x v="152"/>
    <x v="152"/>
    <s v="The Great Dark is a journey through the unimaginable...and un foreseeable..."/>
    <n v="380000"/>
    <n v="30"/>
    <x v="1"/>
    <x v="0"/>
    <s v="USD"/>
    <n v="1411437100"/>
    <n v="1408845100"/>
    <b v="0"/>
    <x v="84"/>
    <b v="0"/>
    <s v="film &amp; video/science fiction"/>
    <n v="7.8947368421052633E-5"/>
    <n v="15"/>
    <x v="0"/>
    <x v="2"/>
    <x v="152"/>
    <d v="2014-09-23T01:51:40"/>
  </r>
  <r>
    <x v="153"/>
    <x v="153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x v="73"/>
    <b v="0"/>
    <s v="film &amp; video/science fiction"/>
    <n v="7.1799999999999998E-3"/>
    <n v="35.9"/>
    <x v="0"/>
    <x v="2"/>
    <x v="153"/>
    <d v="2014-12-02T15:04:04"/>
  </r>
  <r>
    <x v="154"/>
    <x v="154"/>
    <s v="Fiction Becomes Reality in this non-profit science fiction, stop motion, and fantasy fan film."/>
    <n v="1500"/>
    <n v="40"/>
    <x v="1"/>
    <x v="0"/>
    <s v="USD"/>
    <n v="1433336895"/>
    <n v="1429621695"/>
    <b v="0"/>
    <x v="83"/>
    <b v="0"/>
    <s v="film &amp; video/science fiction"/>
    <n v="2.6666666666666668E-2"/>
    <n v="13.333333333333334"/>
    <x v="0"/>
    <x v="2"/>
    <x v="154"/>
    <d v="2015-06-03T13:08:15"/>
  </r>
  <r>
    <x v="155"/>
    <x v="155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x v="80"/>
    <b v="0"/>
    <s v="film &amp; video/science fiction"/>
    <n v="6.0000000000000002E-5"/>
    <n v="20.25"/>
    <x v="0"/>
    <x v="2"/>
    <x v="155"/>
    <d v="2015-07-23T13:25:35"/>
  </r>
  <r>
    <x v="156"/>
    <x v="156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x v="41"/>
    <b v="0"/>
    <s v="film &amp; video/science fiction"/>
    <n v="5.0999999999999997E-2"/>
    <n v="119"/>
    <x v="0"/>
    <x v="2"/>
    <x v="156"/>
    <d v="2014-08-03T02:59:56"/>
  </r>
  <r>
    <x v="157"/>
    <x v="157"/>
    <s v="Man's cryogenic chamber and his soulmate's time travel from the distant future allows them to meet in the middle."/>
    <n v="2995"/>
    <n v="8"/>
    <x v="1"/>
    <x v="0"/>
    <s v="USD"/>
    <n v="1456523572"/>
    <n v="1453931572"/>
    <b v="0"/>
    <x v="84"/>
    <b v="0"/>
    <s v="film &amp; video/science fiction"/>
    <n v="2.671118530884808E-3"/>
    <n v="4"/>
    <x v="0"/>
    <x v="2"/>
    <x v="157"/>
    <d v="2016-02-26T21:52:52"/>
  </r>
  <r>
    <x v="158"/>
    <x v="158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x v="78"/>
    <b v="0"/>
    <s v="film &amp; video/science fiction"/>
    <n v="0"/>
    <e v="#DIV/0!"/>
    <x v="0"/>
    <x v="2"/>
    <x v="158"/>
    <d v="2014-10-22T01:50:28"/>
  </r>
  <r>
    <x v="159"/>
    <x v="159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x v="29"/>
    <b v="0"/>
    <s v="film &amp; video/science fiction"/>
    <n v="2.0000000000000002E-5"/>
    <n v="10"/>
    <x v="0"/>
    <x v="2"/>
    <x v="159"/>
    <d v="2016-07-03T10:25:45"/>
  </r>
  <r>
    <x v="160"/>
    <x v="160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x v="78"/>
    <b v="0"/>
    <s v="film &amp; video/drama"/>
    <n v="0"/>
    <e v="#DIV/0!"/>
    <x v="0"/>
    <x v="3"/>
    <x v="160"/>
    <d v="2015-08-15T21:54:51"/>
  </r>
  <r>
    <x v="161"/>
    <x v="161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x v="29"/>
    <b v="0"/>
    <s v="film &amp; video/drama"/>
    <n v="1E-4"/>
    <n v="5"/>
    <x v="0"/>
    <x v="3"/>
    <x v="161"/>
    <d v="2014-07-02T16:29:55"/>
  </r>
  <r>
    <x v="162"/>
    <x v="162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x v="73"/>
    <b v="0"/>
    <s v="film &amp; video/drama"/>
    <n v="0.15535714285714286"/>
    <n v="43.5"/>
    <x v="0"/>
    <x v="3"/>
    <x v="162"/>
    <d v="2014-08-16T23:42:00"/>
  </r>
  <r>
    <x v="163"/>
    <x v="163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x v="78"/>
    <b v="0"/>
    <s v="film &amp; video/drama"/>
    <n v="0"/>
    <e v="#DIV/0!"/>
    <x v="0"/>
    <x v="3"/>
    <x v="163"/>
    <d v="2015-10-01T00:00:00"/>
  </r>
  <r>
    <x v="164"/>
    <x v="164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x v="63"/>
    <b v="0"/>
    <s v="film &amp; video/drama"/>
    <n v="5.3333333333333332E-3"/>
    <n v="91.428571428571431"/>
    <x v="0"/>
    <x v="3"/>
    <x v="164"/>
    <d v="2014-09-19T18:18:21"/>
  </r>
  <r>
    <x v="165"/>
    <x v="165"/>
    <s v="A teacher. A boy. The beach and a heatwave that drove them all insane."/>
    <n v="17000"/>
    <n v="0"/>
    <x v="2"/>
    <x v="1"/>
    <s v="GBP"/>
    <n v="1452613724"/>
    <n v="1450021724"/>
    <b v="0"/>
    <x v="78"/>
    <b v="0"/>
    <s v="film &amp; video/drama"/>
    <n v="0"/>
    <e v="#DIV/0!"/>
    <x v="0"/>
    <x v="3"/>
    <x v="165"/>
    <d v="2016-01-12T15:48:44"/>
  </r>
  <r>
    <x v="166"/>
    <x v="166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x v="29"/>
    <b v="0"/>
    <s v="film &amp; video/drama"/>
    <n v="0.6"/>
    <n v="3000"/>
    <x v="0"/>
    <x v="3"/>
    <x v="166"/>
    <d v="2017-01-16T01:49:22"/>
  </r>
  <r>
    <x v="167"/>
    <x v="167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x v="84"/>
    <b v="0"/>
    <s v="film &amp; video/drama"/>
    <n v="1E-4"/>
    <n v="5.5"/>
    <x v="0"/>
    <x v="3"/>
    <x v="167"/>
    <d v="2015-08-04T22:15:35"/>
  </r>
  <r>
    <x v="168"/>
    <x v="168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x v="83"/>
    <b v="0"/>
    <s v="film &amp; video/drama"/>
    <n v="4.0625000000000001E-2"/>
    <n v="108.33333333333333"/>
    <x v="0"/>
    <x v="3"/>
    <x v="168"/>
    <d v="2015-03-19T19:02:50"/>
  </r>
  <r>
    <x v="169"/>
    <x v="169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x v="73"/>
    <b v="0"/>
    <s v="film &amp; video/drama"/>
    <n v="0.224"/>
    <n v="56"/>
    <x v="0"/>
    <x v="3"/>
    <x v="169"/>
    <d v="2014-10-18T12:07:39"/>
  </r>
  <r>
    <x v="170"/>
    <x v="170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x v="73"/>
    <b v="0"/>
    <s v="film &amp; video/drama"/>
    <n v="3.2500000000000001E-2"/>
    <n v="32.5"/>
    <x v="0"/>
    <x v="3"/>
    <x v="170"/>
    <d v="2015-08-30T05:28:00"/>
  </r>
  <r>
    <x v="171"/>
    <x v="171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x v="29"/>
    <b v="0"/>
    <s v="film &amp; video/drama"/>
    <n v="2.0000000000000002E-5"/>
    <n v="1"/>
    <x v="0"/>
    <x v="3"/>
    <x v="171"/>
    <d v="2016-08-12T04:20:14"/>
  </r>
  <r>
    <x v="172"/>
    <x v="172"/>
    <s v="A short film on the rarest mammal and the second most endangered freshwater river dolphin, in Pakistan."/>
    <n v="95000"/>
    <n v="0"/>
    <x v="2"/>
    <x v="0"/>
    <s v="USD"/>
    <n v="1426753723"/>
    <n v="1423733323"/>
    <b v="0"/>
    <x v="78"/>
    <b v="0"/>
    <s v="film &amp; video/drama"/>
    <n v="0"/>
    <e v="#DIV/0!"/>
    <x v="0"/>
    <x v="3"/>
    <x v="172"/>
    <d v="2015-03-19T08:28:43"/>
  </r>
  <r>
    <x v="173"/>
    <x v="173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x v="78"/>
    <b v="0"/>
    <s v="film &amp; video/drama"/>
    <n v="0"/>
    <e v="#DIV/0!"/>
    <x v="0"/>
    <x v="3"/>
    <x v="173"/>
    <d v="2015-02-28T13:45:08"/>
  </r>
  <r>
    <x v="174"/>
    <x v="174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x v="78"/>
    <b v="0"/>
    <s v="film &amp; video/drama"/>
    <n v="0"/>
    <e v="#DIV/0!"/>
    <x v="0"/>
    <x v="3"/>
    <x v="174"/>
    <d v="2015-05-08T18:12:56"/>
  </r>
  <r>
    <x v="175"/>
    <x v="175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x v="55"/>
    <b v="0"/>
    <s v="film &amp; video/drama"/>
    <n v="6.4850000000000005E-2"/>
    <n v="49.884615384615387"/>
    <x v="0"/>
    <x v="3"/>
    <x v="175"/>
    <d v="2014-08-29T18:40:11"/>
  </r>
  <r>
    <x v="176"/>
    <x v="176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x v="78"/>
    <b v="0"/>
    <s v="film &amp; video/drama"/>
    <n v="0"/>
    <e v="#DIV/0!"/>
    <x v="0"/>
    <x v="3"/>
    <x v="176"/>
    <d v="2015-08-05T19:46:39"/>
  </r>
  <r>
    <x v="177"/>
    <x v="177"/>
    <s v="I'm making a modern day version of the bible story &quot; The Good Samaritan&quot;"/>
    <n v="450"/>
    <n v="180"/>
    <x v="2"/>
    <x v="0"/>
    <s v="USD"/>
    <n v="1427155726"/>
    <n v="1425690526"/>
    <b v="0"/>
    <x v="63"/>
    <b v="0"/>
    <s v="film &amp; video/drama"/>
    <n v="0.4"/>
    <n v="25.714285714285715"/>
    <x v="0"/>
    <x v="3"/>
    <x v="177"/>
    <d v="2015-03-24T00:08:46"/>
  </r>
  <r>
    <x v="178"/>
    <x v="178"/>
    <s v="El viaje de LucÃ­a es un largometraje de ficciÃ³n con temÃ¡tica sobre el cÃ¡ncer infantil."/>
    <n v="500000"/>
    <n v="0"/>
    <x v="2"/>
    <x v="3"/>
    <s v="EUR"/>
    <n v="1448582145"/>
    <n v="1445986545"/>
    <b v="0"/>
    <x v="78"/>
    <b v="0"/>
    <s v="film &amp; video/drama"/>
    <n v="0"/>
    <e v="#DIV/0!"/>
    <x v="0"/>
    <x v="3"/>
    <x v="178"/>
    <d v="2015-11-26T23:55:45"/>
  </r>
  <r>
    <x v="179"/>
    <x v="179"/>
    <s v="A feature-length film about how three people survive in a diseased world."/>
    <n v="1000"/>
    <n v="200"/>
    <x v="2"/>
    <x v="0"/>
    <s v="USD"/>
    <n v="1457056555"/>
    <n v="1454464555"/>
    <b v="0"/>
    <x v="84"/>
    <b v="0"/>
    <s v="film &amp; video/drama"/>
    <n v="0.2"/>
    <n v="100"/>
    <x v="0"/>
    <x v="3"/>
    <x v="179"/>
    <d v="2016-03-04T01:55:55"/>
  </r>
  <r>
    <x v="180"/>
    <x v="180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x v="62"/>
    <b v="0"/>
    <s v="film &amp; video/drama"/>
    <n v="0.33416666666666667"/>
    <n v="30.846153846153847"/>
    <x v="0"/>
    <x v="3"/>
    <x v="180"/>
    <d v="2015-04-13T19:00:00"/>
  </r>
  <r>
    <x v="181"/>
    <x v="181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x v="80"/>
    <b v="0"/>
    <s v="film &amp; video/drama"/>
    <n v="0.21092608822670172"/>
    <n v="180.5"/>
    <x v="0"/>
    <x v="3"/>
    <x v="181"/>
    <d v="2015-06-22T17:48:15"/>
  </r>
  <r>
    <x v="182"/>
    <x v="182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x v="78"/>
    <b v="0"/>
    <s v="film &amp; video/drama"/>
    <n v="0"/>
    <e v="#DIV/0!"/>
    <x v="0"/>
    <x v="3"/>
    <x v="182"/>
    <d v="2017-01-07T00:17:12"/>
  </r>
  <r>
    <x v="183"/>
    <x v="183"/>
    <s v="Don't kill me until I meet my Dad"/>
    <n v="12500"/>
    <n v="4482"/>
    <x v="2"/>
    <x v="1"/>
    <s v="GBP"/>
    <n v="1417033610"/>
    <n v="1414438010"/>
    <b v="0"/>
    <x v="8"/>
    <b v="0"/>
    <s v="film &amp; video/drama"/>
    <n v="0.35855999999999999"/>
    <n v="373.5"/>
    <x v="0"/>
    <x v="3"/>
    <x v="183"/>
    <d v="2014-11-26T20:26:50"/>
  </r>
  <r>
    <x v="184"/>
    <x v="184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x v="84"/>
    <b v="0"/>
    <s v="film &amp; video/drama"/>
    <n v="3.4000000000000002E-2"/>
    <n v="25.5"/>
    <x v="0"/>
    <x v="3"/>
    <x v="184"/>
    <d v="2014-09-01T03:59:00"/>
  </r>
  <r>
    <x v="185"/>
    <x v="185"/>
    <s v="Love has no boundaries!"/>
    <n v="40000"/>
    <n v="2200"/>
    <x v="2"/>
    <x v="10"/>
    <s v="NOK"/>
    <n v="1471557139"/>
    <n v="1468965139"/>
    <b v="0"/>
    <x v="73"/>
    <b v="0"/>
    <s v="film &amp; video/drama"/>
    <n v="5.5E-2"/>
    <n v="220"/>
    <x v="0"/>
    <x v="3"/>
    <x v="185"/>
    <d v="2016-08-18T21:52:19"/>
  </r>
  <r>
    <x v="186"/>
    <x v="186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x v="78"/>
    <b v="0"/>
    <s v="film &amp; video/drama"/>
    <n v="0"/>
    <e v="#DIV/0!"/>
    <x v="0"/>
    <x v="3"/>
    <x v="186"/>
    <d v="2017-03-03T20:00:00"/>
  </r>
  <r>
    <x v="187"/>
    <x v="187"/>
    <s v="A young man suffering from a severe case of OCD embarks on a road trip to find peace of mind."/>
    <n v="5000"/>
    <n v="800"/>
    <x v="2"/>
    <x v="0"/>
    <s v="USD"/>
    <n v="1437461940"/>
    <n v="1435383457"/>
    <b v="0"/>
    <x v="81"/>
    <b v="0"/>
    <s v="film &amp; video/drama"/>
    <n v="0.16"/>
    <n v="160"/>
    <x v="0"/>
    <x v="3"/>
    <x v="187"/>
    <d v="2015-07-21T06:59:00"/>
  </r>
  <r>
    <x v="188"/>
    <x v="188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x v="78"/>
    <b v="0"/>
    <s v="film &amp; video/drama"/>
    <n v="0"/>
    <e v="#DIV/0!"/>
    <x v="0"/>
    <x v="3"/>
    <x v="188"/>
    <d v="2014-09-05T04:23:35"/>
  </r>
  <r>
    <x v="189"/>
    <x v="189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x v="81"/>
    <b v="0"/>
    <s v="film &amp; video/drama"/>
    <n v="6.8999999999999997E-4"/>
    <n v="69"/>
    <x v="0"/>
    <x v="3"/>
    <x v="189"/>
    <d v="2016-09-03T16:34:37"/>
  </r>
  <r>
    <x v="190"/>
    <x v="190"/>
    <s v="Because hope can be a 4 letter word"/>
    <n v="12000"/>
    <n v="50"/>
    <x v="2"/>
    <x v="0"/>
    <s v="USD"/>
    <n v="1466091446"/>
    <n v="1465227446"/>
    <b v="0"/>
    <x v="29"/>
    <b v="0"/>
    <s v="film &amp; video/drama"/>
    <n v="4.1666666666666666E-3"/>
    <n v="50"/>
    <x v="0"/>
    <x v="3"/>
    <x v="190"/>
    <d v="2016-06-16T15:37:26"/>
  </r>
  <r>
    <x v="191"/>
    <x v="191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x v="83"/>
    <b v="0"/>
    <s v="film &amp; video/drama"/>
    <n v="0.05"/>
    <n v="83.333333333333329"/>
    <x v="0"/>
    <x v="3"/>
    <x v="191"/>
    <d v="2015-10-02T10:35:38"/>
  </r>
  <r>
    <x v="192"/>
    <x v="192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x v="83"/>
    <b v="0"/>
    <s v="film &amp; video/drama"/>
    <n v="1.7E-5"/>
    <n v="5.666666666666667"/>
    <x v="0"/>
    <x v="3"/>
    <x v="192"/>
    <d v="2014-10-17T19:00:32"/>
  </r>
  <r>
    <x v="193"/>
    <x v="193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x v="78"/>
    <b v="0"/>
    <s v="film &amp; video/drama"/>
    <n v="0"/>
    <e v="#DIV/0!"/>
    <x v="0"/>
    <x v="3"/>
    <x v="193"/>
    <d v="2014-11-28T23:26:06"/>
  </r>
  <r>
    <x v="194"/>
    <x v="194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x v="83"/>
    <b v="0"/>
    <s v="film &amp; video/drama"/>
    <n v="1.1999999999999999E-3"/>
    <n v="1"/>
    <x v="0"/>
    <x v="3"/>
    <x v="194"/>
    <d v="2016-03-06T23:55:31"/>
  </r>
  <r>
    <x v="195"/>
    <x v="195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x v="78"/>
    <b v="0"/>
    <s v="film &amp; video/drama"/>
    <n v="0"/>
    <e v="#DIV/0!"/>
    <x v="0"/>
    <x v="3"/>
    <x v="195"/>
    <d v="2015-07-10T16:05:32"/>
  </r>
  <r>
    <x v="196"/>
    <x v="196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x v="10"/>
    <b v="0"/>
    <s v="film &amp; video/drama"/>
    <n v="0.41857142857142859"/>
    <n v="77.10526315789474"/>
    <x v="0"/>
    <x v="3"/>
    <x v="196"/>
    <d v="2015-10-10T21:00:00"/>
  </r>
  <r>
    <x v="197"/>
    <x v="197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x v="22"/>
    <b v="0"/>
    <s v="film &amp; video/drama"/>
    <n v="0.1048"/>
    <n v="32.75"/>
    <x v="0"/>
    <x v="3"/>
    <x v="197"/>
    <d v="2017-02-17T21:00:00"/>
  </r>
  <r>
    <x v="198"/>
    <x v="198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x v="79"/>
    <b v="0"/>
    <s v="film &amp; video/drama"/>
    <n v="1.116E-2"/>
    <n v="46.5"/>
    <x v="0"/>
    <x v="3"/>
    <x v="198"/>
    <d v="2014-10-05T09:12:02"/>
  </r>
  <r>
    <x v="199"/>
    <x v="199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x v="78"/>
    <b v="0"/>
    <s v="film &amp; video/drama"/>
    <n v="0"/>
    <e v="#DIV/0!"/>
    <x v="0"/>
    <x v="3"/>
    <x v="199"/>
    <d v="2016-09-01T02:58:22"/>
  </r>
  <r>
    <x v="200"/>
    <x v="200"/>
    <s v="A film dedicated to an AAF Pilot's struggle to survive behind enemy lines during WWII."/>
    <n v="6000"/>
    <n v="1571.55"/>
    <x v="2"/>
    <x v="0"/>
    <s v="USD"/>
    <n v="1410746403"/>
    <n v="1408154403"/>
    <b v="0"/>
    <x v="59"/>
    <b v="0"/>
    <s v="film &amp; video/drama"/>
    <n v="0.26192500000000002"/>
    <n v="87.308333333333337"/>
    <x v="0"/>
    <x v="3"/>
    <x v="200"/>
    <d v="2014-09-15T02:00:03"/>
  </r>
  <r>
    <x v="201"/>
    <x v="201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x v="63"/>
    <b v="0"/>
    <s v="film &amp; video/drama"/>
    <n v="0.58461538461538465"/>
    <n v="54.285714285714285"/>
    <x v="0"/>
    <x v="3"/>
    <x v="201"/>
    <d v="2015-02-08T19:38:49"/>
  </r>
  <r>
    <x v="202"/>
    <x v="202"/>
    <s v="new web series created by jonney terry"/>
    <n v="6000"/>
    <n v="0"/>
    <x v="2"/>
    <x v="0"/>
    <s v="USD"/>
    <n v="1444337940"/>
    <n v="1441750564"/>
    <b v="0"/>
    <x v="78"/>
    <b v="0"/>
    <s v="film &amp; video/drama"/>
    <n v="0"/>
    <e v="#DIV/0!"/>
    <x v="0"/>
    <x v="3"/>
    <x v="202"/>
    <d v="2015-10-08T20:59:00"/>
  </r>
  <r>
    <x v="203"/>
    <x v="203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x v="22"/>
    <b v="0"/>
    <s v="film &amp; video/drama"/>
    <n v="0.2984"/>
    <n v="93.25"/>
    <x v="0"/>
    <x v="3"/>
    <x v="203"/>
    <d v="2015-01-29T20:21:04"/>
  </r>
  <r>
    <x v="204"/>
    <x v="204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x v="86"/>
    <b v="0"/>
    <s v="film &amp; video/drama"/>
    <n v="0.50721666666666665"/>
    <n v="117.68368136117556"/>
    <x v="0"/>
    <x v="3"/>
    <x v="204"/>
    <d v="2016-08-04T14:00:03"/>
  </r>
  <r>
    <x v="205"/>
    <x v="205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x v="57"/>
    <b v="0"/>
    <s v="film &amp; video/drama"/>
    <n v="0.16250000000000001"/>
    <n v="76.470588235294116"/>
    <x v="0"/>
    <x v="3"/>
    <x v="205"/>
    <d v="2015-10-06T15:10:22"/>
  </r>
  <r>
    <x v="206"/>
    <x v="206"/>
    <s v="A love story featuring adoption,struggle,dysfunction,grace, healing, and restoration."/>
    <n v="12700"/>
    <n v="0"/>
    <x v="2"/>
    <x v="0"/>
    <s v="USD"/>
    <n v="1470441983"/>
    <n v="1468627583"/>
    <b v="0"/>
    <x v="78"/>
    <b v="0"/>
    <s v="film &amp; video/drama"/>
    <n v="0"/>
    <e v="#DIV/0!"/>
    <x v="0"/>
    <x v="3"/>
    <x v="206"/>
    <d v="2016-08-06T00:06:23"/>
  </r>
  <r>
    <x v="207"/>
    <x v="207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x v="62"/>
    <b v="0"/>
    <s v="film &amp; video/drama"/>
    <n v="0.15214285714285714"/>
    <n v="163.84615384615384"/>
    <x v="0"/>
    <x v="3"/>
    <x v="207"/>
    <d v="2015-01-04T04:43:58"/>
  </r>
  <r>
    <x v="208"/>
    <x v="208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x v="78"/>
    <b v="0"/>
    <s v="film &amp; video/drama"/>
    <n v="0"/>
    <e v="#DIV/0!"/>
    <x v="0"/>
    <x v="3"/>
    <x v="208"/>
    <d v="2014-12-16T08:52:47"/>
  </r>
  <r>
    <x v="209"/>
    <x v="209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x v="78"/>
    <b v="0"/>
    <s v="film &amp; video/drama"/>
    <n v="0"/>
    <e v="#DIV/0!"/>
    <x v="0"/>
    <x v="3"/>
    <x v="209"/>
    <d v="2015-07-10T22:08:55"/>
  </r>
  <r>
    <x v="210"/>
    <x v="210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x v="51"/>
    <b v="0"/>
    <s v="film &amp; video/drama"/>
    <n v="0.2525"/>
    <n v="91.818181818181813"/>
    <x v="0"/>
    <x v="3"/>
    <x v="210"/>
    <d v="2015-10-01T05:00:00"/>
  </r>
  <r>
    <x v="211"/>
    <x v="211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x v="8"/>
    <b v="0"/>
    <s v="film &amp; video/drama"/>
    <n v="0.44600000000000001"/>
    <n v="185.83333333333334"/>
    <x v="0"/>
    <x v="3"/>
    <x v="211"/>
    <d v="2015-09-19T03:50:17"/>
  </r>
  <r>
    <x v="212"/>
    <x v="212"/>
    <s v="This film is a fictional crime drama following the events of a heist that ended in bloodshed."/>
    <n v="6300"/>
    <n v="1"/>
    <x v="2"/>
    <x v="0"/>
    <s v="USD"/>
    <n v="1460837320"/>
    <n v="1455656920"/>
    <b v="0"/>
    <x v="29"/>
    <b v="0"/>
    <s v="film &amp; video/drama"/>
    <n v="1.5873015873015873E-4"/>
    <n v="1"/>
    <x v="0"/>
    <x v="3"/>
    <x v="212"/>
    <d v="2016-04-16T20:08:40"/>
  </r>
  <r>
    <x v="213"/>
    <x v="213"/>
    <s v="A family dramedy about a grandfather  and grandson who are both on their path to redemption."/>
    <n v="50000"/>
    <n v="20"/>
    <x v="2"/>
    <x v="0"/>
    <s v="USD"/>
    <n v="1439734001"/>
    <n v="1437142547"/>
    <b v="0"/>
    <x v="29"/>
    <b v="0"/>
    <s v="film &amp; video/drama"/>
    <n v="4.0000000000000002E-4"/>
    <n v="20"/>
    <x v="0"/>
    <x v="3"/>
    <x v="213"/>
    <d v="2015-08-16T14:06:41"/>
  </r>
  <r>
    <x v="214"/>
    <x v="214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x v="29"/>
    <b v="0"/>
    <s v="film &amp; video/drama"/>
    <n v="8.0000000000000007E-5"/>
    <n v="1"/>
    <x v="0"/>
    <x v="3"/>
    <x v="214"/>
    <d v="2015-03-06T15:22:29"/>
  </r>
  <r>
    <x v="215"/>
    <x v="215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x v="29"/>
    <b v="0"/>
    <s v="film &amp; video/drama"/>
    <n v="2.2727272727272726E-3"/>
    <n v="10"/>
    <x v="0"/>
    <x v="3"/>
    <x v="215"/>
    <d v="2016-02-17T23:59:00"/>
  </r>
  <r>
    <x v="216"/>
    <x v="216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x v="87"/>
    <b v="0"/>
    <s v="film &amp; video/drama"/>
    <n v="0.55698440000000005"/>
    <n v="331.53833333333336"/>
    <x v="0"/>
    <x v="3"/>
    <x v="216"/>
    <d v="2015-04-22T22:00:37"/>
  </r>
  <r>
    <x v="217"/>
    <x v="217"/>
    <s v="A roadmovie by paw"/>
    <n v="100000"/>
    <n v="11943"/>
    <x v="2"/>
    <x v="11"/>
    <s v="SEK"/>
    <n v="1419780149"/>
    <n v="1417101749"/>
    <b v="0"/>
    <x v="44"/>
    <b v="0"/>
    <s v="film &amp; video/drama"/>
    <n v="0.11942999999999999"/>
    <n v="314.28947368421052"/>
    <x v="0"/>
    <x v="3"/>
    <x v="217"/>
    <d v="2014-12-28T15:22:29"/>
  </r>
  <r>
    <x v="218"/>
    <x v="218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x v="29"/>
    <b v="0"/>
    <s v="film &amp; video/drama"/>
    <n v="0.02"/>
    <n v="100"/>
    <x v="0"/>
    <x v="3"/>
    <x v="218"/>
    <d v="2015-05-15T15:04:49"/>
  </r>
  <r>
    <x v="219"/>
    <x v="219"/>
    <s v="An hour-long pilot about a group of suburban LGBT teens coming of age in the early 90's."/>
    <n v="50000"/>
    <n v="8815"/>
    <x v="2"/>
    <x v="0"/>
    <s v="USD"/>
    <n v="1459493940"/>
    <n v="1456732225"/>
    <b v="0"/>
    <x v="88"/>
    <b v="0"/>
    <s v="film &amp; video/drama"/>
    <n v="0.17630000000000001"/>
    <n v="115.98684210526316"/>
    <x v="0"/>
    <x v="3"/>
    <x v="219"/>
    <d v="2016-04-01T06:59:00"/>
  </r>
  <r>
    <x v="220"/>
    <x v="220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x v="83"/>
    <b v="0"/>
    <s v="film &amp; video/drama"/>
    <n v="7.1999999999999998E-3"/>
    <n v="120"/>
    <x v="0"/>
    <x v="3"/>
    <x v="220"/>
    <d v="2015-08-20T20:06:00"/>
  </r>
  <r>
    <x v="221"/>
    <x v="221"/>
    <s v="Film about Schizophrenia with Surreal Twists!"/>
    <n v="50000"/>
    <n v="0"/>
    <x v="2"/>
    <x v="0"/>
    <s v="USD"/>
    <n v="1427569564"/>
    <n v="1422389164"/>
    <b v="0"/>
    <x v="78"/>
    <b v="0"/>
    <s v="film &amp; video/drama"/>
    <n v="0"/>
    <e v="#DIV/0!"/>
    <x v="0"/>
    <x v="3"/>
    <x v="221"/>
    <d v="2015-03-28T19:06:04"/>
  </r>
  <r>
    <x v="222"/>
    <x v="222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x v="84"/>
    <b v="0"/>
    <s v="film &amp; video/drama"/>
    <n v="0.13"/>
    <n v="65"/>
    <x v="0"/>
    <x v="3"/>
    <x v="222"/>
    <d v="2015-03-27T02:39:00"/>
  </r>
  <r>
    <x v="223"/>
    <x v="223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x v="78"/>
    <b v="0"/>
    <s v="film &amp; video/drama"/>
    <n v="0"/>
    <e v="#DIV/0!"/>
    <x v="0"/>
    <x v="3"/>
    <x v="223"/>
    <d v="2016-05-22T01:05:00"/>
  </r>
  <r>
    <x v="224"/>
    <x v="224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x v="78"/>
    <b v="0"/>
    <s v="film &amp; video/drama"/>
    <n v="0"/>
    <e v="#DIV/0!"/>
    <x v="0"/>
    <x v="3"/>
    <x v="224"/>
    <d v="2015-07-10T05:38:46"/>
  </r>
  <r>
    <x v="225"/>
    <x v="225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x v="78"/>
    <b v="0"/>
    <s v="film &amp; video/drama"/>
    <n v="0"/>
    <e v="#DIV/0!"/>
    <x v="0"/>
    <x v="3"/>
    <x v="225"/>
    <d v="2016-04-08T22:04:14"/>
  </r>
  <r>
    <x v="226"/>
    <x v="226"/>
    <s v="A TRUE STORY OF DOMESTIC VILOLENCE THAT SEEKS TO OFFER THE VIEWER OUTLEST OF SUPPORT."/>
    <n v="29000"/>
    <n v="250"/>
    <x v="2"/>
    <x v="1"/>
    <s v="GBP"/>
    <n v="1433064540"/>
    <n v="1428854344"/>
    <b v="0"/>
    <x v="84"/>
    <b v="0"/>
    <s v="film &amp; video/drama"/>
    <n v="8.6206896551724137E-3"/>
    <n v="125"/>
    <x v="0"/>
    <x v="3"/>
    <x v="226"/>
    <d v="2015-05-31T09:29:00"/>
  </r>
  <r>
    <x v="227"/>
    <x v="227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x v="78"/>
    <b v="0"/>
    <s v="film &amp; video/drama"/>
    <n v="0"/>
    <e v="#DIV/0!"/>
    <x v="0"/>
    <x v="3"/>
    <x v="227"/>
    <d v="2015-07-09T21:27:21"/>
  </r>
  <r>
    <x v="228"/>
    <x v="228"/>
    <s v="I am making a film from one one of my books called facets of a Geek life."/>
    <n v="8000"/>
    <n v="0"/>
    <x v="2"/>
    <x v="1"/>
    <s v="GBP"/>
    <n v="1433176105"/>
    <n v="1427992105"/>
    <b v="0"/>
    <x v="78"/>
    <b v="0"/>
    <s v="film &amp; video/drama"/>
    <n v="0"/>
    <e v="#DIV/0!"/>
    <x v="0"/>
    <x v="3"/>
    <x v="228"/>
    <d v="2015-06-01T16:28:25"/>
  </r>
  <r>
    <x v="229"/>
    <x v="229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x v="78"/>
    <b v="0"/>
    <s v="film &amp; video/drama"/>
    <n v="0"/>
    <e v="#DIV/0!"/>
    <x v="0"/>
    <x v="3"/>
    <x v="229"/>
    <d v="2016-02-13T22:24:57"/>
  </r>
  <r>
    <x v="230"/>
    <x v="230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x v="84"/>
    <b v="0"/>
    <s v="film &amp; video/drama"/>
    <n v="4.0000000000000001E-3"/>
    <n v="30"/>
    <x v="0"/>
    <x v="3"/>
    <x v="230"/>
    <d v="2015-06-04T18:39:11"/>
  </r>
  <r>
    <x v="231"/>
    <x v="231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x v="78"/>
    <b v="0"/>
    <s v="film &amp; video/drama"/>
    <n v="0"/>
    <e v="#DIV/0!"/>
    <x v="0"/>
    <x v="3"/>
    <x v="231"/>
    <d v="2016-01-02T23:00:51"/>
  </r>
  <r>
    <x v="232"/>
    <x v="232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x v="63"/>
    <b v="0"/>
    <s v="film &amp; video/drama"/>
    <n v="2.75E-2"/>
    <n v="15.714285714285714"/>
    <x v="0"/>
    <x v="3"/>
    <x v="232"/>
    <d v="2015-02-27T19:49:06"/>
  </r>
  <r>
    <x v="233"/>
    <x v="233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x v="78"/>
    <b v="0"/>
    <s v="film &amp; video/drama"/>
    <n v="0"/>
    <e v="#DIV/0!"/>
    <x v="0"/>
    <x v="3"/>
    <x v="233"/>
    <d v="2016-09-29T21:52:52"/>
  </r>
  <r>
    <x v="234"/>
    <x v="234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x v="81"/>
    <b v="0"/>
    <s v="film &amp; video/drama"/>
    <n v="0.40100000000000002"/>
    <n v="80.2"/>
    <x v="0"/>
    <x v="3"/>
    <x v="234"/>
    <d v="2015-06-21T00:50:59"/>
  </r>
  <r>
    <x v="235"/>
    <x v="235"/>
    <s v="Taking people on a deep emotional trip with a story about sometimes those who have less, give more."/>
    <n v="10000"/>
    <n v="0"/>
    <x v="2"/>
    <x v="0"/>
    <s v="USD"/>
    <n v="1436478497"/>
    <n v="1433886497"/>
    <b v="0"/>
    <x v="78"/>
    <b v="0"/>
    <s v="film &amp; video/drama"/>
    <n v="0"/>
    <e v="#DIV/0!"/>
    <x v="0"/>
    <x v="3"/>
    <x v="235"/>
    <d v="2015-07-09T21:48:17"/>
  </r>
  <r>
    <x v="236"/>
    <x v="236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x v="78"/>
    <b v="0"/>
    <s v="film &amp; video/drama"/>
    <n v="0"/>
    <e v="#DIV/0!"/>
    <x v="0"/>
    <x v="3"/>
    <x v="236"/>
    <d v="2016-01-05T00:00:00"/>
  </r>
  <r>
    <x v="237"/>
    <x v="237"/>
    <s v="Making The Choice is a christian short film series."/>
    <n v="15000"/>
    <n v="50"/>
    <x v="2"/>
    <x v="0"/>
    <s v="USD"/>
    <n v="1457445069"/>
    <n v="1452261069"/>
    <b v="0"/>
    <x v="29"/>
    <b v="0"/>
    <s v="film &amp; video/drama"/>
    <n v="3.3333333333333335E-3"/>
    <n v="50"/>
    <x v="0"/>
    <x v="3"/>
    <x v="237"/>
    <d v="2016-03-08T13:51:09"/>
  </r>
  <r>
    <x v="238"/>
    <x v="238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x v="78"/>
    <b v="0"/>
    <s v="film &amp; video/drama"/>
    <n v="0"/>
    <e v="#DIV/0!"/>
    <x v="0"/>
    <x v="3"/>
    <x v="238"/>
    <d v="2016-12-30T09:00:00"/>
  </r>
  <r>
    <x v="239"/>
    <x v="239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x v="81"/>
    <b v="0"/>
    <s v="film &amp; video/drama"/>
    <n v="0.25"/>
    <n v="50"/>
    <x v="0"/>
    <x v="3"/>
    <x v="239"/>
    <d v="2015-11-08T12:00:00"/>
  </r>
  <r>
    <x v="240"/>
    <x v="240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x v="89"/>
    <b v="1"/>
    <s v="film &amp; video/documentary"/>
    <n v="1.0763413333333334"/>
    <n v="117.84759124087591"/>
    <x v="0"/>
    <x v="4"/>
    <x v="240"/>
    <d v="2013-05-05T17:00:11"/>
  </r>
  <r>
    <x v="241"/>
    <x v="241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x v="90"/>
    <b v="1"/>
    <s v="film &amp; video/documentary"/>
    <n v="1.1263736263736264"/>
    <n v="109.04255319148936"/>
    <x v="0"/>
    <x v="4"/>
    <x v="241"/>
    <d v="2014-12-21T16:45:04"/>
  </r>
  <r>
    <x v="242"/>
    <x v="242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x v="91"/>
    <b v="1"/>
    <s v="film &amp; video/documentary"/>
    <n v="1.1346153846153846"/>
    <n v="73.019801980198025"/>
    <x v="0"/>
    <x v="4"/>
    <x v="242"/>
    <d v="2011-12-20T11:49:50"/>
  </r>
  <r>
    <x v="243"/>
    <x v="243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x v="92"/>
    <b v="1"/>
    <s v="film &amp; video/documentary"/>
    <n v="1.0259199999999999"/>
    <n v="78.195121951219505"/>
    <x v="0"/>
    <x v="4"/>
    <x v="243"/>
    <d v="2014-02-22T01:08:24"/>
  </r>
  <r>
    <x v="244"/>
    <x v="244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x v="87"/>
    <b v="1"/>
    <s v="film &amp; video/documentary"/>
    <n v="1.1375714285714287"/>
    <n v="47.398809523809526"/>
    <x v="0"/>
    <x v="4"/>
    <x v="244"/>
    <d v="2010-03-16T07:06:00"/>
  </r>
  <r>
    <x v="245"/>
    <x v="245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x v="93"/>
    <b v="1"/>
    <s v="film &amp; video/documentary"/>
    <n v="1.0371999999999999"/>
    <n v="54.020833333333336"/>
    <x v="0"/>
    <x v="4"/>
    <x v="245"/>
    <d v="2012-08-16T01:16:25"/>
  </r>
  <r>
    <x v="246"/>
    <x v="246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x v="94"/>
    <b v="1"/>
    <s v="film &amp; video/documentary"/>
    <n v="3.0546000000000002"/>
    <n v="68.488789237668158"/>
    <x v="0"/>
    <x v="4"/>
    <x v="246"/>
    <d v="2010-12-18T09:43:25"/>
  </r>
  <r>
    <x v="247"/>
    <x v="247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x v="95"/>
    <b v="1"/>
    <s v="film &amp; video/documentary"/>
    <n v="1.341"/>
    <n v="108.14516129032258"/>
    <x v="0"/>
    <x v="4"/>
    <x v="247"/>
    <d v="2010-10-16T03:39:00"/>
  </r>
  <r>
    <x v="248"/>
    <x v="248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x v="96"/>
    <b v="1"/>
    <s v="film &amp; video/documentary"/>
    <n v="1.0133294117647058"/>
    <n v="589.95205479452056"/>
    <x v="0"/>
    <x v="4"/>
    <x v="248"/>
    <d v="2012-01-07T18:35:09"/>
  </r>
  <r>
    <x v="249"/>
    <x v="249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x v="97"/>
    <b v="1"/>
    <s v="film &amp; video/documentary"/>
    <n v="1.1292"/>
    <n v="48.051063829787232"/>
    <x v="0"/>
    <x v="4"/>
    <x v="249"/>
    <d v="2010-08-22T17:40:00"/>
  </r>
  <r>
    <x v="250"/>
    <x v="250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x v="98"/>
    <b v="1"/>
    <s v="film &amp; video/documentary"/>
    <n v="1.0558333333333334"/>
    <n v="72.482837528604122"/>
    <x v="0"/>
    <x v="4"/>
    <x v="250"/>
    <d v="2013-06-06T13:34:51"/>
  </r>
  <r>
    <x v="251"/>
    <x v="251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x v="99"/>
    <b v="1"/>
    <s v="film &amp; video/documentary"/>
    <n v="1.2557142857142858"/>
    <n v="57.077922077922075"/>
    <x v="0"/>
    <x v="4"/>
    <x v="251"/>
    <d v="2012-05-16T19:00:00"/>
  </r>
  <r>
    <x v="252"/>
    <x v="252"/>
    <s v="The definitive story of indie comics and the foremost institution of higher learning for those who draw them."/>
    <n v="5000"/>
    <n v="9228"/>
    <x v="0"/>
    <x v="0"/>
    <s v="USD"/>
    <n v="1275364740"/>
    <n v="1269878058"/>
    <b v="1"/>
    <x v="52"/>
    <b v="1"/>
    <s v="film &amp; video/documentary"/>
    <n v="1.8455999999999999"/>
    <n v="85.444444444444443"/>
    <x v="0"/>
    <x v="4"/>
    <x v="252"/>
    <d v="2010-06-01T03:59:00"/>
  </r>
  <r>
    <x v="253"/>
    <x v="253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x v="63"/>
    <b v="1"/>
    <s v="film &amp; video/documentary"/>
    <n v="1.0073333333333334"/>
    <n v="215.85714285714286"/>
    <x v="0"/>
    <x v="4"/>
    <x v="253"/>
    <d v="2012-02-15T15:37:15"/>
  </r>
  <r>
    <x v="254"/>
    <x v="254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x v="100"/>
    <b v="1"/>
    <s v="film &amp; video/documentary"/>
    <n v="1.1694724999999999"/>
    <n v="89.38643312101911"/>
    <x v="0"/>
    <x v="4"/>
    <x v="254"/>
    <d v="2015-10-17T02:00:00"/>
  </r>
  <r>
    <x v="255"/>
    <x v="255"/>
    <s v="xoxosms is a documentary about first love, long distance and Skype."/>
    <n v="8000"/>
    <n v="8538.66"/>
    <x v="0"/>
    <x v="0"/>
    <s v="USD"/>
    <n v="1300275482"/>
    <n v="1297687082"/>
    <b v="1"/>
    <x v="101"/>
    <b v="1"/>
    <s v="film &amp; video/documentary"/>
    <n v="1.0673325"/>
    <n v="45.418404255319146"/>
    <x v="0"/>
    <x v="4"/>
    <x v="255"/>
    <d v="2011-03-16T11:38:02"/>
  </r>
  <r>
    <x v="256"/>
    <x v="256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x v="102"/>
    <b v="1"/>
    <s v="film &amp; video/documentary"/>
    <n v="1.391"/>
    <n v="65.756363636363631"/>
    <x v="0"/>
    <x v="4"/>
    <x v="256"/>
    <d v="2013-03-16T18:27:47"/>
  </r>
  <r>
    <x v="257"/>
    <x v="257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x v="103"/>
    <b v="1"/>
    <s v="film &amp; video/documentary"/>
    <n v="1.0672648571428571"/>
    <n v="66.70405357142856"/>
    <x v="0"/>
    <x v="4"/>
    <x v="257"/>
    <d v="2016-05-19T15:02:42"/>
  </r>
  <r>
    <x v="258"/>
    <x v="258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x v="104"/>
    <b v="1"/>
    <s v="film &amp; video/documentary"/>
    <n v="1.9114"/>
    <n v="83.345930232558146"/>
    <x v="0"/>
    <x v="4"/>
    <x v="258"/>
    <d v="2011-06-18T01:14:26"/>
  </r>
  <r>
    <x v="259"/>
    <x v="259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x v="105"/>
    <b v="1"/>
    <s v="film &amp; video/documentary"/>
    <n v="1.3193789333333332"/>
    <n v="105.04609341825902"/>
    <x v="0"/>
    <x v="4"/>
    <x v="259"/>
    <d v="2015-04-08T17:42:49"/>
  </r>
  <r>
    <x v="260"/>
    <x v="260"/>
    <s v="In the traditional world of Mexican Rodeo, a team of first-generation California girls does it their way."/>
    <n v="10000"/>
    <n v="10640"/>
    <x v="0"/>
    <x v="0"/>
    <s v="USD"/>
    <n v="1279360740"/>
    <n v="1275415679"/>
    <b v="1"/>
    <x v="106"/>
    <b v="1"/>
    <s v="film &amp; video/documentary"/>
    <n v="1.0640000000000001"/>
    <n v="120.90909090909091"/>
    <x v="0"/>
    <x v="4"/>
    <x v="260"/>
    <d v="2010-07-17T09:59:00"/>
  </r>
  <r>
    <x v="261"/>
    <x v="261"/>
    <s v="Empires explores the impact of networks on histories and philosophies of political thought."/>
    <n v="20000"/>
    <n v="21480"/>
    <x v="0"/>
    <x v="0"/>
    <s v="USD"/>
    <n v="1339080900"/>
    <n v="1334783704"/>
    <b v="1"/>
    <x v="107"/>
    <b v="1"/>
    <s v="film &amp; video/documentary"/>
    <n v="1.0740000000000001"/>
    <n v="97.63636363636364"/>
    <x v="0"/>
    <x v="4"/>
    <x v="261"/>
    <d v="2012-06-07T14:55:00"/>
  </r>
  <r>
    <x v="262"/>
    <x v="262"/>
    <s v="He can never die. He will live forever. He is the last cosmonaut, and this is his story."/>
    <n v="2500"/>
    <n v="6000"/>
    <x v="0"/>
    <x v="0"/>
    <s v="USD"/>
    <n v="1298699828"/>
    <n v="1294811828"/>
    <b v="1"/>
    <x v="108"/>
    <b v="1"/>
    <s v="film &amp; video/documentary"/>
    <n v="2.4"/>
    <n v="41.379310344827587"/>
    <x v="0"/>
    <x v="4"/>
    <x v="262"/>
    <d v="2011-02-26T05:57:08"/>
  </r>
  <r>
    <x v="263"/>
    <x v="263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x v="109"/>
    <b v="1"/>
    <s v="film &amp; video/documentary"/>
    <n v="1.1808107999999999"/>
    <n v="30.654485981308412"/>
    <x v="0"/>
    <x v="4"/>
    <x v="263"/>
    <d v="2012-09-27T22:54:54"/>
  </r>
  <r>
    <x v="264"/>
    <x v="264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x v="110"/>
    <b v="1"/>
    <s v="film &amp; video/documentary"/>
    <n v="1.1819999999999999"/>
    <n v="64.945054945054949"/>
    <x v="0"/>
    <x v="4"/>
    <x v="264"/>
    <d v="2012-05-11T14:53:15"/>
  </r>
  <r>
    <x v="265"/>
    <x v="265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x v="6"/>
    <b v="1"/>
    <s v="film &amp; video/documentary"/>
    <n v="1.111"/>
    <n v="95.775862068965523"/>
    <x v="0"/>
    <x v="4"/>
    <x v="265"/>
    <d v="2010-05-10T20:16:00"/>
  </r>
  <r>
    <x v="266"/>
    <x v="266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x v="17"/>
    <b v="1"/>
    <s v="film &amp; video/documentary"/>
    <n v="1.4550000000000001"/>
    <n v="40.416666666666664"/>
    <x v="0"/>
    <x v="4"/>
    <x v="266"/>
    <d v="2010-04-23T03:51:00"/>
  </r>
  <r>
    <x v="267"/>
    <x v="267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x v="111"/>
    <b v="1"/>
    <s v="film &amp; video/documentary"/>
    <n v="1.3162883248730965"/>
    <n v="78.578424242424248"/>
    <x v="0"/>
    <x v="4"/>
    <x v="267"/>
    <d v="2014-06-25T10:51:39"/>
  </r>
  <r>
    <x v="268"/>
    <x v="268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x v="112"/>
    <b v="1"/>
    <s v="film &amp; video/documentary"/>
    <n v="1.1140000000000001"/>
    <n v="50.18018018018018"/>
    <x v="0"/>
    <x v="4"/>
    <x v="268"/>
    <d v="2011-11-07T04:39:38"/>
  </r>
  <r>
    <x v="269"/>
    <x v="269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x v="113"/>
    <b v="1"/>
    <s v="film &amp; video/documentary"/>
    <n v="1.4723377"/>
    <n v="92.251735588972423"/>
    <x v="0"/>
    <x v="4"/>
    <x v="269"/>
    <d v="2017-02-22T04:43:42"/>
  </r>
  <r>
    <x v="270"/>
    <x v="270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x v="42"/>
    <b v="1"/>
    <s v="film &amp; video/documentary"/>
    <n v="1.5260869565217392"/>
    <n v="57.540983606557376"/>
    <x v="0"/>
    <x v="4"/>
    <x v="270"/>
    <d v="2011-05-25T04:00:00"/>
  </r>
  <r>
    <x v="271"/>
    <x v="271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x v="114"/>
    <b v="1"/>
    <s v="film &amp; video/documentary"/>
    <n v="1.0468"/>
    <n v="109.42160278745645"/>
    <x v="0"/>
    <x v="4"/>
    <x v="271"/>
    <d v="2014-01-02T08:00:00"/>
  </r>
  <r>
    <x v="272"/>
    <x v="272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x v="71"/>
    <b v="1"/>
    <s v="film &amp; video/documentary"/>
    <n v="1.7743366666666667"/>
    <n v="81.892461538461546"/>
    <x v="0"/>
    <x v="4"/>
    <x v="272"/>
    <d v="2010-04-28T18:49:00"/>
  </r>
  <r>
    <x v="273"/>
    <x v="273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x v="115"/>
    <b v="1"/>
    <s v="film &amp; video/documentary"/>
    <n v="1.077758"/>
    <n v="45.667711864406776"/>
    <x v="0"/>
    <x v="4"/>
    <x v="273"/>
    <d v="2011-07-03T11:57:46"/>
  </r>
  <r>
    <x v="274"/>
    <x v="274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x v="116"/>
    <b v="1"/>
    <s v="film &amp; video/documentary"/>
    <n v="1.56"/>
    <n v="55.221238938053098"/>
    <x v="0"/>
    <x v="4"/>
    <x v="274"/>
    <d v="2012-04-05T06:59:00"/>
  </r>
  <r>
    <x v="275"/>
    <x v="275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x v="117"/>
    <b v="1"/>
    <s v="film &amp; video/documentary"/>
    <n v="1.08395"/>
    <n v="65.298192771084331"/>
    <x v="0"/>
    <x v="4"/>
    <x v="275"/>
    <d v="2012-11-10T01:46:06"/>
  </r>
  <r>
    <x v="276"/>
    <x v="276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x v="95"/>
    <b v="1"/>
    <s v="film &amp; video/documentary"/>
    <n v="1.476"/>
    <n v="95.225806451612897"/>
    <x v="0"/>
    <x v="4"/>
    <x v="276"/>
    <d v="2012-04-28T00:57:54"/>
  </r>
  <r>
    <x v="277"/>
    <x v="277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x v="118"/>
    <b v="1"/>
    <s v="film &amp; video/documentary"/>
    <n v="1.1038153846153846"/>
    <n v="75.444794952681391"/>
    <x v="0"/>
    <x v="4"/>
    <x v="277"/>
    <d v="2015-05-23T21:23:39"/>
  </r>
  <r>
    <x v="278"/>
    <x v="278"/>
    <s v="An unlikely story of spirit, defiance and beauty from the most contaminated place on Earth"/>
    <n v="27000"/>
    <n v="40594"/>
    <x v="0"/>
    <x v="0"/>
    <s v="USD"/>
    <n v="1350003539"/>
    <n v="1347411539"/>
    <b v="1"/>
    <x v="119"/>
    <b v="1"/>
    <s v="film &amp; video/documentary"/>
    <n v="1.5034814814814814"/>
    <n v="97.816867469879512"/>
    <x v="0"/>
    <x v="4"/>
    <x v="278"/>
    <d v="2012-10-12T00:58:59"/>
  </r>
  <r>
    <x v="279"/>
    <x v="279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x v="120"/>
    <b v="1"/>
    <s v="film &amp; video/documentary"/>
    <n v="1.5731829411764706"/>
    <n v="87.685606557377056"/>
    <x v="0"/>
    <x v="4"/>
    <x v="279"/>
    <d v="2017-02-27T02:01:00"/>
  </r>
  <r>
    <x v="280"/>
    <x v="280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x v="121"/>
    <b v="1"/>
    <s v="film &amp; video/documentary"/>
    <n v="1.5614399999999999"/>
    <n v="54.748948106591868"/>
    <x v="0"/>
    <x v="4"/>
    <x v="280"/>
    <d v="2014-05-30T14:10:35"/>
  </r>
  <r>
    <x v="281"/>
    <x v="281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x v="1"/>
    <b v="1"/>
    <s v="film &amp; video/documentary"/>
    <n v="1.2058763636363636"/>
    <n v="83.953417721518989"/>
    <x v="0"/>
    <x v="4"/>
    <x v="281"/>
    <d v="2009-08-10T19:26:00"/>
  </r>
  <r>
    <x v="282"/>
    <x v="282"/>
    <s v="See US Marines make counter-insurgency work in Helmand Province--the Taliban's stronghold in Afghanistan."/>
    <n v="45000"/>
    <n v="45535"/>
    <x v="0"/>
    <x v="0"/>
    <s v="USD"/>
    <n v="1266876000"/>
    <n v="1263679492"/>
    <b v="1"/>
    <x v="122"/>
    <b v="1"/>
    <s v="film &amp; video/documentary"/>
    <n v="1.0118888888888888"/>
    <n v="254.38547486033519"/>
    <x v="0"/>
    <x v="4"/>
    <x v="282"/>
    <d v="2010-02-22T22:00:00"/>
  </r>
  <r>
    <x v="283"/>
    <x v="283"/>
    <s v="What is the impact of survivorship on the human condition?"/>
    <n v="18000"/>
    <n v="20569.05"/>
    <x v="0"/>
    <x v="0"/>
    <s v="USD"/>
    <n v="1306904340"/>
    <n v="1305219744"/>
    <b v="1"/>
    <x v="91"/>
    <b v="1"/>
    <s v="film &amp; video/documentary"/>
    <n v="1.142725"/>
    <n v="101.8269801980198"/>
    <x v="0"/>
    <x v="4"/>
    <x v="283"/>
    <d v="2011-06-01T04:59:00"/>
  </r>
  <r>
    <x v="284"/>
    <x v="284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x v="123"/>
    <b v="1"/>
    <s v="film &amp; video/documentary"/>
    <n v="1.0462615"/>
    <n v="55.066394736842106"/>
    <x v="0"/>
    <x v="4"/>
    <x v="284"/>
    <d v="2012-01-21T17:43:00"/>
  </r>
  <r>
    <x v="285"/>
    <x v="285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x v="124"/>
    <b v="1"/>
    <s v="film &amp; video/documentary"/>
    <n v="2.2882507142857142"/>
    <n v="56.901438721136763"/>
    <x v="0"/>
    <x v="4"/>
    <x v="285"/>
    <d v="2013-09-19T18:08:48"/>
  </r>
  <r>
    <x v="286"/>
    <x v="286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x v="125"/>
    <b v="1"/>
    <s v="film &amp; video/documentary"/>
    <n v="1.0915333333333332"/>
    <n v="121.28148148148148"/>
    <x v="0"/>
    <x v="4"/>
    <x v="286"/>
    <d v="2013-03-25T18:35:24"/>
  </r>
  <r>
    <x v="287"/>
    <x v="287"/>
    <s v="War is hell. Why would anyone want to spend their weekends there?"/>
    <n v="15000"/>
    <n v="26445"/>
    <x v="0"/>
    <x v="0"/>
    <s v="USD"/>
    <n v="1351828800"/>
    <n v="1349160018"/>
    <b v="1"/>
    <x v="126"/>
    <b v="1"/>
    <s v="film &amp; video/documentary"/>
    <n v="1.7629999999999999"/>
    <n v="91.189655172413794"/>
    <x v="0"/>
    <x v="4"/>
    <x v="287"/>
    <d v="2012-11-02T04:00:00"/>
  </r>
  <r>
    <x v="288"/>
    <x v="288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x v="127"/>
    <b v="1"/>
    <s v="film &amp; video/documentary"/>
    <n v="1.0321061999999999"/>
    <n v="115.44812080536913"/>
    <x v="0"/>
    <x v="4"/>
    <x v="288"/>
    <d v="2012-06-26T04:03:13"/>
  </r>
  <r>
    <x v="289"/>
    <x v="289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x v="128"/>
    <b v="1"/>
    <s v="film &amp; video/documentary"/>
    <n v="1.0482"/>
    <n v="67.771551724137936"/>
    <x v="0"/>
    <x v="4"/>
    <x v="289"/>
    <d v="2013-11-02T10:57:14"/>
  </r>
  <r>
    <x v="290"/>
    <x v="290"/>
    <s v="Help INTOTHEWOODS.TV purchase audio and video gear, lighting and BACK UP HARD DRIVES"/>
    <n v="4500"/>
    <n v="4800.8"/>
    <x v="0"/>
    <x v="0"/>
    <s v="USD"/>
    <n v="1296633540"/>
    <n v="1292316697"/>
    <b v="1"/>
    <x v="129"/>
    <b v="1"/>
    <s v="film &amp; video/documentary"/>
    <n v="1.0668444444444445"/>
    <n v="28.576190476190476"/>
    <x v="0"/>
    <x v="4"/>
    <x v="290"/>
    <d v="2011-02-02T07:59:00"/>
  </r>
  <r>
    <x v="291"/>
    <x v="291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x v="130"/>
    <b v="1"/>
    <s v="film &amp; video/documentary"/>
    <n v="1.2001999999999999"/>
    <n v="46.8828125"/>
    <x v="0"/>
    <x v="4"/>
    <x v="291"/>
    <d v="2013-05-01T00:01:00"/>
  </r>
  <r>
    <x v="292"/>
    <x v="292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x v="131"/>
    <b v="1"/>
    <s v="film &amp; video/documentary"/>
    <n v="1.0150693333333334"/>
    <n v="154.42231237322514"/>
    <x v="0"/>
    <x v="4"/>
    <x v="292"/>
    <d v="2011-10-29T03:59:00"/>
  </r>
  <r>
    <x v="293"/>
    <x v="293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x v="132"/>
    <b v="1"/>
    <s v="film &amp; video/documentary"/>
    <n v="1.0138461538461538"/>
    <n v="201.22137404580153"/>
    <x v="0"/>
    <x v="4"/>
    <x v="293"/>
    <d v="2014-04-20T16:01:54"/>
  </r>
  <r>
    <x v="294"/>
    <x v="29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x v="133"/>
    <b v="1"/>
    <s v="film &amp; video/documentary"/>
    <n v="1"/>
    <n v="100"/>
    <x v="0"/>
    <x v="4"/>
    <x v="294"/>
    <d v="2010-07-19T16:00:00"/>
  </r>
  <r>
    <x v="295"/>
    <x v="295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x v="134"/>
    <b v="1"/>
    <s v="film &amp; video/documentary"/>
    <n v="1.3310911999999999"/>
    <n v="100.08204511278196"/>
    <x v="0"/>
    <x v="4"/>
    <x v="295"/>
    <d v="2013-11-01T00:00:00"/>
  </r>
  <r>
    <x v="296"/>
    <x v="296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x v="135"/>
    <b v="1"/>
    <s v="film &amp; video/documentary"/>
    <n v="1.187262"/>
    <n v="230.08953488372092"/>
    <x v="0"/>
    <x v="4"/>
    <x v="296"/>
    <d v="2012-09-07T11:24:43"/>
  </r>
  <r>
    <x v="297"/>
    <x v="297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x v="136"/>
    <b v="1"/>
    <s v="film &amp; video/documentary"/>
    <n v="1.0064"/>
    <n v="141.74647887323943"/>
    <x v="0"/>
    <x v="4"/>
    <x v="297"/>
    <d v="2015-05-01T03:59:00"/>
  </r>
  <r>
    <x v="298"/>
    <x v="298"/>
    <s v="The truth is, we all lie - and by &quot;we,&quot; we mean everyone!"/>
    <n v="126000"/>
    <n v="137254.84"/>
    <x v="0"/>
    <x v="0"/>
    <s v="USD"/>
    <n v="1399669200"/>
    <n v="1394536048"/>
    <b v="1"/>
    <x v="137"/>
    <b v="1"/>
    <s v="film &amp; video/documentary"/>
    <n v="1.089324126984127"/>
    <n v="56.344351395730705"/>
    <x v="0"/>
    <x v="4"/>
    <x v="298"/>
    <d v="2014-05-09T21:00:00"/>
  </r>
  <r>
    <x v="299"/>
    <x v="299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x v="138"/>
    <b v="1"/>
    <s v="film &amp; video/documentary"/>
    <n v="1.789525"/>
    <n v="73.341188524590166"/>
    <x v="0"/>
    <x v="4"/>
    <x v="299"/>
    <d v="2010-11-17T06:24:20"/>
  </r>
  <r>
    <x v="300"/>
    <x v="300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x v="139"/>
    <b v="1"/>
    <s v="film &amp; video/documentary"/>
    <n v="1.0172264"/>
    <n v="85.337785234899329"/>
    <x v="0"/>
    <x v="4"/>
    <x v="300"/>
    <d v="2011-04-24T23:02:18"/>
  </r>
  <r>
    <x v="301"/>
    <x v="301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x v="140"/>
    <b v="1"/>
    <s v="film &amp; video/documentary"/>
    <n v="1.1873499999999999"/>
    <n v="61.496215139442228"/>
    <x v="0"/>
    <x v="4"/>
    <x v="301"/>
    <d v="2013-03-19T16:42:15"/>
  </r>
  <r>
    <x v="302"/>
    <x v="302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x v="52"/>
    <b v="1"/>
    <s v="film &amp; video/documentary"/>
    <n v="1.0045999999999999"/>
    <n v="93.018518518518519"/>
    <x v="0"/>
    <x v="4"/>
    <x v="302"/>
    <d v="2012-02-24T20:33:58"/>
  </r>
  <r>
    <x v="303"/>
    <x v="303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x v="141"/>
    <b v="1"/>
    <s v="film &amp; video/documentary"/>
    <n v="1.3746666666666667"/>
    <n v="50.292682926829265"/>
    <x v="0"/>
    <x v="4"/>
    <x v="303"/>
    <d v="2012-06-02T01:42:26"/>
  </r>
  <r>
    <x v="304"/>
    <x v="304"/>
    <s v="A portrait of a life fully realized and a look at what it takes to make great photography."/>
    <n v="3400"/>
    <n v="7876"/>
    <x v="0"/>
    <x v="0"/>
    <s v="USD"/>
    <n v="1346464800"/>
    <n v="1343096197"/>
    <b v="1"/>
    <x v="142"/>
    <b v="1"/>
    <s v="film &amp; video/documentary"/>
    <n v="2.3164705882352941"/>
    <n v="106.43243243243244"/>
    <x v="0"/>
    <x v="4"/>
    <x v="304"/>
    <d v="2012-09-01T02:00:00"/>
  </r>
  <r>
    <x v="305"/>
    <x v="305"/>
    <s v="A documentary that I am making about the difficult, but inspiring, life of a late friend of mine."/>
    <n v="7500"/>
    <n v="9775"/>
    <x v="0"/>
    <x v="0"/>
    <s v="USD"/>
    <n v="1331392049"/>
    <n v="1328800049"/>
    <b v="1"/>
    <x v="143"/>
    <b v="1"/>
    <s v="film &amp; video/documentary"/>
    <n v="1.3033333333333332"/>
    <n v="51.719576719576722"/>
    <x v="0"/>
    <x v="4"/>
    <x v="305"/>
    <d v="2012-03-10T15:07:29"/>
  </r>
  <r>
    <x v="306"/>
    <x v="306"/>
    <s v="A feature-length documentary on the life of Boston escape artist Jason Escape."/>
    <n v="1000"/>
    <n v="2929"/>
    <x v="0"/>
    <x v="0"/>
    <s v="USD"/>
    <n v="1363806333"/>
    <n v="1362081933"/>
    <b v="1"/>
    <x v="144"/>
    <b v="1"/>
    <s v="film &amp; video/documentary"/>
    <n v="2.9289999999999998"/>
    <n v="36.612499999999997"/>
    <x v="0"/>
    <x v="4"/>
    <x v="306"/>
    <d v="2013-03-20T19:05:33"/>
  </r>
  <r>
    <x v="307"/>
    <x v="307"/>
    <s v="Why is grammar important?"/>
    <n v="22000"/>
    <n v="24490"/>
    <x v="0"/>
    <x v="0"/>
    <s v="USD"/>
    <n v="1360276801"/>
    <n v="1357684801"/>
    <b v="1"/>
    <x v="145"/>
    <b v="1"/>
    <s v="film &amp; video/documentary"/>
    <n v="1.1131818181818183"/>
    <n v="42.517361111111114"/>
    <x v="0"/>
    <x v="4"/>
    <x v="307"/>
    <d v="2013-02-07T22:40:01"/>
  </r>
  <r>
    <x v="308"/>
    <x v="308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x v="91"/>
    <b v="1"/>
    <s v="film &amp; video/documentary"/>
    <n v="1.0556666666666668"/>
    <n v="62.712871287128714"/>
    <x v="0"/>
    <x v="4"/>
    <x v="308"/>
    <d v="2011-03-10T16:40:10"/>
  </r>
  <r>
    <x v="309"/>
    <x v="309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x v="146"/>
    <b v="1"/>
    <s v="film &amp; video/documentary"/>
    <n v="1.1894444444444445"/>
    <n v="89.957983193277315"/>
    <x v="0"/>
    <x v="4"/>
    <x v="309"/>
    <d v="2012-09-03T18:02:14"/>
  </r>
  <r>
    <x v="310"/>
    <x v="310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x v="17"/>
    <b v="1"/>
    <s v="film &amp; video/documentary"/>
    <n v="1.04129"/>
    <n v="28.924722222222222"/>
    <x v="0"/>
    <x v="4"/>
    <x v="310"/>
    <d v="2011-10-20T02:00:00"/>
  </r>
  <r>
    <x v="311"/>
    <x v="311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x v="3"/>
    <b v="1"/>
    <s v="film &amp; video/documentary"/>
    <n v="1.0410165"/>
    <n v="138.8022"/>
    <x v="0"/>
    <x v="4"/>
    <x v="311"/>
    <d v="2012-01-01T07:59:00"/>
  </r>
  <r>
    <x v="312"/>
    <x v="312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x v="96"/>
    <b v="1"/>
    <s v="film &amp; video/documentary"/>
    <n v="1.1187499999999999"/>
    <n v="61.301369863013697"/>
    <x v="0"/>
    <x v="4"/>
    <x v="312"/>
    <d v="2013-04-14T21:03:52"/>
  </r>
  <r>
    <x v="313"/>
    <x v="313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x v="147"/>
    <b v="1"/>
    <s v="film &amp; video/documentary"/>
    <n v="1.0473529411764706"/>
    <n v="80.202702702702709"/>
    <x v="0"/>
    <x v="4"/>
    <x v="313"/>
    <d v="2010-08-11T15:59:00"/>
  </r>
  <r>
    <x v="314"/>
    <x v="314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x v="148"/>
    <b v="1"/>
    <s v="film &amp; video/documentary"/>
    <n v="3.8515000000000001"/>
    <n v="32.095833333333331"/>
    <x v="0"/>
    <x v="4"/>
    <x v="314"/>
    <d v="2013-03-01T19:59:48"/>
  </r>
  <r>
    <x v="315"/>
    <x v="315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x v="149"/>
    <b v="1"/>
    <s v="film &amp; video/documentary"/>
    <n v="1.01248"/>
    <n v="200.88888888888889"/>
    <x v="0"/>
    <x v="4"/>
    <x v="315"/>
    <d v="2012-08-22T18:32:14"/>
  </r>
  <r>
    <x v="316"/>
    <x v="316"/>
    <s v="Award winning documentary The Secret Trial 5 needs your help for a Cross-Canada Tour!"/>
    <n v="15000"/>
    <n v="17066"/>
    <x v="0"/>
    <x v="5"/>
    <s v="CAD"/>
    <n v="1418273940"/>
    <n v="1415398197"/>
    <b v="1"/>
    <x v="150"/>
    <b v="1"/>
    <s v="film &amp; video/documentary"/>
    <n v="1.1377333333333333"/>
    <n v="108.01265822784811"/>
    <x v="0"/>
    <x v="4"/>
    <x v="316"/>
    <d v="2014-12-11T04:59:00"/>
  </r>
  <r>
    <x v="317"/>
    <x v="317"/>
    <s v="The story of a cowboy town with a prison problem, and the colorful characters who call it home."/>
    <n v="30000"/>
    <n v="30241"/>
    <x v="0"/>
    <x v="0"/>
    <s v="USD"/>
    <n v="1386778483"/>
    <n v="1384186483"/>
    <b v="1"/>
    <x v="151"/>
    <b v="1"/>
    <s v="film &amp; video/documentary"/>
    <n v="1.0080333333333333"/>
    <n v="95.699367088607602"/>
    <x v="0"/>
    <x v="4"/>
    <x v="317"/>
    <d v="2013-12-11T16:14:43"/>
  </r>
  <r>
    <x v="318"/>
    <x v="318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x v="4"/>
    <b v="1"/>
    <s v="film &amp; video/documentary"/>
    <n v="2.8332000000000002"/>
    <n v="49.880281690140848"/>
    <x v="0"/>
    <x v="4"/>
    <x v="318"/>
    <d v="2013-03-26T23:55:51"/>
  </r>
  <r>
    <x v="319"/>
    <x v="319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x v="13"/>
    <b v="1"/>
    <s v="film &amp; video/documentary"/>
    <n v="1.1268"/>
    <n v="110.47058823529412"/>
    <x v="0"/>
    <x v="4"/>
    <x v="319"/>
    <d v="2010-02-02T07:59:00"/>
  </r>
  <r>
    <x v="320"/>
    <x v="320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x v="150"/>
    <b v="1"/>
    <s v="film &amp; video/documentary"/>
    <n v="1.0658000000000001"/>
    <n v="134.91139240506328"/>
    <x v="0"/>
    <x v="4"/>
    <x v="320"/>
    <d v="2015-12-22T23:00:00"/>
  </r>
  <r>
    <x v="321"/>
    <x v="321"/>
    <s v="The more digital the world, the more analog our dreams._x000a_A feature documentary shot on 35mm film."/>
    <n v="35000"/>
    <n v="35932"/>
    <x v="0"/>
    <x v="12"/>
    <s v="EUR"/>
    <n v="1478605386"/>
    <n v="1475577786"/>
    <b v="1"/>
    <x v="152"/>
    <b v="1"/>
    <s v="film &amp; video/documentary"/>
    <n v="1.0266285714285714"/>
    <n v="106.62314540059347"/>
    <x v="0"/>
    <x v="4"/>
    <x v="321"/>
    <d v="2016-11-08T11:43:06"/>
  </r>
  <r>
    <x v="322"/>
    <x v="322"/>
    <s v="A documentary film about the largest elephants on earth and what is being done to ensure their survival."/>
    <n v="25000"/>
    <n v="26978"/>
    <x v="0"/>
    <x v="0"/>
    <s v="USD"/>
    <n v="1463146848"/>
    <n v="1460554848"/>
    <b v="1"/>
    <x v="153"/>
    <b v="1"/>
    <s v="film &amp; video/documentary"/>
    <n v="1.0791200000000001"/>
    <n v="145.04301075268816"/>
    <x v="0"/>
    <x v="4"/>
    <x v="322"/>
    <d v="2016-05-13T13:40:48"/>
  </r>
  <r>
    <x v="323"/>
    <x v="323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x v="6"/>
    <b v="1"/>
    <s v="film &amp; video/documentary"/>
    <n v="1.2307407407407407"/>
    <n v="114.58620689655173"/>
    <x v="0"/>
    <x v="4"/>
    <x v="323"/>
    <d v="2016-12-21T07:59:00"/>
  </r>
  <r>
    <x v="324"/>
    <x v="324"/>
    <s v="A documentary about a Vietnam veteran who finds peace from his PTSD through Disney, rather than medication."/>
    <n v="8500"/>
    <n v="8636"/>
    <x v="0"/>
    <x v="0"/>
    <s v="USD"/>
    <n v="1438441308"/>
    <n v="1435590108"/>
    <b v="1"/>
    <x v="141"/>
    <b v="1"/>
    <s v="film &amp; video/documentary"/>
    <n v="1.016"/>
    <n v="105.3170731707317"/>
    <x v="0"/>
    <x v="4"/>
    <x v="324"/>
    <d v="2015-08-01T15:01:48"/>
  </r>
  <r>
    <x v="325"/>
    <x v="325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x v="154"/>
    <b v="1"/>
    <s v="film &amp; video/documentary"/>
    <n v="1.04396"/>
    <n v="70.921195652173907"/>
    <x v="0"/>
    <x v="4"/>
    <x v="325"/>
    <d v="2016-12-20T04:30:33"/>
  </r>
  <r>
    <x v="326"/>
    <x v="326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x v="155"/>
    <b v="1"/>
    <s v="film &amp; video/documentary"/>
    <n v="1.1292973333333334"/>
    <n v="147.17167680278018"/>
    <x v="0"/>
    <x v="4"/>
    <x v="326"/>
    <d v="2017-03-14T22:57:00"/>
  </r>
  <r>
    <x v="327"/>
    <x v="327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x v="69"/>
    <b v="1"/>
    <s v="film &amp; video/documentary"/>
    <n v="1.3640000000000001"/>
    <n v="160.47058823529412"/>
    <x v="0"/>
    <x v="4"/>
    <x v="327"/>
    <d v="2015-03-22T08:00:00"/>
  </r>
  <r>
    <x v="328"/>
    <x v="328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x v="156"/>
    <b v="1"/>
    <s v="film &amp; video/documentary"/>
    <n v="1.036144"/>
    <n v="156.04578313253012"/>
    <x v="0"/>
    <x v="4"/>
    <x v="328"/>
    <d v="2015-11-01T04:00:00"/>
  </r>
  <r>
    <x v="329"/>
    <x v="329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x v="157"/>
    <b v="1"/>
    <s v="film &amp; video/documentary"/>
    <n v="1.0549999999999999"/>
    <n v="63.17365269461078"/>
    <x v="0"/>
    <x v="4"/>
    <x v="329"/>
    <d v="2015-11-07T04:00:00"/>
  </r>
  <r>
    <x v="330"/>
    <x v="330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x v="158"/>
    <b v="1"/>
    <s v="film &amp; video/documentary"/>
    <n v="1.0182857142857142"/>
    <n v="104.82352941176471"/>
    <x v="0"/>
    <x v="4"/>
    <x v="330"/>
    <d v="2013-05-17T03:59:00"/>
  </r>
  <r>
    <x v="331"/>
    <x v="331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x v="159"/>
    <b v="1"/>
    <s v="film &amp; video/documentary"/>
    <n v="1.0660499999999999"/>
    <n v="97.356164383561648"/>
    <x v="0"/>
    <x v="4"/>
    <x v="331"/>
    <d v="2016-06-17T13:57:14"/>
  </r>
  <r>
    <x v="332"/>
    <x v="332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x v="160"/>
    <b v="1"/>
    <s v="film &amp; video/documentary"/>
    <n v="1.13015"/>
    <n v="203.63063063063063"/>
    <x v="0"/>
    <x v="4"/>
    <x v="332"/>
    <d v="2015-10-28T08:00:00"/>
  </r>
  <r>
    <x v="333"/>
    <x v="333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x v="161"/>
    <b v="1"/>
    <s v="film &amp; video/documentary"/>
    <n v="1.252275"/>
    <n v="188.31203007518798"/>
    <x v="0"/>
    <x v="4"/>
    <x v="333"/>
    <d v="2016-04-07T14:16:31"/>
  </r>
  <r>
    <x v="334"/>
    <x v="334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x v="50"/>
    <b v="1"/>
    <s v="film &amp; video/documentary"/>
    <n v="1.0119"/>
    <n v="146.65217391304347"/>
    <x v="0"/>
    <x v="4"/>
    <x v="334"/>
    <d v="2015-05-15T19:00:00"/>
  </r>
  <r>
    <x v="335"/>
    <x v="335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x v="144"/>
    <b v="1"/>
    <s v="film &amp; video/documentary"/>
    <n v="1.0276470588235294"/>
    <n v="109.1875"/>
    <x v="0"/>
    <x v="4"/>
    <x v="335"/>
    <d v="2015-05-08T22:00:00"/>
  </r>
  <r>
    <x v="336"/>
    <x v="336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x v="131"/>
    <b v="1"/>
    <s v="film &amp; video/documentary"/>
    <n v="1.1683911999999999"/>
    <n v="59.249046653144013"/>
    <x v="0"/>
    <x v="4"/>
    <x v="336"/>
    <d v="2015-11-13T15:18:38"/>
  </r>
  <r>
    <x v="337"/>
    <x v="337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x v="162"/>
    <b v="1"/>
    <s v="film &amp; video/documentary"/>
    <n v="1.0116833333333335"/>
    <n v="97.904838709677421"/>
    <x v="0"/>
    <x v="4"/>
    <x v="337"/>
    <d v="2015-03-14T02:05:08"/>
  </r>
  <r>
    <x v="338"/>
    <x v="338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x v="163"/>
    <b v="1"/>
    <s v="film &amp; video/documentary"/>
    <n v="1.1013360000000001"/>
    <n v="70.000169491525426"/>
    <x v="0"/>
    <x v="4"/>
    <x v="338"/>
    <d v="2016-09-03T01:00:00"/>
  </r>
  <r>
    <x v="339"/>
    <x v="339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x v="30"/>
    <b v="1"/>
    <s v="film &amp; video/documentary"/>
    <n v="1.0808333333333333"/>
    <n v="72.865168539325836"/>
    <x v="0"/>
    <x v="4"/>
    <x v="339"/>
    <d v="2015-04-29T18:14:28"/>
  </r>
  <r>
    <x v="340"/>
    <x v="340"/>
    <s v="Feature-length documentary about five Somali Muslim students pursuing dreams of education in America"/>
    <n v="35000"/>
    <n v="43758"/>
    <x v="0"/>
    <x v="0"/>
    <s v="USD"/>
    <n v="1489006800"/>
    <n v="1486397007"/>
    <b v="1"/>
    <x v="164"/>
    <b v="1"/>
    <s v="film &amp; video/documentary"/>
    <n v="1.2502285714285715"/>
    <n v="146.34782608695653"/>
    <x v="0"/>
    <x v="4"/>
    <x v="340"/>
    <d v="2017-03-08T21:00:00"/>
  </r>
  <r>
    <x v="341"/>
    <x v="341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x v="165"/>
    <b v="1"/>
    <s v="film &amp; video/documentary"/>
    <n v="1.0671428571428572"/>
    <n v="67.909090909090907"/>
    <x v="0"/>
    <x v="4"/>
    <x v="341"/>
    <d v="2014-10-01T03:59:00"/>
  </r>
  <r>
    <x v="342"/>
    <x v="342"/>
    <s v="BREAKING A MONSTER needs your help to play in THEATERS!"/>
    <n v="55000"/>
    <n v="55201.52"/>
    <x v="0"/>
    <x v="0"/>
    <s v="USD"/>
    <n v="1461955465"/>
    <n v="1459363465"/>
    <b v="1"/>
    <x v="166"/>
    <b v="1"/>
    <s v="film &amp; video/documentary"/>
    <n v="1.0036639999999999"/>
    <n v="169.85083076923075"/>
    <x v="0"/>
    <x v="4"/>
    <x v="342"/>
    <d v="2016-04-29T18:44:25"/>
  </r>
  <r>
    <x v="343"/>
    <x v="343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x v="167"/>
    <b v="1"/>
    <s v="film &amp; video/documentary"/>
    <n v="1.0202863333333334"/>
    <n v="58.413339694656486"/>
    <x v="0"/>
    <x v="4"/>
    <x v="343"/>
    <d v="2014-11-14T03:00:00"/>
  </r>
  <r>
    <x v="344"/>
    <x v="344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x v="168"/>
    <b v="1"/>
    <s v="film &amp; video/documentary"/>
    <n v="1.0208358208955224"/>
    <n v="119.99298245614035"/>
    <x v="0"/>
    <x v="4"/>
    <x v="344"/>
    <d v="2015-06-01T02:20:00"/>
  </r>
  <r>
    <x v="345"/>
    <x v="345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x v="122"/>
    <b v="1"/>
    <s v="film &amp; video/documentary"/>
    <n v="1.2327586206896552"/>
    <n v="99.860335195530723"/>
    <x v="0"/>
    <x v="4"/>
    <x v="345"/>
    <d v="2015-05-20T22:39:50"/>
  </r>
  <r>
    <x v="346"/>
    <x v="346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x v="101"/>
    <b v="1"/>
    <s v="film &amp; video/documentary"/>
    <n v="1.7028880000000002"/>
    <n v="90.579148936170213"/>
    <x v="0"/>
    <x v="4"/>
    <x v="346"/>
    <d v="2015-10-14T12:00:21"/>
  </r>
  <r>
    <x v="347"/>
    <x v="347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x v="169"/>
    <b v="1"/>
    <s v="film &amp; video/documentary"/>
    <n v="1.1159049999999999"/>
    <n v="117.77361477572559"/>
    <x v="0"/>
    <x v="4"/>
    <x v="347"/>
    <d v="2015-11-14T12:53:29"/>
  </r>
  <r>
    <x v="348"/>
    <x v="348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x v="46"/>
    <b v="1"/>
    <s v="film &amp; video/documentary"/>
    <n v="1.03"/>
    <n v="86.554621848739501"/>
    <x v="0"/>
    <x v="4"/>
    <x v="348"/>
    <d v="2015-08-21T14:05:16"/>
  </r>
  <r>
    <x v="349"/>
    <x v="349"/>
    <s v="After 52 years of war, FARC guerrilla soldiers rejoin Colombian society to forge new lives of peace."/>
    <n v="11260"/>
    <n v="12007.18"/>
    <x v="0"/>
    <x v="0"/>
    <s v="USD"/>
    <n v="1487937508"/>
    <n v="1485345508"/>
    <b v="1"/>
    <x v="157"/>
    <b v="1"/>
    <s v="film &amp; video/documentary"/>
    <n v="1.0663570159857905"/>
    <n v="71.899281437125751"/>
    <x v="0"/>
    <x v="4"/>
    <x v="349"/>
    <d v="2017-02-24T11:58:28"/>
  </r>
  <r>
    <x v="350"/>
    <x v="350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x v="170"/>
    <b v="1"/>
    <s v="film &amp; video/documentary"/>
    <n v="1.1476"/>
    <n v="129.81900452488688"/>
    <x v="0"/>
    <x v="4"/>
    <x v="350"/>
    <d v="2016-09-11T03:59:00"/>
  </r>
  <r>
    <x v="351"/>
    <x v="351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x v="171"/>
    <b v="1"/>
    <s v="film &amp; video/documentary"/>
    <n v="1.2734117647058822"/>
    <n v="44.912863070539416"/>
    <x v="0"/>
    <x v="4"/>
    <x v="351"/>
    <d v="2016-04-07T22:09:14"/>
  </r>
  <r>
    <x v="352"/>
    <x v="352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x v="172"/>
    <b v="1"/>
    <s v="film &amp; video/documentary"/>
    <n v="1.1656"/>
    <n v="40.755244755244753"/>
    <x v="0"/>
    <x v="4"/>
    <x v="352"/>
    <d v="2014-10-08T04:01:08"/>
  </r>
  <r>
    <x v="353"/>
    <x v="353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x v="173"/>
    <b v="1"/>
    <s v="film &amp; video/documentary"/>
    <n v="1.0861819426615318"/>
    <n v="103.52394779771615"/>
    <x v="0"/>
    <x v="4"/>
    <x v="353"/>
    <d v="2015-11-19T20:00:19"/>
  </r>
  <r>
    <x v="354"/>
    <x v="354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x v="60"/>
    <b v="1"/>
    <s v="film &amp; video/documentary"/>
    <n v="1.0394285714285714"/>
    <n v="125.44827586206897"/>
    <x v="0"/>
    <x v="4"/>
    <x v="354"/>
    <d v="2016-04-08T18:52:01"/>
  </r>
  <r>
    <x v="355"/>
    <x v="355"/>
    <s v="A documentary film about the late REZA ABDOH and his performance company DAR A LUZ."/>
    <n v="35000"/>
    <n v="40690"/>
    <x v="0"/>
    <x v="0"/>
    <s v="USD"/>
    <n v="1417420994"/>
    <n v="1414738994"/>
    <b v="1"/>
    <x v="111"/>
    <b v="1"/>
    <s v="film &amp; video/documentary"/>
    <n v="1.1625714285714286"/>
    <n v="246.60606060606059"/>
    <x v="0"/>
    <x v="4"/>
    <x v="355"/>
    <d v="2014-12-01T08:03:14"/>
  </r>
  <r>
    <x v="356"/>
    <x v="356"/>
    <s v="A documentary about halibut conservation and how it impacts communities of Southeast Alaska."/>
    <n v="7500"/>
    <n v="7701.93"/>
    <x v="0"/>
    <x v="0"/>
    <s v="USD"/>
    <n v="1458152193"/>
    <n v="1455563793"/>
    <b v="1"/>
    <x v="174"/>
    <b v="1"/>
    <s v="film &amp; video/documentary"/>
    <n v="1.0269239999999999"/>
    <n v="79.401340206185566"/>
    <x v="0"/>
    <x v="4"/>
    <x v="356"/>
    <d v="2016-03-16T18:16:33"/>
  </r>
  <r>
    <x v="357"/>
    <x v="357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x v="175"/>
    <b v="1"/>
    <s v="film &amp; video/documentary"/>
    <n v="1.74"/>
    <n v="86.138613861386133"/>
    <x v="0"/>
    <x v="4"/>
    <x v="357"/>
    <d v="2015-04-24T05:19:57"/>
  </r>
  <r>
    <x v="358"/>
    <x v="358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x v="176"/>
    <b v="1"/>
    <s v="film &amp; video/documentary"/>
    <n v="1.03088"/>
    <n v="193.04868913857678"/>
    <x v="0"/>
    <x v="4"/>
    <x v="358"/>
    <d v="2016-06-15T15:00:00"/>
  </r>
  <r>
    <x v="359"/>
    <x v="359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x v="177"/>
    <b v="1"/>
    <s v="film &amp; video/documentary"/>
    <n v="1.0485537190082646"/>
    <n v="84.023178807947019"/>
    <x v="0"/>
    <x v="4"/>
    <x v="359"/>
    <d v="2014-11-14T05:12:00"/>
  </r>
  <r>
    <x v="360"/>
    <x v="360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x v="45"/>
    <b v="1"/>
    <s v="film &amp; video/documentary"/>
    <n v="1.0137499999999999"/>
    <n v="139.82758620689654"/>
    <x v="0"/>
    <x v="4"/>
    <x v="360"/>
    <d v="2015-07-23T03:11:00"/>
  </r>
  <r>
    <x v="361"/>
    <x v="361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x v="178"/>
    <b v="1"/>
    <s v="film &amp; video/documentary"/>
    <n v="1.1107699999999998"/>
    <n v="109.82189265536722"/>
    <x v="0"/>
    <x v="4"/>
    <x v="361"/>
    <d v="2014-11-23T01:01:46"/>
  </r>
  <r>
    <x v="362"/>
    <x v="362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x v="48"/>
    <b v="1"/>
    <s v="film &amp; video/documentary"/>
    <n v="1.2415933781686497"/>
    <n v="139.53488372093022"/>
    <x v="0"/>
    <x v="4"/>
    <x v="362"/>
    <d v="2014-08-08T00:00:00"/>
  </r>
  <r>
    <x v="363"/>
    <x v="363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x v="55"/>
    <b v="1"/>
    <s v="film &amp; video/documentary"/>
    <n v="1.0133333333333334"/>
    <n v="347.84615384615387"/>
    <x v="0"/>
    <x v="4"/>
    <x v="363"/>
    <d v="2010-05-02T19:22:00"/>
  </r>
  <r>
    <x v="364"/>
    <x v="364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x v="116"/>
    <b v="1"/>
    <s v="film &amp; video/documentary"/>
    <n v="1.1016142857142857"/>
    <n v="68.24159292035398"/>
    <x v="0"/>
    <x v="4"/>
    <x v="364"/>
    <d v="2014-06-21T03:59:00"/>
  </r>
  <r>
    <x v="365"/>
    <x v="365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x v="71"/>
    <b v="1"/>
    <s v="film &amp; video/documentary"/>
    <n v="1.0397333333333334"/>
    <n v="239.93846153846152"/>
    <x v="0"/>
    <x v="4"/>
    <x v="365"/>
    <d v="2014-02-28T14:33:19"/>
  </r>
  <r>
    <x v="366"/>
    <x v="366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x v="179"/>
    <b v="1"/>
    <s v="film &amp; video/documentary"/>
    <n v="1.013157894736842"/>
    <n v="287.31343283582089"/>
    <x v="0"/>
    <x v="4"/>
    <x v="366"/>
    <d v="2012-05-20T19:01:58"/>
  </r>
  <r>
    <x v="367"/>
    <x v="367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x v="46"/>
    <b v="1"/>
    <s v="film &amp; video/documentary"/>
    <n v="1.033501"/>
    <n v="86.84882352941176"/>
    <x v="0"/>
    <x v="4"/>
    <x v="367"/>
    <d v="2013-05-01T04:59:00"/>
  </r>
  <r>
    <x v="368"/>
    <x v="368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x v="180"/>
    <b v="1"/>
    <s v="film &amp; video/documentary"/>
    <n v="1.04112"/>
    <n v="81.84905660377359"/>
    <x v="0"/>
    <x v="4"/>
    <x v="368"/>
    <d v="2015-03-15T13:32:02"/>
  </r>
  <r>
    <x v="369"/>
    <x v="369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x v="157"/>
    <b v="1"/>
    <s v="film &amp; video/documentary"/>
    <n v="1.1015569230769231"/>
    <n v="42.874970059880241"/>
    <x v="0"/>
    <x v="4"/>
    <x v="369"/>
    <d v="2012-01-15T13:14:29"/>
  </r>
  <r>
    <x v="370"/>
    <x v="370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x v="68"/>
    <b v="1"/>
    <s v="film &amp; video/documentary"/>
    <n v="1.2202"/>
    <n v="709.41860465116281"/>
    <x v="0"/>
    <x v="4"/>
    <x v="370"/>
    <d v="2017-01-06T19:05:00"/>
  </r>
  <r>
    <x v="371"/>
    <x v="371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x v="181"/>
    <b v="1"/>
    <s v="film &amp; video/documentary"/>
    <n v="1.1416866666666667"/>
    <n v="161.25517890772127"/>
    <x v="0"/>
    <x v="4"/>
    <x v="371"/>
    <d v="2013-02-01T18:25:39"/>
  </r>
  <r>
    <x v="372"/>
    <x v="372"/>
    <s v="A short documentary exploring the uses of 'Natural Horsemanship' across Europe"/>
    <n v="300"/>
    <n v="376"/>
    <x v="0"/>
    <x v="1"/>
    <s v="GBP"/>
    <n v="1459872000"/>
    <n v="1456408244"/>
    <b v="0"/>
    <x v="82"/>
    <b v="1"/>
    <s v="film &amp; video/documentary"/>
    <n v="1.2533333333333334"/>
    <n v="41.777777777777779"/>
    <x v="0"/>
    <x v="4"/>
    <x v="372"/>
    <d v="2016-04-05T16:00:00"/>
  </r>
  <r>
    <x v="373"/>
    <x v="373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x v="30"/>
    <b v="1"/>
    <s v="film &amp; video/documentary"/>
    <n v="1.0666666666666667"/>
    <n v="89.887640449438209"/>
    <x v="0"/>
    <x v="4"/>
    <x v="373"/>
    <d v="2012-07-18T21:53:18"/>
  </r>
  <r>
    <x v="374"/>
    <x v="374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x v="49"/>
    <b v="1"/>
    <s v="film &amp; video/documentary"/>
    <n v="1.3065"/>
    <n v="45.051724137931032"/>
    <x v="0"/>
    <x v="4"/>
    <x v="374"/>
    <d v="2011-09-16T21:20:31"/>
  </r>
  <r>
    <x v="375"/>
    <x v="375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x v="25"/>
    <b v="1"/>
    <s v="film &amp; video/documentary"/>
    <n v="1.2"/>
    <n v="42.857142857142854"/>
    <x v="0"/>
    <x v="4"/>
    <x v="375"/>
    <d v="2014-03-01T17:18:00"/>
  </r>
  <r>
    <x v="376"/>
    <x v="376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x v="53"/>
    <b v="1"/>
    <s v="film &amp; video/documentary"/>
    <n v="1.0595918367346939"/>
    <n v="54.083333333333336"/>
    <x v="0"/>
    <x v="4"/>
    <x v="376"/>
    <d v="2016-08-25T10:51:56"/>
  </r>
  <r>
    <x v="377"/>
    <x v="377"/>
    <s v="Dangerous. Sexy. All-American Girl. You know the look. Now meet the women who are making retro style modern."/>
    <n v="12000"/>
    <n v="13728"/>
    <x v="0"/>
    <x v="0"/>
    <s v="USD"/>
    <n v="1447484460"/>
    <n v="1444888868"/>
    <b v="0"/>
    <x v="182"/>
    <b v="1"/>
    <s v="film &amp; video/documentary"/>
    <n v="1.1439999999999999"/>
    <n v="103.21804511278195"/>
    <x v="0"/>
    <x v="4"/>
    <x v="377"/>
    <d v="2015-11-14T07:01:00"/>
  </r>
  <r>
    <x v="378"/>
    <x v="378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x v="183"/>
    <b v="1"/>
    <s v="film &amp; video/documentary"/>
    <n v="1.1176666666666666"/>
    <n v="40.397590361445786"/>
    <x v="0"/>
    <x v="4"/>
    <x v="378"/>
    <d v="2016-01-25T23:52:00"/>
  </r>
  <r>
    <x v="379"/>
    <x v="379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x v="184"/>
    <b v="1"/>
    <s v="film &amp; video/documentary"/>
    <n v="1.1608000000000001"/>
    <n v="116.85906040268456"/>
    <x v="0"/>
    <x v="4"/>
    <x v="379"/>
    <d v="2012-05-03T16:31:12"/>
  </r>
  <r>
    <x v="380"/>
    <x v="380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x v="72"/>
    <b v="1"/>
    <s v="film &amp; video/documentary"/>
    <n v="1.415"/>
    <n v="115.51020408163265"/>
    <x v="0"/>
    <x v="4"/>
    <x v="380"/>
    <d v="2016-01-23T17:16:32"/>
  </r>
  <r>
    <x v="381"/>
    <x v="381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x v="140"/>
    <b v="1"/>
    <s v="film &amp; video/documentary"/>
    <n v="1.0472999999999999"/>
    <n v="104.31274900398407"/>
    <x v="0"/>
    <x v="4"/>
    <x v="381"/>
    <d v="2012-07-30T05:00:00"/>
  </r>
  <r>
    <x v="382"/>
    <x v="382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x v="19"/>
    <b v="1"/>
    <s v="film &amp; video/documentary"/>
    <n v="2.5583333333333331"/>
    <n v="69.772727272727266"/>
    <x v="0"/>
    <x v="4"/>
    <x v="382"/>
    <d v="2012-09-06T17:01:40"/>
  </r>
  <r>
    <x v="383"/>
    <x v="383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x v="53"/>
    <b v="1"/>
    <s v="film &amp; video/documentary"/>
    <n v="2.0670670670670672"/>
    <n v="43.020833333333336"/>
    <x v="0"/>
    <x v="4"/>
    <x v="383"/>
    <d v="2014-05-19T02:49:19"/>
  </r>
  <r>
    <x v="384"/>
    <x v="384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x v="185"/>
    <b v="1"/>
    <s v="film &amp; video/documentary"/>
    <n v="1.1210500000000001"/>
    <n v="58.540469973890339"/>
    <x v="0"/>
    <x v="4"/>
    <x v="384"/>
    <d v="2015-01-06T18:45:47"/>
  </r>
  <r>
    <x v="385"/>
    <x v="385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x v="186"/>
    <b v="1"/>
    <s v="film &amp; video/documentary"/>
    <n v="1.05982"/>
    <n v="111.79535864978902"/>
    <x v="0"/>
    <x v="4"/>
    <x v="385"/>
    <d v="2014-11-21T15:01:41"/>
  </r>
  <r>
    <x v="386"/>
    <x v="386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x v="62"/>
    <b v="1"/>
    <s v="film &amp; video/documentary"/>
    <n v="1.0016666666666667"/>
    <n v="46.230769230769234"/>
    <x v="0"/>
    <x v="4"/>
    <x v="386"/>
    <d v="2015-08-10T22:49:51"/>
  </r>
  <r>
    <x v="387"/>
    <x v="387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x v="187"/>
    <b v="1"/>
    <s v="film &amp; video/documentary"/>
    <n v="2.1398947368421051"/>
    <n v="144.69039145907473"/>
    <x v="0"/>
    <x v="4"/>
    <x v="387"/>
    <d v="2015-08-15T06:00:00"/>
  </r>
  <r>
    <x v="388"/>
    <x v="388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x v="26"/>
    <b v="1"/>
    <s v="film &amp; video/documentary"/>
    <n v="1.2616000000000001"/>
    <n v="88.845070422535215"/>
    <x v="0"/>
    <x v="4"/>
    <x v="388"/>
    <d v="2016-07-28T01:49:40"/>
  </r>
  <r>
    <x v="389"/>
    <x v="389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x v="188"/>
    <b v="1"/>
    <s v="film &amp; video/documentary"/>
    <n v="1.8153547058823529"/>
    <n v="81.75107284768211"/>
    <x v="0"/>
    <x v="4"/>
    <x v="389"/>
    <d v="2014-03-07T22:59:00"/>
  </r>
  <r>
    <x v="390"/>
    <x v="390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x v="25"/>
    <b v="1"/>
    <s v="film &amp; video/documentary"/>
    <n v="1"/>
    <n v="71.428571428571431"/>
    <x v="0"/>
    <x v="4"/>
    <x v="390"/>
    <d v="2015-05-08T00:52:52"/>
  </r>
  <r>
    <x v="391"/>
    <x v="391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x v="189"/>
    <b v="1"/>
    <s v="film &amp; video/documentary"/>
    <n v="1.0061"/>
    <n v="104.25906735751295"/>
    <x v="0"/>
    <x v="4"/>
    <x v="391"/>
    <d v="2011-12-18T00:59:00"/>
  </r>
  <r>
    <x v="392"/>
    <x v="392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x v="190"/>
    <b v="1"/>
    <s v="film &amp; video/documentary"/>
    <n v="1.009027027027027"/>
    <n v="90.616504854368927"/>
    <x v="0"/>
    <x v="4"/>
    <x v="392"/>
    <d v="2011-09-08T03:00:00"/>
  </r>
  <r>
    <x v="393"/>
    <x v="393"/>
    <s v="This is a story thatâ€™s never been told, about tackling climate change one penguin at a timeâ€¦"/>
    <n v="50000"/>
    <n v="55223"/>
    <x v="0"/>
    <x v="0"/>
    <s v="USD"/>
    <n v="1381424452"/>
    <n v="1378746052"/>
    <b v="0"/>
    <x v="191"/>
    <b v="1"/>
    <s v="film &amp; video/documentary"/>
    <n v="1.10446"/>
    <n v="157.33048433048432"/>
    <x v="0"/>
    <x v="4"/>
    <x v="393"/>
    <d v="2013-10-10T17:00:52"/>
  </r>
  <r>
    <x v="394"/>
    <x v="394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x v="133"/>
    <b v="1"/>
    <s v="film &amp; video/documentary"/>
    <n v="1.118936170212766"/>
    <n v="105.18"/>
    <x v="0"/>
    <x v="4"/>
    <x v="394"/>
    <d v="2016-04-17T18:38:02"/>
  </r>
  <r>
    <x v="395"/>
    <x v="395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x v="192"/>
    <b v="1"/>
    <s v="film &amp; video/documentary"/>
    <n v="1.0804450000000001"/>
    <n v="58.719836956521746"/>
    <x v="0"/>
    <x v="4"/>
    <x v="395"/>
    <d v="2012-04-27T21:32:00"/>
  </r>
  <r>
    <x v="396"/>
    <x v="396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x v="193"/>
    <b v="1"/>
    <s v="film &amp; video/documentary"/>
    <n v="1.0666666666666667"/>
    <n v="81.632653061224488"/>
    <x v="0"/>
    <x v="4"/>
    <x v="396"/>
    <d v="2012-07-07T13:33:26"/>
  </r>
  <r>
    <x v="397"/>
    <x v="397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x v="194"/>
    <b v="1"/>
    <s v="film &amp; video/documentary"/>
    <n v="1.0390027322404372"/>
    <n v="56.460043668122275"/>
    <x v="0"/>
    <x v="4"/>
    <x v="397"/>
    <d v="2010-09-01T03:44:00"/>
  </r>
  <r>
    <x v="398"/>
    <x v="398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x v="85"/>
    <b v="1"/>
    <s v="film &amp; video/documentary"/>
    <n v="1.2516"/>
    <n v="140.1044776119403"/>
    <x v="0"/>
    <x v="4"/>
    <x v="398"/>
    <d v="2015-04-29T19:02:06"/>
  </r>
  <r>
    <x v="399"/>
    <x v="399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x v="195"/>
    <b v="1"/>
    <s v="film &amp; video/documentary"/>
    <n v="1.0680499999999999"/>
    <n v="224.85263157894738"/>
    <x v="0"/>
    <x v="4"/>
    <x v="399"/>
    <d v="2016-12-14T12:00:00"/>
  </r>
  <r>
    <x v="400"/>
    <x v="400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x v="95"/>
    <b v="1"/>
    <s v="film &amp; video/documentary"/>
    <n v="1.1230249999999999"/>
    <n v="181.13306451612902"/>
    <x v="0"/>
    <x v="4"/>
    <x v="400"/>
    <d v="2014-05-17T03:30:00"/>
  </r>
  <r>
    <x v="401"/>
    <x v="401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x v="196"/>
    <b v="1"/>
    <s v="film &amp; video/documentary"/>
    <n v="1.0381199999999999"/>
    <n v="711.04109589041093"/>
    <x v="0"/>
    <x v="4"/>
    <x v="401"/>
    <d v="2011-08-07T20:12:50"/>
  </r>
  <r>
    <x v="402"/>
    <x v="402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x v="68"/>
    <b v="1"/>
    <s v="film &amp; video/documentary"/>
    <n v="1.4165000000000001"/>
    <n v="65.883720930232556"/>
    <x v="0"/>
    <x v="4"/>
    <x v="402"/>
    <d v="2015-11-05T13:56:57"/>
  </r>
  <r>
    <x v="403"/>
    <x v="403"/>
    <s v="A documentary adventure about bananas - and people. Your round-trip ticket into the heart of banana-cultures!!"/>
    <n v="5000"/>
    <n v="5263"/>
    <x v="0"/>
    <x v="0"/>
    <s v="USD"/>
    <n v="1312960080"/>
    <n v="1308900441"/>
    <b v="0"/>
    <x v="16"/>
    <b v="1"/>
    <s v="film &amp; video/documentary"/>
    <n v="1.0526"/>
    <n v="75.185714285714283"/>
    <x v="0"/>
    <x v="4"/>
    <x v="403"/>
    <d v="2011-08-10T07:08:00"/>
  </r>
  <r>
    <x v="404"/>
    <x v="404"/>
    <s v="A feature length documentary, exploring the many lives memorialized by the iconic AIDS Memorial Quilt."/>
    <n v="35000"/>
    <n v="36082"/>
    <x v="0"/>
    <x v="0"/>
    <s v="USD"/>
    <n v="1391641440"/>
    <n v="1389107062"/>
    <b v="0"/>
    <x v="197"/>
    <b v="1"/>
    <s v="film &amp; video/documentary"/>
    <n v="1.0309142857142857"/>
    <n v="133.14391143911439"/>
    <x v="0"/>
    <x v="4"/>
    <x v="404"/>
    <d v="2014-02-05T23:04:00"/>
  </r>
  <r>
    <x v="405"/>
    <x v="405"/>
    <s v="Come, join our movie movement.  A new documentary about the healing power of food."/>
    <n v="2820"/>
    <n v="3036"/>
    <x v="0"/>
    <x v="0"/>
    <s v="USD"/>
    <n v="1394071339"/>
    <n v="1391479339"/>
    <b v="0"/>
    <x v="165"/>
    <b v="1"/>
    <s v="film &amp; video/documentary"/>
    <n v="1.0765957446808512"/>
    <n v="55.2"/>
    <x v="0"/>
    <x v="4"/>
    <x v="405"/>
    <d v="2014-03-06T02:02:19"/>
  </r>
  <r>
    <x v="406"/>
    <x v="406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x v="2"/>
    <b v="1"/>
    <s v="film &amp; video/documentary"/>
    <n v="1.0770464285714285"/>
    <n v="86.163714285714292"/>
    <x v="0"/>
    <x v="4"/>
    <x v="406"/>
    <d v="2011-05-09T05:59:00"/>
  </r>
  <r>
    <x v="407"/>
    <x v="407"/>
    <s v="The story of the 1886 Haymarket Riot explored through the history of the Haymarket Police Memorial Statue."/>
    <n v="2000"/>
    <n v="2031"/>
    <x v="0"/>
    <x v="0"/>
    <s v="USD"/>
    <n v="1321739650"/>
    <n v="1316552050"/>
    <b v="0"/>
    <x v="19"/>
    <b v="1"/>
    <s v="film &amp; video/documentary"/>
    <n v="1.0155000000000001"/>
    <n v="92.318181818181813"/>
    <x v="0"/>
    <x v="4"/>
    <x v="407"/>
    <d v="2011-11-19T21:54:10"/>
  </r>
  <r>
    <x v="408"/>
    <x v="408"/>
    <s v="A documentary exploring the phenomenon of custom and branded yarmulkes in Jewish-American communities."/>
    <n v="6000"/>
    <n v="6086.26"/>
    <x v="0"/>
    <x v="0"/>
    <s v="USD"/>
    <n v="1383676790"/>
    <n v="1380217190"/>
    <b v="0"/>
    <x v="44"/>
    <b v="1"/>
    <s v="film &amp; video/documentary"/>
    <n v="1.0143766666666667"/>
    <n v="160.16473684210527"/>
    <x v="0"/>
    <x v="4"/>
    <x v="408"/>
    <d v="2013-11-05T18:39:50"/>
  </r>
  <r>
    <x v="409"/>
    <x v="409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x v="41"/>
    <b v="1"/>
    <s v="film &amp; video/documentary"/>
    <n v="1.3680000000000001"/>
    <n v="45.6"/>
    <x v="0"/>
    <x v="4"/>
    <x v="409"/>
    <d v="2016-07-22T20:42:24"/>
  </r>
  <r>
    <x v="410"/>
    <x v="410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x v="63"/>
    <b v="1"/>
    <s v="film &amp; video/documentary"/>
    <n v="1.2829999999999999"/>
    <n v="183.28571428571428"/>
    <x v="0"/>
    <x v="4"/>
    <x v="410"/>
    <d v="2015-06-18T23:33:17"/>
  </r>
  <r>
    <x v="411"/>
    <x v="411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x v="198"/>
    <b v="1"/>
    <s v="film &amp; video/documentary"/>
    <n v="1.0105"/>
    <n v="125.78838174273859"/>
    <x v="0"/>
    <x v="4"/>
    <x v="411"/>
    <d v="2013-12-22T05:00:00"/>
  </r>
  <r>
    <x v="412"/>
    <x v="412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x v="165"/>
    <b v="1"/>
    <s v="film &amp; video/documentary"/>
    <n v="1.2684"/>
    <n v="57.654545454545456"/>
    <x v="0"/>
    <x v="4"/>
    <x v="412"/>
    <d v="2012-07-25T17:49:38"/>
  </r>
  <r>
    <x v="413"/>
    <x v="413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x v="199"/>
    <b v="1"/>
    <s v="film &amp; video/documentary"/>
    <n v="1.0508593749999999"/>
    <n v="78.660818713450297"/>
    <x v="0"/>
    <x v="4"/>
    <x v="413"/>
    <d v="2012-07-19T21:03:31"/>
  </r>
  <r>
    <x v="414"/>
    <x v="414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x v="200"/>
    <b v="1"/>
    <s v="film &amp; video/documentary"/>
    <n v="1.0285405405405406"/>
    <n v="91.480769230769226"/>
    <x v="0"/>
    <x v="4"/>
    <x v="414"/>
    <d v="2013-10-12T01:31:05"/>
  </r>
  <r>
    <x v="415"/>
    <x v="415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x v="64"/>
    <b v="1"/>
    <s v="film &amp; video/documentary"/>
    <n v="1.0214714285714286"/>
    <n v="68.09809523809524"/>
    <x v="0"/>
    <x v="4"/>
    <x v="415"/>
    <d v="2014-10-17T12:00:00"/>
  </r>
  <r>
    <x v="416"/>
    <x v="416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x v="20"/>
    <b v="1"/>
    <s v="film &amp; video/documentary"/>
    <n v="1.2021700000000002"/>
    <n v="48.086800000000004"/>
    <x v="0"/>
    <x v="4"/>
    <x v="416"/>
    <d v="2014-02-08T09:30:31"/>
  </r>
  <r>
    <x v="417"/>
    <x v="417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x v="47"/>
    <b v="1"/>
    <s v="film &amp; video/documentary"/>
    <n v="1.0024761904761905"/>
    <n v="202.42307692307693"/>
    <x v="0"/>
    <x v="4"/>
    <x v="417"/>
    <d v="2013-04-08T04:33:00"/>
  </r>
  <r>
    <x v="418"/>
    <x v="418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x v="201"/>
    <b v="1"/>
    <s v="film &amp; video/documentary"/>
    <n v="1.0063392857142857"/>
    <n v="216.75"/>
    <x v="0"/>
    <x v="4"/>
    <x v="418"/>
    <d v="2015-07-23T06:46:37"/>
  </r>
  <r>
    <x v="419"/>
    <x v="419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x v="196"/>
    <b v="1"/>
    <s v="film &amp; video/documentary"/>
    <n v="1.004375"/>
    <n v="110.06849315068493"/>
    <x v="0"/>
    <x v="4"/>
    <x v="419"/>
    <d v="2013-06-29T20:13:07"/>
  </r>
  <r>
    <x v="420"/>
    <x v="420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x v="83"/>
    <b v="0"/>
    <s v="film &amp; video/animation"/>
    <n v="4.3939393939393936E-3"/>
    <n v="4.833333333333333"/>
    <x v="0"/>
    <x v="5"/>
    <x v="420"/>
    <d v="2014-03-14T04:40:31"/>
  </r>
  <r>
    <x v="421"/>
    <x v="421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x v="79"/>
    <b v="0"/>
    <s v="film &amp; video/animation"/>
    <n v="2.0066666666666667E-2"/>
    <n v="50.166666666666664"/>
    <x v="0"/>
    <x v="5"/>
    <x v="421"/>
    <d v="2015-08-21T11:47:36"/>
  </r>
  <r>
    <x v="422"/>
    <x v="422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x v="8"/>
    <b v="0"/>
    <s v="film &amp; video/animation"/>
    <n v="1.0749999999999999E-2"/>
    <n v="35.833333333333336"/>
    <x v="0"/>
    <x v="5"/>
    <x v="422"/>
    <d v="2014-09-11T06:14:57"/>
  </r>
  <r>
    <x v="423"/>
    <x v="423"/>
    <s v="from the makers of COPS: Skyrim comes the Dark Brotherhood. a dramatic series created with Skyrim machinima."/>
    <n v="20000"/>
    <n v="153"/>
    <x v="2"/>
    <x v="0"/>
    <s v="USD"/>
    <n v="1370470430"/>
    <n v="1367878430"/>
    <b v="0"/>
    <x v="62"/>
    <b v="0"/>
    <s v="film &amp; video/animation"/>
    <n v="7.6499999999999997E-3"/>
    <n v="11.76923076923077"/>
    <x v="0"/>
    <x v="5"/>
    <x v="423"/>
    <d v="2013-06-05T22:13:50"/>
  </r>
  <r>
    <x v="424"/>
    <x v="424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x v="81"/>
    <b v="0"/>
    <s v="film &amp; video/animation"/>
    <n v="6.7966666666666675E-2"/>
    <n v="40.78"/>
    <x v="0"/>
    <x v="5"/>
    <x v="424"/>
    <d v="2012-03-26T08:01:39"/>
  </r>
  <r>
    <x v="425"/>
    <x v="425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x v="84"/>
    <b v="0"/>
    <s v="film &amp; video/animation"/>
    <n v="1.2E-4"/>
    <n v="3"/>
    <x v="0"/>
    <x v="5"/>
    <x v="425"/>
    <d v="2015-11-27T21:40:04"/>
  </r>
  <r>
    <x v="426"/>
    <x v="426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x v="22"/>
    <b v="0"/>
    <s v="film &amp; video/animation"/>
    <n v="1.3299999999999999E-2"/>
    <n v="16.625"/>
    <x v="0"/>
    <x v="5"/>
    <x v="426"/>
    <d v="2016-03-01T17:05:14"/>
  </r>
  <r>
    <x v="427"/>
    <x v="427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x v="78"/>
    <b v="0"/>
    <s v="film &amp; video/animation"/>
    <n v="0"/>
    <e v="#DIV/0!"/>
    <x v="0"/>
    <x v="5"/>
    <x v="427"/>
    <d v="2015-10-22T18:59:00"/>
  </r>
  <r>
    <x v="428"/>
    <x v="428"/>
    <s v="Fresh, fun, entertaining Bible stories on YouTube, stop-motion style."/>
    <n v="12000"/>
    <n v="676"/>
    <x v="2"/>
    <x v="0"/>
    <s v="USD"/>
    <n v="1402956000"/>
    <n v="1400523845"/>
    <b v="0"/>
    <x v="62"/>
    <b v="0"/>
    <s v="film &amp; video/animation"/>
    <n v="5.6333333333333332E-2"/>
    <n v="52"/>
    <x v="0"/>
    <x v="5"/>
    <x v="428"/>
    <d v="2014-06-16T22:00:00"/>
  </r>
  <r>
    <x v="429"/>
    <x v="429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x v="78"/>
    <b v="0"/>
    <s v="film &amp; video/animation"/>
    <n v="0"/>
    <e v="#DIV/0!"/>
    <x v="0"/>
    <x v="5"/>
    <x v="429"/>
    <d v="2009-11-27T04:59:00"/>
  </r>
  <r>
    <x v="430"/>
    <x v="430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x v="81"/>
    <b v="0"/>
    <s v="film &amp; video/animation"/>
    <n v="2.4E-2"/>
    <n v="4.8"/>
    <x v="0"/>
    <x v="5"/>
    <x v="430"/>
    <d v="2013-09-11T02:34:27"/>
  </r>
  <r>
    <x v="431"/>
    <x v="431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x v="22"/>
    <b v="0"/>
    <s v="film &amp; video/animation"/>
    <n v="0.13833333333333334"/>
    <n v="51.875"/>
    <x v="0"/>
    <x v="5"/>
    <x v="431"/>
    <d v="2016-07-05T20:54:43"/>
  </r>
  <r>
    <x v="432"/>
    <x v="432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x v="22"/>
    <b v="0"/>
    <s v="film &amp; video/animation"/>
    <n v="9.5000000000000001E-2"/>
    <n v="71.25"/>
    <x v="0"/>
    <x v="5"/>
    <x v="432"/>
    <d v="2015-10-21T17:26:21"/>
  </r>
  <r>
    <x v="433"/>
    <x v="433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x v="78"/>
    <b v="0"/>
    <s v="film &amp; video/animation"/>
    <n v="0"/>
    <e v="#DIV/0!"/>
    <x v="0"/>
    <x v="5"/>
    <x v="433"/>
    <d v="2015-10-11T15:07:02"/>
  </r>
  <r>
    <x v="434"/>
    <x v="434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x v="84"/>
    <b v="0"/>
    <s v="film &amp; video/animation"/>
    <n v="0.05"/>
    <n v="62.5"/>
    <x v="0"/>
    <x v="5"/>
    <x v="434"/>
    <d v="2013-12-01T21:01:42"/>
  </r>
  <r>
    <x v="435"/>
    <x v="435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x v="83"/>
    <b v="0"/>
    <s v="film &amp; video/animation"/>
    <n v="2.7272727272727273E-5"/>
    <n v="1"/>
    <x v="0"/>
    <x v="5"/>
    <x v="435"/>
    <d v="2013-09-13T17:56:20"/>
  </r>
  <r>
    <x v="436"/>
    <x v="436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x v="78"/>
    <b v="0"/>
    <s v="film &amp; video/animation"/>
    <n v="0"/>
    <e v="#DIV/0!"/>
    <x v="0"/>
    <x v="5"/>
    <x v="436"/>
    <d v="2013-07-31T08:41:53"/>
  </r>
  <r>
    <x v="437"/>
    <x v="437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x v="78"/>
    <b v="0"/>
    <s v="film &amp; video/animation"/>
    <n v="0"/>
    <e v="#DIV/0!"/>
    <x v="0"/>
    <x v="5"/>
    <x v="437"/>
    <d v="2016-10-08T07:38:46"/>
  </r>
  <r>
    <x v="438"/>
    <x v="438"/>
    <s v="As Smyton pushes himself to become respected, he unlocks secrets about himself and the world around him."/>
    <n v="20000"/>
    <n v="1876"/>
    <x v="2"/>
    <x v="0"/>
    <s v="USD"/>
    <n v="1447830958"/>
    <n v="1445235358"/>
    <b v="0"/>
    <x v="202"/>
    <b v="0"/>
    <s v="film &amp; video/animation"/>
    <n v="9.3799999999999994E-2"/>
    <n v="170.54545454545453"/>
    <x v="0"/>
    <x v="5"/>
    <x v="438"/>
    <d v="2015-11-18T07:15:58"/>
  </r>
  <r>
    <x v="439"/>
    <x v="439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x v="78"/>
    <b v="0"/>
    <s v="film &amp; video/animation"/>
    <n v="0"/>
    <e v="#DIV/0!"/>
    <x v="0"/>
    <x v="5"/>
    <x v="439"/>
    <d v="2014-10-17T18:16:58"/>
  </r>
  <r>
    <x v="440"/>
    <x v="440"/>
    <s v="A stop-motion animation made by a one girl team, with a camera, creativity, and a lot of determination."/>
    <n v="5000"/>
    <n v="5"/>
    <x v="2"/>
    <x v="0"/>
    <s v="USD"/>
    <n v="1458859153"/>
    <n v="1456270753"/>
    <b v="0"/>
    <x v="29"/>
    <b v="0"/>
    <s v="film &amp; video/animation"/>
    <n v="1E-3"/>
    <n v="5"/>
    <x v="0"/>
    <x v="5"/>
    <x v="440"/>
    <d v="2016-03-24T22:39:13"/>
  </r>
  <r>
    <x v="441"/>
    <x v="441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x v="78"/>
    <b v="0"/>
    <s v="film &amp; video/animation"/>
    <n v="0"/>
    <e v="#DIV/0!"/>
    <x v="0"/>
    <x v="5"/>
    <x v="441"/>
    <d v="2013-11-02T19:03:16"/>
  </r>
  <r>
    <x v="442"/>
    <x v="442"/>
    <s v="Doomsday is here"/>
    <n v="17000"/>
    <n v="6691"/>
    <x v="2"/>
    <x v="0"/>
    <s v="USD"/>
    <n v="1424380783"/>
    <n v="1421788783"/>
    <b v="0"/>
    <x v="57"/>
    <b v="0"/>
    <s v="film &amp; video/animation"/>
    <n v="0.39358823529411763"/>
    <n v="393.58823529411762"/>
    <x v="0"/>
    <x v="5"/>
    <x v="442"/>
    <d v="2015-02-19T21:19:43"/>
  </r>
  <r>
    <x v="443"/>
    <x v="443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x v="84"/>
    <b v="0"/>
    <s v="film &amp; video/animation"/>
    <n v="1E-3"/>
    <n v="5"/>
    <x v="0"/>
    <x v="5"/>
    <x v="443"/>
    <d v="2014-02-10T00:21:41"/>
  </r>
  <r>
    <x v="444"/>
    <x v="444"/>
    <s v="An upcoming animated web sitcom series centered around dealing with life, love, and relationships."/>
    <n v="1000"/>
    <n v="50"/>
    <x v="2"/>
    <x v="0"/>
    <s v="USD"/>
    <n v="1329342361"/>
    <n v="1324158361"/>
    <b v="0"/>
    <x v="29"/>
    <b v="0"/>
    <s v="film &amp; video/animation"/>
    <n v="0.05"/>
    <n v="50"/>
    <x v="0"/>
    <x v="5"/>
    <x v="444"/>
    <d v="2012-02-15T21:46:01"/>
  </r>
  <r>
    <x v="445"/>
    <x v="445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x v="84"/>
    <b v="0"/>
    <s v="film &amp; video/animation"/>
    <n v="3.3333333333333335E-5"/>
    <n v="1"/>
    <x v="0"/>
    <x v="5"/>
    <x v="445"/>
    <d v="2015-05-21T08:02:55"/>
  </r>
  <r>
    <x v="446"/>
    <x v="446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x v="38"/>
    <b v="0"/>
    <s v="film &amp; video/animation"/>
    <n v="7.2952380952380949E-2"/>
    <n v="47.875"/>
    <x v="0"/>
    <x v="5"/>
    <x v="446"/>
    <d v="2015-03-04T02:00:20"/>
  </r>
  <r>
    <x v="447"/>
    <x v="447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x v="29"/>
    <b v="0"/>
    <s v="film &amp; video/animation"/>
    <n v="1.6666666666666666E-4"/>
    <n v="5"/>
    <x v="0"/>
    <x v="5"/>
    <x v="447"/>
    <d v="2013-03-23T12:19:23"/>
  </r>
  <r>
    <x v="448"/>
    <x v="448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x v="80"/>
    <b v="0"/>
    <s v="film &amp; video/animation"/>
    <n v="3.2804E-2"/>
    <n v="20.502500000000001"/>
    <x v="0"/>
    <x v="5"/>
    <x v="448"/>
    <d v="2014-05-14T18:11:35"/>
  </r>
  <r>
    <x v="449"/>
    <x v="449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x v="81"/>
    <b v="0"/>
    <s v="film &amp; video/animation"/>
    <n v="2.2499999999999999E-2"/>
    <n v="9"/>
    <x v="0"/>
    <x v="5"/>
    <x v="449"/>
    <d v="2013-10-17T13:38:05"/>
  </r>
  <r>
    <x v="450"/>
    <x v="450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x v="63"/>
    <b v="0"/>
    <s v="film &amp; video/animation"/>
    <n v="7.92E-3"/>
    <n v="56.571428571428569"/>
    <x v="0"/>
    <x v="5"/>
    <x v="450"/>
    <d v="2014-02-14T22:43:20"/>
  </r>
  <r>
    <x v="451"/>
    <x v="451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x v="78"/>
    <b v="0"/>
    <s v="film &amp; video/animation"/>
    <n v="0"/>
    <e v="#DIV/0!"/>
    <x v="0"/>
    <x v="5"/>
    <x v="451"/>
    <d v="2014-01-25T17:09:51"/>
  </r>
  <r>
    <x v="452"/>
    <x v="452"/>
    <s v="A man must find his way out of the depths of the shadows by using the aid of a little girl."/>
    <n v="750"/>
    <n v="480"/>
    <x v="2"/>
    <x v="0"/>
    <s v="USD"/>
    <n v="1431536015"/>
    <n v="1428944015"/>
    <b v="0"/>
    <x v="8"/>
    <b v="0"/>
    <s v="film &amp; video/animation"/>
    <n v="0.64"/>
    <n v="40"/>
    <x v="0"/>
    <x v="5"/>
    <x v="452"/>
    <d v="2015-05-13T16:53:35"/>
  </r>
  <r>
    <x v="453"/>
    <x v="453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x v="84"/>
    <b v="0"/>
    <s v="film &amp; video/animation"/>
    <n v="2.740447957839262E-4"/>
    <n v="13"/>
    <x v="0"/>
    <x v="5"/>
    <x v="453"/>
    <d v="2015-02-19T19:47:59"/>
  </r>
  <r>
    <x v="454"/>
    <x v="454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x v="81"/>
    <b v="0"/>
    <s v="film &amp; video/animation"/>
    <n v="8.2000000000000007E-3"/>
    <n v="16.399999999999999"/>
    <x v="0"/>
    <x v="5"/>
    <x v="454"/>
    <d v="2014-11-26T13:14:00"/>
  </r>
  <r>
    <x v="455"/>
    <x v="455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x v="84"/>
    <b v="0"/>
    <s v="film &amp; video/animation"/>
    <n v="6.9230769230769226E-4"/>
    <n v="22.5"/>
    <x v="0"/>
    <x v="5"/>
    <x v="455"/>
    <d v="2012-04-17T00:31:00"/>
  </r>
  <r>
    <x v="456"/>
    <x v="456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x v="83"/>
    <b v="0"/>
    <s v="film &amp; video/animation"/>
    <n v="6.8631863186318634E-3"/>
    <n v="20.333333333333332"/>
    <x v="0"/>
    <x v="5"/>
    <x v="456"/>
    <d v="2013-10-22T03:59:00"/>
  </r>
  <r>
    <x v="457"/>
    <x v="457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x v="78"/>
    <b v="0"/>
    <s v="film &amp; video/animation"/>
    <n v="0"/>
    <e v="#DIV/0!"/>
    <x v="0"/>
    <x v="5"/>
    <x v="457"/>
    <d v="2014-08-16T18:25:12"/>
  </r>
  <r>
    <x v="458"/>
    <x v="458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x v="72"/>
    <b v="0"/>
    <s v="film &amp; video/animation"/>
    <n v="8.2100000000000006E-2"/>
    <n v="16.755102040816325"/>
    <x v="0"/>
    <x v="5"/>
    <x v="458"/>
    <d v="2013-05-14T16:47:40"/>
  </r>
  <r>
    <x v="459"/>
    <x v="459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x v="29"/>
    <b v="0"/>
    <s v="film &amp; video/animation"/>
    <n v="6.4102564102564103E-4"/>
    <n v="25"/>
    <x v="0"/>
    <x v="5"/>
    <x v="459"/>
    <d v="2011-11-13T16:22:07"/>
  </r>
  <r>
    <x v="460"/>
    <x v="460"/>
    <s v="An animated web series about biological evolution gone haywire."/>
    <n v="8500"/>
    <n v="25"/>
    <x v="2"/>
    <x v="0"/>
    <s v="USD"/>
    <n v="1401595200"/>
    <n v="1398862875"/>
    <b v="0"/>
    <x v="84"/>
    <b v="0"/>
    <s v="film &amp; video/animation"/>
    <n v="2.9411764705882353E-3"/>
    <n v="12.5"/>
    <x v="0"/>
    <x v="5"/>
    <x v="460"/>
    <d v="2014-06-01T04:00:00"/>
  </r>
  <r>
    <x v="461"/>
    <x v="461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x v="78"/>
    <b v="0"/>
    <s v="film &amp; video/animation"/>
    <n v="0"/>
    <e v="#DIV/0!"/>
    <x v="0"/>
    <x v="5"/>
    <x v="461"/>
    <d v="2013-06-02T20:19:27"/>
  </r>
  <r>
    <x v="462"/>
    <x v="462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x v="78"/>
    <b v="0"/>
    <s v="film &amp; video/animation"/>
    <n v="0"/>
    <e v="#DIV/0!"/>
    <x v="0"/>
    <x v="5"/>
    <x v="462"/>
    <d v="2011-08-10T03:02:21"/>
  </r>
  <r>
    <x v="463"/>
    <x v="463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x v="202"/>
    <b v="0"/>
    <s v="film &amp; video/animation"/>
    <n v="2.2727272727272728E-2"/>
    <n v="113.63636363636364"/>
    <x v="0"/>
    <x v="5"/>
    <x v="463"/>
    <d v="2011-09-24T17:02:33"/>
  </r>
  <r>
    <x v="464"/>
    <x v="464"/>
    <s v="We are three students that want to make a short PokÃ©mon movie as a school project!"/>
    <n v="1010"/>
    <n v="1"/>
    <x v="2"/>
    <x v="12"/>
    <s v="EUR"/>
    <n v="1463602935"/>
    <n v="1461874935"/>
    <b v="0"/>
    <x v="29"/>
    <b v="0"/>
    <s v="film &amp; video/animation"/>
    <n v="9.9009900990099011E-4"/>
    <n v="1"/>
    <x v="0"/>
    <x v="5"/>
    <x v="464"/>
    <d v="2016-05-18T20:22:15"/>
  </r>
  <r>
    <x v="465"/>
    <x v="465"/>
    <s v="&quot;Amp&quot; is a short film about a robot with needs."/>
    <n v="512"/>
    <n v="138"/>
    <x v="2"/>
    <x v="0"/>
    <s v="USD"/>
    <n v="1403837574"/>
    <n v="1402455174"/>
    <b v="0"/>
    <x v="22"/>
    <b v="0"/>
    <s v="film &amp; video/animation"/>
    <n v="0.26953125"/>
    <n v="17.25"/>
    <x v="0"/>
    <x v="5"/>
    <x v="465"/>
    <d v="2014-06-27T02:52:54"/>
  </r>
  <r>
    <x v="466"/>
    <x v="466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x v="81"/>
    <b v="0"/>
    <s v="film &amp; video/animation"/>
    <n v="7.6E-3"/>
    <n v="15.2"/>
    <x v="0"/>
    <x v="5"/>
    <x v="466"/>
    <d v="2012-09-07T22:37:44"/>
  </r>
  <r>
    <x v="467"/>
    <x v="467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x v="70"/>
    <b v="0"/>
    <s v="film &amp; video/animation"/>
    <n v="0.21575"/>
    <n v="110.64102564102564"/>
    <x v="0"/>
    <x v="5"/>
    <x v="467"/>
    <d v="2012-09-28T16:18:54"/>
  </r>
  <r>
    <x v="468"/>
    <x v="468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x v="78"/>
    <b v="0"/>
    <s v="film &amp; video/animation"/>
    <n v="0"/>
    <e v="#DIV/0!"/>
    <x v="0"/>
    <x v="5"/>
    <x v="468"/>
    <d v="2012-07-11T03:51:05"/>
  </r>
  <r>
    <x v="469"/>
    <x v="469"/>
    <s v="Create a personalised animation film using your child's name and photo."/>
    <n v="6000"/>
    <n v="0"/>
    <x v="2"/>
    <x v="1"/>
    <s v="GBP"/>
    <n v="1409960724"/>
    <n v="1404776724"/>
    <b v="0"/>
    <x v="78"/>
    <b v="0"/>
    <s v="film &amp; video/animation"/>
    <n v="0"/>
    <e v="#DIV/0!"/>
    <x v="0"/>
    <x v="5"/>
    <x v="469"/>
    <d v="2014-09-05T23:45:24"/>
  </r>
  <r>
    <x v="470"/>
    <x v="470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x v="84"/>
    <b v="0"/>
    <s v="film &amp; video/animation"/>
    <n v="1.0200000000000001E-2"/>
    <n v="25.5"/>
    <x v="0"/>
    <x v="5"/>
    <x v="470"/>
    <d v="2014-01-16T04:00:00"/>
  </r>
  <r>
    <x v="471"/>
    <x v="471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x v="203"/>
    <b v="0"/>
    <s v="film &amp; video/animation"/>
    <n v="0.11892727272727273"/>
    <n v="38.476470588235294"/>
    <x v="0"/>
    <x v="5"/>
    <x v="471"/>
    <d v="2014-04-19T16:19:39"/>
  </r>
  <r>
    <x v="472"/>
    <x v="472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x v="81"/>
    <b v="0"/>
    <s v="film &amp; video/animation"/>
    <n v="0.17624999999999999"/>
    <n v="28.2"/>
    <x v="0"/>
    <x v="5"/>
    <x v="472"/>
    <d v="2014-08-23T22:08:38"/>
  </r>
  <r>
    <x v="473"/>
    <x v="473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x v="25"/>
    <b v="0"/>
    <s v="film &amp; video/animation"/>
    <n v="2.87E-2"/>
    <n v="61.5"/>
    <x v="0"/>
    <x v="5"/>
    <x v="473"/>
    <d v="2014-09-17T16:45:19"/>
  </r>
  <r>
    <x v="474"/>
    <x v="474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x v="29"/>
    <b v="0"/>
    <s v="film &amp; video/animation"/>
    <n v="3.0303030303030303E-4"/>
    <n v="1"/>
    <x v="0"/>
    <x v="5"/>
    <x v="474"/>
    <d v="2017-02-17T07:53:49"/>
  </r>
  <r>
    <x v="475"/>
    <x v="475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x v="78"/>
    <b v="0"/>
    <s v="film &amp; video/animation"/>
    <n v="0"/>
    <e v="#DIV/0!"/>
    <x v="0"/>
    <x v="5"/>
    <x v="475"/>
    <d v="2015-05-06T02:04:03"/>
  </r>
  <r>
    <x v="476"/>
    <x v="476"/>
    <s v="Animated Music Videos that teach kids how to read."/>
    <n v="220000"/>
    <n v="4906.59"/>
    <x v="2"/>
    <x v="0"/>
    <s v="USD"/>
    <n v="1401767940"/>
    <n v="1398727441"/>
    <b v="0"/>
    <x v="204"/>
    <b v="0"/>
    <s v="film &amp; video/animation"/>
    <n v="2.2302681818181819E-2"/>
    <n v="39.569274193548388"/>
    <x v="0"/>
    <x v="5"/>
    <x v="476"/>
    <d v="2014-06-03T03:59:00"/>
  </r>
  <r>
    <x v="477"/>
    <x v="477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x v="78"/>
    <b v="0"/>
    <s v="film &amp; video/animation"/>
    <n v="0"/>
    <e v="#DIV/0!"/>
    <x v="0"/>
    <x v="5"/>
    <x v="477"/>
    <d v="2012-05-18T20:02:14"/>
  </r>
  <r>
    <x v="478"/>
    <x v="478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x v="78"/>
    <b v="0"/>
    <s v="film &amp; video/animation"/>
    <n v="0"/>
    <e v="#DIV/0!"/>
    <x v="0"/>
    <x v="5"/>
    <x v="478"/>
    <d v="2015-04-01T20:51:49"/>
  </r>
  <r>
    <x v="479"/>
    <x v="479"/>
    <s v="ANIMATING the most INFAMOUS Math Courses in America and TRANSLATING them for the mathematical underdog!"/>
    <n v="15000"/>
    <n v="4884"/>
    <x v="2"/>
    <x v="0"/>
    <s v="USD"/>
    <n v="1416566835"/>
    <n v="1411379235"/>
    <b v="0"/>
    <x v="165"/>
    <b v="0"/>
    <s v="film &amp; video/animation"/>
    <n v="0.3256"/>
    <n v="88.8"/>
    <x v="0"/>
    <x v="5"/>
    <x v="479"/>
    <d v="2014-11-21T10:47:15"/>
  </r>
  <r>
    <x v="480"/>
    <x v="480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x v="205"/>
    <b v="0"/>
    <s v="film &amp; video/animation"/>
    <n v="0.19409999999999999"/>
    <n v="55.457142857142856"/>
    <x v="0"/>
    <x v="5"/>
    <x v="480"/>
    <d v="2013-08-09T12:00:15"/>
  </r>
  <r>
    <x v="481"/>
    <x v="481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x v="64"/>
    <b v="0"/>
    <s v="film &amp; video/animation"/>
    <n v="6.0999999999999999E-2"/>
    <n v="87.142857142857139"/>
    <x v="0"/>
    <x v="5"/>
    <x v="481"/>
    <d v="2012-10-10T16:08:09"/>
  </r>
  <r>
    <x v="482"/>
    <x v="482"/>
    <s v="Help me quit my day job and also create animated Stand-up routines from local up and coming comedians."/>
    <n v="10000"/>
    <n v="10"/>
    <x v="2"/>
    <x v="0"/>
    <s v="USD"/>
    <n v="1460644440"/>
    <n v="1458336690"/>
    <b v="0"/>
    <x v="29"/>
    <b v="0"/>
    <s v="film &amp; video/animation"/>
    <n v="1E-3"/>
    <n v="10"/>
    <x v="0"/>
    <x v="5"/>
    <x v="482"/>
    <d v="2016-04-14T14:34:00"/>
  </r>
  <r>
    <x v="483"/>
    <x v="483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x v="206"/>
    <b v="0"/>
    <s v="film &amp; video/animation"/>
    <n v="0.502"/>
    <n v="51.224489795918366"/>
    <x v="0"/>
    <x v="5"/>
    <x v="483"/>
    <d v="2013-01-29T04:44:32"/>
  </r>
  <r>
    <x v="484"/>
    <x v="484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x v="202"/>
    <b v="0"/>
    <s v="film &amp; video/animation"/>
    <n v="1.8625E-3"/>
    <n v="13.545454545454545"/>
    <x v="0"/>
    <x v="5"/>
    <x v="484"/>
    <d v="2015-11-05T23:32:52"/>
  </r>
  <r>
    <x v="485"/>
    <x v="485"/>
    <s v="Last few days to make this toon a reality! 5 funny toons for YOU! See the pilot episode here!"/>
    <n v="37956"/>
    <n v="8315.01"/>
    <x v="2"/>
    <x v="1"/>
    <s v="GBP"/>
    <n v="1368792499"/>
    <n v="1366200499"/>
    <b v="0"/>
    <x v="207"/>
    <b v="0"/>
    <s v="film &amp; video/animation"/>
    <n v="0.21906971229845085"/>
    <n v="66.520080000000007"/>
    <x v="0"/>
    <x v="5"/>
    <x v="485"/>
    <d v="2013-05-17T12:08:19"/>
  </r>
  <r>
    <x v="486"/>
    <x v="486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x v="29"/>
    <b v="0"/>
    <s v="film &amp; video/animation"/>
    <n v="9.0909090909090904E-5"/>
    <n v="50"/>
    <x v="0"/>
    <x v="5"/>
    <x v="486"/>
    <d v="2014-06-01T22:37:19"/>
  </r>
  <r>
    <x v="487"/>
    <x v="487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x v="78"/>
    <b v="0"/>
    <s v="film &amp; video/animation"/>
    <n v="0"/>
    <e v="#DIV/0!"/>
    <x v="0"/>
    <x v="5"/>
    <x v="487"/>
    <d v="2016-12-25T15:16:34"/>
  </r>
  <r>
    <x v="488"/>
    <x v="488"/>
    <s v="When humans left the earth, the animals took over the city. What could go wrong? Well...everything!"/>
    <n v="12000"/>
    <n v="0"/>
    <x v="2"/>
    <x v="0"/>
    <s v="USD"/>
    <n v="1483924700"/>
    <n v="1481332700"/>
    <b v="0"/>
    <x v="78"/>
    <b v="0"/>
    <s v="film &amp; video/animation"/>
    <n v="0"/>
    <e v="#DIV/0!"/>
    <x v="0"/>
    <x v="5"/>
    <x v="488"/>
    <d v="2017-01-09T01:18:20"/>
  </r>
  <r>
    <x v="489"/>
    <x v="489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x v="83"/>
    <b v="0"/>
    <s v="film &amp; video/animation"/>
    <n v="2.8667813379201833E-3"/>
    <n v="71.666666666666671"/>
    <x v="0"/>
    <x v="5"/>
    <x v="489"/>
    <d v="2012-01-05T11:33:00"/>
  </r>
  <r>
    <x v="490"/>
    <x v="490"/>
    <s v="Cancelled"/>
    <n v="1000"/>
    <n v="0"/>
    <x v="2"/>
    <x v="0"/>
    <s v="USD"/>
    <n v="1345677285"/>
    <n v="1343085285"/>
    <b v="0"/>
    <x v="78"/>
    <b v="0"/>
    <s v="film &amp; video/animation"/>
    <n v="0"/>
    <e v="#DIV/0!"/>
    <x v="0"/>
    <x v="5"/>
    <x v="490"/>
    <d v="2012-08-22T23:14:45"/>
  </r>
  <r>
    <x v="491"/>
    <x v="491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x v="78"/>
    <b v="0"/>
    <s v="film &amp; video/animation"/>
    <n v="0"/>
    <e v="#DIV/0!"/>
    <x v="0"/>
    <x v="5"/>
    <x v="491"/>
    <d v="2016-01-27T23:34:59"/>
  </r>
  <r>
    <x v="492"/>
    <x v="492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x v="78"/>
    <b v="0"/>
    <s v="film &amp; video/animation"/>
    <n v="0"/>
    <e v="#DIV/0!"/>
    <x v="0"/>
    <x v="5"/>
    <x v="492"/>
    <d v="2016-10-13T00:50:30"/>
  </r>
  <r>
    <x v="493"/>
    <x v="493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x v="78"/>
    <b v="0"/>
    <s v="film &amp; video/animation"/>
    <n v="0"/>
    <e v="#DIV/0!"/>
    <x v="0"/>
    <x v="5"/>
    <x v="493"/>
    <d v="2015-05-20T17:25:38"/>
  </r>
  <r>
    <x v="494"/>
    <x v="494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x v="83"/>
    <b v="0"/>
    <s v="film &amp; video/animation"/>
    <n v="1.5499999999999999E-3"/>
    <n v="10.333333333333334"/>
    <x v="0"/>
    <x v="5"/>
    <x v="494"/>
    <d v="2014-07-03T03:00:00"/>
  </r>
  <r>
    <x v="495"/>
    <x v="495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x v="78"/>
    <b v="0"/>
    <s v="film &amp; video/animation"/>
    <n v="0"/>
    <e v="#DIV/0!"/>
    <x v="0"/>
    <x v="5"/>
    <x v="495"/>
    <d v="2015-07-16T19:51:45"/>
  </r>
  <r>
    <x v="496"/>
    <x v="496"/>
    <s v="The movie is about the adventures of Ethan, Danna, The mysterious inventor and more."/>
    <n v="60000"/>
    <n v="1"/>
    <x v="2"/>
    <x v="0"/>
    <s v="USD"/>
    <n v="1392070874"/>
    <n v="1386886874"/>
    <b v="0"/>
    <x v="29"/>
    <b v="0"/>
    <s v="film &amp; video/animation"/>
    <n v="1.6666666666666667E-5"/>
    <n v="1"/>
    <x v="0"/>
    <x v="5"/>
    <x v="496"/>
    <d v="2014-02-10T22:21:14"/>
  </r>
  <r>
    <x v="497"/>
    <x v="497"/>
    <s v="live-action/animated series pilot."/>
    <n v="4480"/>
    <n v="30"/>
    <x v="2"/>
    <x v="0"/>
    <s v="USD"/>
    <n v="1419483600"/>
    <n v="1414889665"/>
    <b v="0"/>
    <x v="83"/>
    <b v="0"/>
    <s v="film &amp; video/animation"/>
    <n v="6.6964285714285711E-3"/>
    <n v="10"/>
    <x v="0"/>
    <x v="5"/>
    <x v="497"/>
    <d v="2014-12-25T05:00:00"/>
  </r>
  <r>
    <x v="498"/>
    <x v="498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x v="19"/>
    <b v="0"/>
    <s v="film &amp; video/animation"/>
    <n v="4.5985132395404561E-2"/>
    <n v="136.09090909090909"/>
    <x v="0"/>
    <x v="5"/>
    <x v="498"/>
    <d v="2011-12-23T18:17:29"/>
  </r>
  <r>
    <x v="499"/>
    <x v="499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x v="55"/>
    <b v="0"/>
    <s v="film &amp; video/animation"/>
    <n v="9.5500000000000002E-2"/>
    <n v="73.461538461538467"/>
    <x v="0"/>
    <x v="5"/>
    <x v="499"/>
    <d v="2009-10-12T20:59:00"/>
  </r>
  <r>
    <x v="500"/>
    <x v="500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x v="80"/>
    <b v="0"/>
    <s v="film &amp; video/animation"/>
    <n v="3.307692307692308E-2"/>
    <n v="53.75"/>
    <x v="0"/>
    <x v="5"/>
    <x v="500"/>
    <d v="2010-05-08T22:16:00"/>
  </r>
  <r>
    <x v="501"/>
    <x v="501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x v="78"/>
    <b v="0"/>
    <s v="film &amp; video/animation"/>
    <n v="0"/>
    <e v="#DIV/0!"/>
    <x v="0"/>
    <x v="5"/>
    <x v="501"/>
    <d v="2011-07-09T05:37:31"/>
  </r>
  <r>
    <x v="502"/>
    <x v="502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x v="80"/>
    <b v="0"/>
    <s v="film &amp; video/animation"/>
    <n v="1.15E-2"/>
    <n v="57.5"/>
    <x v="0"/>
    <x v="5"/>
    <x v="502"/>
    <d v="2012-03-18T12:17:05"/>
  </r>
  <r>
    <x v="503"/>
    <x v="503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x v="82"/>
    <b v="0"/>
    <s v="film &amp; video/animation"/>
    <n v="1.7538461538461537E-2"/>
    <n v="12.666666666666666"/>
    <x v="0"/>
    <x v="5"/>
    <x v="503"/>
    <d v="2015-01-17T12:38:23"/>
  </r>
  <r>
    <x v="504"/>
    <x v="504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x v="81"/>
    <b v="0"/>
    <s v="film &amp; video/animation"/>
    <n v="1.3673469387755101E-2"/>
    <n v="67"/>
    <x v="0"/>
    <x v="5"/>
    <x v="504"/>
    <d v="2012-04-10T22:36:27"/>
  </r>
  <r>
    <x v="505"/>
    <x v="505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x v="25"/>
    <b v="0"/>
    <s v="film &amp; video/animation"/>
    <n v="4.3333333333333331E-3"/>
    <n v="3.7142857142857144"/>
    <x v="0"/>
    <x v="5"/>
    <x v="505"/>
    <d v="2015-12-25T02:21:26"/>
  </r>
  <r>
    <x v="506"/>
    <x v="506"/>
    <s v="A feature-length 3D animation that depicts what happened when the Son of the Morning rebelled against God."/>
    <n v="200000"/>
    <n v="250"/>
    <x v="2"/>
    <x v="0"/>
    <s v="USD"/>
    <n v="1376140520"/>
    <n v="1373548520"/>
    <b v="0"/>
    <x v="29"/>
    <b v="0"/>
    <s v="film &amp; video/animation"/>
    <n v="1.25E-3"/>
    <n v="250"/>
    <x v="0"/>
    <x v="5"/>
    <x v="506"/>
    <d v="2013-08-10T13:15:20"/>
  </r>
  <r>
    <x v="507"/>
    <x v="507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x v="73"/>
    <b v="0"/>
    <s v="film &amp; video/animation"/>
    <n v="3.2000000000000001E-2"/>
    <n v="64"/>
    <x v="0"/>
    <x v="5"/>
    <x v="507"/>
    <d v="2012-10-19T23:00:57"/>
  </r>
  <r>
    <x v="508"/>
    <x v="508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x v="83"/>
    <b v="0"/>
    <s v="film &amp; video/animation"/>
    <n v="8.0000000000000002E-3"/>
    <n v="133.33333333333334"/>
    <x v="0"/>
    <x v="5"/>
    <x v="508"/>
    <d v="2012-05-25T14:14:00"/>
  </r>
  <r>
    <x v="509"/>
    <x v="509"/>
    <s v="A hilarious comedy podcast being turned into an animated series  about an indian servant and his boss."/>
    <n v="5000"/>
    <n v="10"/>
    <x v="2"/>
    <x v="1"/>
    <s v="GBP"/>
    <n v="1435504170"/>
    <n v="1432912170"/>
    <b v="0"/>
    <x v="29"/>
    <b v="0"/>
    <s v="film &amp; video/animation"/>
    <n v="2E-3"/>
    <n v="10"/>
    <x v="0"/>
    <x v="5"/>
    <x v="509"/>
    <d v="2015-06-28T15:09:30"/>
  </r>
  <r>
    <x v="510"/>
    <x v="510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x v="78"/>
    <b v="0"/>
    <s v="film &amp; video/animation"/>
    <n v="0"/>
    <e v="#DIV/0!"/>
    <x v="0"/>
    <x v="5"/>
    <x v="510"/>
    <d v="2016-03-01T04:13:59"/>
  </r>
  <r>
    <x v="511"/>
    <x v="511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x v="81"/>
    <b v="0"/>
    <s v="film &amp; video/animation"/>
    <n v="0.03"/>
    <n v="30"/>
    <x v="0"/>
    <x v="5"/>
    <x v="511"/>
    <d v="2013-04-06T06:16:22"/>
  </r>
  <r>
    <x v="512"/>
    <x v="512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x v="84"/>
    <b v="0"/>
    <s v="film &amp; video/animation"/>
    <n v="1.3749999999999999E-3"/>
    <n v="5.5"/>
    <x v="0"/>
    <x v="5"/>
    <x v="512"/>
    <d v="2016-11-20T18:48:47"/>
  </r>
  <r>
    <x v="513"/>
    <x v="513"/>
    <s v="A sci-fi fantasy 2.5D anime styled series about some guys trying to save the world, probably..."/>
    <n v="50000"/>
    <n v="6962"/>
    <x v="2"/>
    <x v="0"/>
    <s v="USD"/>
    <n v="1471244400"/>
    <n v="1467387705"/>
    <b v="0"/>
    <x v="32"/>
    <b v="0"/>
    <s v="film &amp; video/animation"/>
    <n v="0.13924"/>
    <n v="102.38235294117646"/>
    <x v="0"/>
    <x v="5"/>
    <x v="513"/>
    <d v="2016-08-15T07:00:00"/>
  </r>
  <r>
    <x v="514"/>
    <x v="514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x v="83"/>
    <b v="0"/>
    <s v="film &amp; video/animation"/>
    <n v="3.3333333333333333E-2"/>
    <n v="16.666666666666668"/>
    <x v="0"/>
    <x v="5"/>
    <x v="514"/>
    <d v="2014-08-09T14:44:07"/>
  </r>
  <r>
    <x v="515"/>
    <x v="515"/>
    <s v="A Tale of Faith is an animated short film based on the heartwarming tale by Rebbe Nachman of Breslov."/>
    <n v="97000"/>
    <n v="24651"/>
    <x v="2"/>
    <x v="0"/>
    <s v="USD"/>
    <n v="1451389601"/>
    <n v="1447933601"/>
    <b v="0"/>
    <x v="69"/>
    <b v="0"/>
    <s v="film &amp; video/animation"/>
    <n v="0.25413402061855672"/>
    <n v="725.02941176470586"/>
    <x v="0"/>
    <x v="5"/>
    <x v="515"/>
    <d v="2015-12-29T11:46:41"/>
  </r>
  <r>
    <x v="516"/>
    <x v="516"/>
    <s v="A big brother style comedy animation series starring famous seafarers"/>
    <n v="5000"/>
    <n v="0"/>
    <x v="2"/>
    <x v="1"/>
    <s v="GBP"/>
    <n v="1432752080"/>
    <n v="1427568080"/>
    <b v="0"/>
    <x v="78"/>
    <b v="0"/>
    <s v="film &amp; video/animation"/>
    <n v="0"/>
    <e v="#DIV/0!"/>
    <x v="0"/>
    <x v="5"/>
    <x v="516"/>
    <d v="2015-05-27T18:41:20"/>
  </r>
  <r>
    <x v="517"/>
    <x v="517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x v="83"/>
    <b v="0"/>
    <s v="film &amp; video/animation"/>
    <n v="1.3666666666666667E-2"/>
    <n v="68.333333333333329"/>
    <x v="0"/>
    <x v="5"/>
    <x v="517"/>
    <d v="2017-02-02T14:46:01"/>
  </r>
  <r>
    <x v="518"/>
    <x v="518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x v="78"/>
    <b v="0"/>
    <s v="film &amp; video/animation"/>
    <n v="0"/>
    <e v="#DIV/0!"/>
    <x v="0"/>
    <x v="5"/>
    <x v="518"/>
    <d v="2015-09-06T14:46:00"/>
  </r>
  <r>
    <x v="519"/>
    <x v="519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x v="16"/>
    <b v="0"/>
    <s v="film &amp; video/animation"/>
    <n v="0.22881426547787684"/>
    <n v="39.228571428571428"/>
    <x v="0"/>
    <x v="5"/>
    <x v="519"/>
    <d v="2012-12-05T09:23:41"/>
  </r>
  <r>
    <x v="520"/>
    <x v="520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x v="69"/>
    <b v="1"/>
    <s v="theater/plays"/>
    <n v="1.0209999999999999"/>
    <n v="150.14705882352942"/>
    <x v="1"/>
    <x v="6"/>
    <x v="520"/>
    <d v="2015-12-10T16:51:01"/>
  </r>
  <r>
    <x v="521"/>
    <x v="521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x v="66"/>
    <b v="1"/>
    <s v="theater/plays"/>
    <n v="1.0464"/>
    <n v="93.428571428571431"/>
    <x v="1"/>
    <x v="6"/>
    <x v="521"/>
    <d v="2016-11-01T04:59:00"/>
  </r>
  <r>
    <x v="522"/>
    <x v="522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x v="162"/>
    <b v="1"/>
    <s v="theater/plays"/>
    <n v="1.1466666666666667"/>
    <n v="110.96774193548387"/>
    <x v="1"/>
    <x v="6"/>
    <x v="522"/>
    <d v="2016-03-20T23:58:45"/>
  </r>
  <r>
    <x v="523"/>
    <x v="523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x v="87"/>
    <b v="1"/>
    <s v="theater/plays"/>
    <n v="1.206"/>
    <n v="71.785714285714292"/>
    <x v="1"/>
    <x v="6"/>
    <x v="523"/>
    <d v="2015-09-21T03:11:16"/>
  </r>
  <r>
    <x v="524"/>
    <x v="524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x v="208"/>
    <b v="1"/>
    <s v="theater/plays"/>
    <n v="1.0867285714285715"/>
    <n v="29.258076923076924"/>
    <x v="1"/>
    <x v="6"/>
    <x v="524"/>
    <d v="2016-06-01T17:12:49"/>
  </r>
  <r>
    <x v="525"/>
    <x v="525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x v="8"/>
    <b v="1"/>
    <s v="theater/plays"/>
    <n v="1"/>
    <n v="1000"/>
    <x v="1"/>
    <x v="6"/>
    <x v="525"/>
    <d v="2014-09-13T09:37:21"/>
  </r>
  <r>
    <x v="526"/>
    <x v="526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x v="23"/>
    <b v="1"/>
    <s v="theater/plays"/>
    <n v="1.1399999999999999"/>
    <n v="74.347826086956516"/>
    <x v="1"/>
    <x v="6"/>
    <x v="526"/>
    <d v="2015-08-07T17:00:00"/>
  </r>
  <r>
    <x v="527"/>
    <x v="527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x v="150"/>
    <b v="1"/>
    <s v="theater/plays"/>
    <n v="1.0085"/>
    <n v="63.829113924050631"/>
    <x v="1"/>
    <x v="6"/>
    <x v="527"/>
    <d v="2017-02-17T16:05:00"/>
  </r>
  <r>
    <x v="528"/>
    <x v="528"/>
    <s v="A Festival Backed Production of a Full-Length Play."/>
    <n v="1150"/>
    <n v="1330"/>
    <x v="0"/>
    <x v="0"/>
    <s v="USD"/>
    <n v="1434921600"/>
    <n v="1433109907"/>
    <b v="0"/>
    <x v="209"/>
    <b v="1"/>
    <s v="theater/plays"/>
    <n v="1.1565217391304348"/>
    <n v="44.333333333333336"/>
    <x v="1"/>
    <x v="6"/>
    <x v="528"/>
    <d v="2015-06-21T21:20:00"/>
  </r>
  <r>
    <x v="529"/>
    <x v="529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x v="59"/>
    <b v="1"/>
    <s v="theater/plays"/>
    <n v="1.3041666666666667"/>
    <n v="86.944444444444443"/>
    <x v="1"/>
    <x v="6"/>
    <x v="529"/>
    <d v="2017-01-11T05:00:00"/>
  </r>
  <r>
    <x v="530"/>
    <x v="530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x v="60"/>
    <b v="1"/>
    <s v="theater/plays"/>
    <n v="1.0778267254038179"/>
    <n v="126.55172413793103"/>
    <x v="1"/>
    <x v="6"/>
    <x v="530"/>
    <d v="2015-06-24T02:00:00"/>
  </r>
  <r>
    <x v="531"/>
    <x v="531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x v="162"/>
    <b v="1"/>
    <s v="theater/plays"/>
    <n v="1"/>
    <n v="129.03225806451613"/>
    <x v="1"/>
    <x v="6"/>
    <x v="531"/>
    <d v="2016-12-17T06:59:00"/>
  </r>
  <r>
    <x v="532"/>
    <x v="532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x v="210"/>
    <b v="1"/>
    <s v="theater/plays"/>
    <n v="1.2324999999999999"/>
    <n v="71.242774566473983"/>
    <x v="1"/>
    <x v="6"/>
    <x v="532"/>
    <d v="2016-05-13T00:10:08"/>
  </r>
  <r>
    <x v="533"/>
    <x v="533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x v="57"/>
    <b v="1"/>
    <s v="theater/plays"/>
    <n v="1.002"/>
    <n v="117.88235294117646"/>
    <x v="1"/>
    <x v="6"/>
    <x v="533"/>
    <d v="2016-05-16T10:26:05"/>
  </r>
  <r>
    <x v="534"/>
    <x v="534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x v="53"/>
    <b v="1"/>
    <s v="theater/plays"/>
    <n v="1.0466666666666666"/>
    <n v="327.08333333333331"/>
    <x v="1"/>
    <x v="6"/>
    <x v="534"/>
    <d v="2015-11-01T23:00:00"/>
  </r>
  <r>
    <x v="535"/>
    <x v="535"/>
    <s v="Weâ€™re producing a Northern Brexit sci-fi play for VAULT festival 2017 and we need your help!"/>
    <n v="2000"/>
    <n v="2050"/>
    <x v="0"/>
    <x v="1"/>
    <s v="GBP"/>
    <n v="1483707905"/>
    <n v="1481115905"/>
    <b v="0"/>
    <x v="211"/>
    <b v="1"/>
    <s v="theater/plays"/>
    <n v="1.0249999999999999"/>
    <n v="34.745762711864408"/>
    <x v="1"/>
    <x v="6"/>
    <x v="535"/>
    <d v="2017-01-06T13:05:05"/>
  </r>
  <r>
    <x v="536"/>
    <x v="536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x v="70"/>
    <b v="1"/>
    <s v="theater/plays"/>
    <n v="1.1825757575757576"/>
    <n v="100.06410256410257"/>
    <x v="1"/>
    <x v="6"/>
    <x v="536"/>
    <d v="2015-08-03T18:00:00"/>
  </r>
  <r>
    <x v="537"/>
    <x v="537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x v="211"/>
    <b v="1"/>
    <s v="theater/plays"/>
    <n v="1.2050000000000001"/>
    <n v="40.847457627118644"/>
    <x v="1"/>
    <x v="6"/>
    <x v="537"/>
    <d v="2015-11-04T19:26:31"/>
  </r>
  <r>
    <x v="538"/>
    <x v="538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x v="65"/>
    <b v="1"/>
    <s v="theater/plays"/>
    <n v="3.0242"/>
    <n v="252.01666666666668"/>
    <x v="1"/>
    <x v="6"/>
    <x v="538"/>
    <d v="2016-05-13T19:04:23"/>
  </r>
  <r>
    <x v="539"/>
    <x v="539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x v="9"/>
    <b v="1"/>
    <s v="theater/plays"/>
    <n v="1.00644"/>
    <n v="25.161000000000001"/>
    <x v="1"/>
    <x v="6"/>
    <x v="539"/>
    <d v="2016-07-05T01:11:47"/>
  </r>
  <r>
    <x v="540"/>
    <x v="540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x v="29"/>
    <b v="0"/>
    <s v="technology/web"/>
    <n v="6.666666666666667E-5"/>
    <n v="1"/>
    <x v="2"/>
    <x v="7"/>
    <x v="540"/>
    <d v="2015-02-04T19:36:46"/>
  </r>
  <r>
    <x v="541"/>
    <x v="541"/>
    <s v="A website dedicated to local Kink Communities; to find others with matching interests and bring them together."/>
    <n v="4500"/>
    <n v="25"/>
    <x v="2"/>
    <x v="0"/>
    <s v="USD"/>
    <n v="1446080834"/>
    <n v="1443488834"/>
    <b v="0"/>
    <x v="29"/>
    <b v="0"/>
    <s v="technology/web"/>
    <n v="5.5555555555555558E-3"/>
    <n v="25"/>
    <x v="2"/>
    <x v="7"/>
    <x v="541"/>
    <d v="2015-10-29T01:07:14"/>
  </r>
  <r>
    <x v="542"/>
    <x v="542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x v="29"/>
    <b v="0"/>
    <s v="technology/web"/>
    <n v="3.9999999999999998E-6"/>
    <n v="1"/>
    <x v="2"/>
    <x v="7"/>
    <x v="542"/>
    <d v="2016-05-03T16:41:56"/>
  </r>
  <r>
    <x v="543"/>
    <x v="543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x v="84"/>
    <b v="0"/>
    <s v="technology/web"/>
    <n v="3.1818181818181819E-3"/>
    <n v="35"/>
    <x v="2"/>
    <x v="7"/>
    <x v="543"/>
    <d v="2014-11-01T02:12:42"/>
  </r>
  <r>
    <x v="544"/>
    <x v="544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x v="84"/>
    <b v="0"/>
    <s v="technology/web"/>
    <n v="1.2E-2"/>
    <n v="3"/>
    <x v="2"/>
    <x v="7"/>
    <x v="544"/>
    <d v="2016-07-04T15:46:00"/>
  </r>
  <r>
    <x v="545"/>
    <x v="545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x v="69"/>
    <b v="0"/>
    <s v="technology/web"/>
    <n v="0.27383999999999997"/>
    <n v="402.70588235294116"/>
    <x v="2"/>
    <x v="7"/>
    <x v="545"/>
    <d v="2015-11-15T15:13:09"/>
  </r>
  <r>
    <x v="546"/>
    <x v="546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x v="84"/>
    <b v="0"/>
    <s v="technology/web"/>
    <n v="8.6666666666666663E-4"/>
    <n v="26"/>
    <x v="2"/>
    <x v="7"/>
    <x v="546"/>
    <d v="2015-10-17T16:01:55"/>
  </r>
  <r>
    <x v="547"/>
    <x v="547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x v="78"/>
    <b v="0"/>
    <s v="technology/web"/>
    <n v="0"/>
    <e v="#DIV/0!"/>
    <x v="2"/>
    <x v="7"/>
    <x v="547"/>
    <d v="2016-02-10T16:42:44"/>
  </r>
  <r>
    <x v="548"/>
    <x v="548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x v="29"/>
    <b v="0"/>
    <s v="technology/web"/>
    <n v="8.9999999999999998E-4"/>
    <n v="9"/>
    <x v="2"/>
    <x v="7"/>
    <x v="548"/>
    <d v="2015-10-29T21:40:48"/>
  </r>
  <r>
    <x v="549"/>
    <x v="549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x v="22"/>
    <b v="0"/>
    <s v="technology/web"/>
    <n v="2.7199999999999998E-2"/>
    <n v="8.5"/>
    <x v="2"/>
    <x v="7"/>
    <x v="549"/>
    <d v="2015-07-08T15:17:02"/>
  </r>
  <r>
    <x v="550"/>
    <x v="550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x v="80"/>
    <b v="0"/>
    <s v="technology/web"/>
    <n v="7.0000000000000001E-3"/>
    <n v="8.75"/>
    <x v="2"/>
    <x v="7"/>
    <x v="550"/>
    <d v="2017-01-31T05:00:00"/>
  </r>
  <r>
    <x v="551"/>
    <x v="551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x v="33"/>
    <b v="0"/>
    <s v="technology/web"/>
    <n v="5.0413333333333331E-2"/>
    <n v="135.03571428571428"/>
    <x v="2"/>
    <x v="7"/>
    <x v="551"/>
    <d v="2015-08-01T17:53:00"/>
  </r>
  <r>
    <x v="552"/>
    <x v="552"/>
    <s v="Axoral is a 3d interactive social media interface, with the potential to be so much more, but we need your help!"/>
    <n v="45000"/>
    <n v="0"/>
    <x v="2"/>
    <x v="5"/>
    <s v="CAD"/>
    <n v="1452350896"/>
    <n v="1447166896"/>
    <b v="0"/>
    <x v="78"/>
    <b v="0"/>
    <s v="technology/web"/>
    <n v="0"/>
    <e v="#DIV/0!"/>
    <x v="2"/>
    <x v="7"/>
    <x v="552"/>
    <d v="2016-01-09T14:48:16"/>
  </r>
  <r>
    <x v="553"/>
    <x v="553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x v="79"/>
    <b v="0"/>
    <s v="technology/web"/>
    <n v="4.9199999999999999E-3"/>
    <n v="20.5"/>
    <x v="2"/>
    <x v="7"/>
    <x v="553"/>
    <d v="2014-11-14T18:16:31"/>
  </r>
  <r>
    <x v="554"/>
    <x v="554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x v="19"/>
    <b v="0"/>
    <s v="technology/web"/>
    <n v="0.36589147286821705"/>
    <n v="64.36363636363636"/>
    <x v="2"/>
    <x v="7"/>
    <x v="554"/>
    <d v="2014-10-19T16:26:12"/>
  </r>
  <r>
    <x v="555"/>
    <x v="555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x v="78"/>
    <b v="0"/>
    <s v="technology/web"/>
    <n v="0"/>
    <e v="#DIV/0!"/>
    <x v="2"/>
    <x v="7"/>
    <x v="555"/>
    <d v="2016-06-12T08:29:03"/>
  </r>
  <r>
    <x v="556"/>
    <x v="556"/>
    <s v="An educational platform for learning Unified English Braille Code"/>
    <n v="8000"/>
    <n v="200"/>
    <x v="2"/>
    <x v="0"/>
    <s v="USD"/>
    <n v="1452112717"/>
    <n v="1449520717"/>
    <b v="0"/>
    <x v="29"/>
    <b v="0"/>
    <s v="technology/web"/>
    <n v="2.5000000000000001E-2"/>
    <n v="200"/>
    <x v="2"/>
    <x v="7"/>
    <x v="556"/>
    <d v="2016-01-06T20:38:37"/>
  </r>
  <r>
    <x v="557"/>
    <x v="557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x v="9"/>
    <b v="0"/>
    <s v="technology/web"/>
    <n v="9.1066666666666674E-3"/>
    <n v="68.3"/>
    <x v="2"/>
    <x v="7"/>
    <x v="557"/>
    <d v="2016-12-02T23:36:43"/>
  </r>
  <r>
    <x v="558"/>
    <x v="558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x v="78"/>
    <b v="0"/>
    <s v="technology/web"/>
    <n v="0"/>
    <e v="#DIV/0!"/>
    <x v="2"/>
    <x v="7"/>
    <x v="558"/>
    <d v="2015-03-24T20:11:45"/>
  </r>
  <r>
    <x v="559"/>
    <x v="559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x v="29"/>
    <b v="0"/>
    <s v="technology/web"/>
    <n v="2.0833333333333335E-4"/>
    <n v="50"/>
    <x v="2"/>
    <x v="7"/>
    <x v="559"/>
    <d v="2015-12-13T06:47:40"/>
  </r>
  <r>
    <x v="560"/>
    <x v="560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x v="83"/>
    <b v="0"/>
    <s v="technology/web"/>
    <n v="1.2E-4"/>
    <n v="4"/>
    <x v="2"/>
    <x v="7"/>
    <x v="560"/>
    <d v="2014-12-17T18:30:45"/>
  </r>
  <r>
    <x v="561"/>
    <x v="561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x v="84"/>
    <b v="0"/>
    <s v="technology/web"/>
    <n v="3.6666666666666666E-3"/>
    <n v="27.5"/>
    <x v="2"/>
    <x v="7"/>
    <x v="561"/>
    <d v="2015-10-26T15:48:33"/>
  </r>
  <r>
    <x v="562"/>
    <x v="562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x v="78"/>
    <b v="0"/>
    <s v="technology/web"/>
    <n v="0"/>
    <e v="#DIV/0!"/>
    <x v="2"/>
    <x v="7"/>
    <x v="562"/>
    <d v="2016-12-18T09:20:15"/>
  </r>
  <r>
    <x v="563"/>
    <x v="563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x v="84"/>
    <b v="0"/>
    <s v="technology/web"/>
    <n v="9.0666666666666662E-4"/>
    <n v="34"/>
    <x v="2"/>
    <x v="7"/>
    <x v="563"/>
    <d v="2015-02-17T01:40:47"/>
  </r>
  <r>
    <x v="564"/>
    <x v="564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x v="29"/>
    <b v="0"/>
    <s v="technology/web"/>
    <n v="5.5555555555555558E-5"/>
    <n v="1"/>
    <x v="2"/>
    <x v="7"/>
    <x v="564"/>
    <d v="2016-03-12T22:37:55"/>
  </r>
  <r>
    <x v="565"/>
    <x v="565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x v="78"/>
    <b v="0"/>
    <s v="technology/web"/>
    <n v="0"/>
    <e v="#DIV/0!"/>
    <x v="2"/>
    <x v="7"/>
    <x v="565"/>
    <d v="2015-07-10T18:50:49"/>
  </r>
  <r>
    <x v="566"/>
    <x v="566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x v="29"/>
    <b v="0"/>
    <s v="technology/web"/>
    <n v="2.0000000000000001E-4"/>
    <n v="1"/>
    <x v="2"/>
    <x v="7"/>
    <x v="566"/>
    <d v="2016-07-14T16:25:33"/>
  </r>
  <r>
    <x v="567"/>
    <x v="567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x v="78"/>
    <b v="0"/>
    <s v="technology/web"/>
    <n v="0"/>
    <e v="#DIV/0!"/>
    <x v="2"/>
    <x v="7"/>
    <x v="567"/>
    <d v="2015-01-01T20:13:14"/>
  </r>
  <r>
    <x v="568"/>
    <x v="568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x v="81"/>
    <b v="0"/>
    <s v="technology/web"/>
    <n v="0.01"/>
    <n v="49"/>
    <x v="2"/>
    <x v="7"/>
    <x v="568"/>
    <d v="2016-01-16T11:00:00"/>
  </r>
  <r>
    <x v="569"/>
    <x v="569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x v="29"/>
    <b v="0"/>
    <s v="technology/web"/>
    <n v="8.0000000000000002E-3"/>
    <n v="20"/>
    <x v="2"/>
    <x v="7"/>
    <x v="569"/>
    <d v="2016-01-01T20:20:12"/>
  </r>
  <r>
    <x v="570"/>
    <x v="570"/>
    <s v="Humans have AM/FM/Satellite radio, kids have radio Disney, pets have DogCatRadio."/>
    <n v="85000"/>
    <n v="142"/>
    <x v="2"/>
    <x v="0"/>
    <s v="USD"/>
    <n v="1455822569"/>
    <n v="1453230569"/>
    <b v="0"/>
    <x v="29"/>
    <b v="0"/>
    <s v="technology/web"/>
    <n v="1.6705882352941177E-3"/>
    <n v="142"/>
    <x v="2"/>
    <x v="7"/>
    <x v="570"/>
    <d v="2016-02-18T19:09:29"/>
  </r>
  <r>
    <x v="571"/>
    <x v="571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x v="84"/>
    <b v="0"/>
    <s v="technology/web"/>
    <n v="4.2399999999999998E-3"/>
    <n v="53"/>
    <x v="2"/>
    <x v="7"/>
    <x v="571"/>
    <d v="2015-07-27T03:59:00"/>
  </r>
  <r>
    <x v="572"/>
    <x v="572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x v="78"/>
    <b v="0"/>
    <s v="technology/web"/>
    <n v="0"/>
    <e v="#DIV/0!"/>
    <x v="2"/>
    <x v="7"/>
    <x v="572"/>
    <d v="2015-11-04T18:11:28"/>
  </r>
  <r>
    <x v="573"/>
    <x v="573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x v="82"/>
    <b v="0"/>
    <s v="technology/web"/>
    <n v="3.892538925389254E-3"/>
    <n v="38.444444444444443"/>
    <x v="2"/>
    <x v="7"/>
    <x v="573"/>
    <d v="2015-01-18T01:12:00"/>
  </r>
  <r>
    <x v="574"/>
    <x v="574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x v="80"/>
    <b v="0"/>
    <s v="technology/web"/>
    <n v="7.1556350626118068E-3"/>
    <n v="20"/>
    <x v="2"/>
    <x v="7"/>
    <x v="574"/>
    <d v="2016-10-19T10:38:27"/>
  </r>
  <r>
    <x v="575"/>
    <x v="575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x v="80"/>
    <b v="0"/>
    <s v="technology/web"/>
    <n v="4.3166666666666666E-3"/>
    <n v="64.75"/>
    <x v="2"/>
    <x v="7"/>
    <x v="575"/>
    <d v="2015-06-13T16:37:23"/>
  </r>
  <r>
    <x v="576"/>
    <x v="576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x v="29"/>
    <b v="0"/>
    <s v="technology/web"/>
    <n v="1.2500000000000001E-5"/>
    <n v="1"/>
    <x v="2"/>
    <x v="7"/>
    <x v="576"/>
    <d v="2015-03-28T10:19:12"/>
  </r>
  <r>
    <x v="577"/>
    <x v="577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x v="29"/>
    <b v="0"/>
    <s v="technology/web"/>
    <n v="2E-3"/>
    <n v="10"/>
    <x v="2"/>
    <x v="7"/>
    <x v="577"/>
    <d v="2016-05-20T14:08:22"/>
  </r>
  <r>
    <x v="578"/>
    <x v="578"/>
    <s v="weBuy trade built on technology and Crowd Sourced Power"/>
    <n v="125000"/>
    <n v="14"/>
    <x v="2"/>
    <x v="1"/>
    <s v="GBP"/>
    <n v="1441633993"/>
    <n v="1439560393"/>
    <b v="0"/>
    <x v="63"/>
    <b v="0"/>
    <s v="technology/web"/>
    <n v="1.12E-4"/>
    <n v="2"/>
    <x v="2"/>
    <x v="7"/>
    <x v="578"/>
    <d v="2015-09-07T13:53:13"/>
  </r>
  <r>
    <x v="579"/>
    <x v="579"/>
    <s v="Learn classic and public key cryptography with a full proof-of-concept system in JavaScript."/>
    <n v="12000"/>
    <n v="175"/>
    <x v="2"/>
    <x v="0"/>
    <s v="USD"/>
    <n v="1419539223"/>
    <n v="1416947223"/>
    <b v="0"/>
    <x v="81"/>
    <b v="0"/>
    <s v="technology/web"/>
    <n v="1.4583333333333334E-2"/>
    <n v="35"/>
    <x v="2"/>
    <x v="7"/>
    <x v="579"/>
    <d v="2014-12-25T20:27:03"/>
  </r>
  <r>
    <x v="580"/>
    <x v="580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x v="29"/>
    <b v="0"/>
    <s v="technology/web"/>
    <n v="3.3333333333333332E-4"/>
    <n v="1"/>
    <x v="2"/>
    <x v="7"/>
    <x v="580"/>
    <d v="2016-09-22T21:47:47"/>
  </r>
  <r>
    <x v="581"/>
    <x v="581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x v="78"/>
    <b v="0"/>
    <s v="technology/web"/>
    <n v="0"/>
    <e v="#DIV/0!"/>
    <x v="2"/>
    <x v="7"/>
    <x v="581"/>
    <d v="2015-08-02T00:18:24"/>
  </r>
  <r>
    <x v="582"/>
    <x v="582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x v="78"/>
    <b v="0"/>
    <s v="technology/web"/>
    <n v="0"/>
    <e v="#DIV/0!"/>
    <x v="2"/>
    <x v="7"/>
    <x v="582"/>
    <d v="2015-03-15T18:00:00"/>
  </r>
  <r>
    <x v="583"/>
    <x v="583"/>
    <s v="HackersArchive.com will help rid the web of viruses and scams found everywhere else you look!"/>
    <n v="9000"/>
    <n v="1"/>
    <x v="2"/>
    <x v="0"/>
    <s v="USD"/>
    <n v="1426800687"/>
    <n v="1424212287"/>
    <b v="0"/>
    <x v="29"/>
    <b v="0"/>
    <s v="technology/web"/>
    <n v="1.1111111111111112E-4"/>
    <n v="1"/>
    <x v="2"/>
    <x v="7"/>
    <x v="583"/>
    <d v="2015-03-19T21:31:27"/>
  </r>
  <r>
    <x v="584"/>
    <x v="584"/>
    <s v="Script Call takes your presentation from the wall to your audience; from your device to theirs."/>
    <n v="1000"/>
    <n v="10"/>
    <x v="2"/>
    <x v="0"/>
    <s v="USD"/>
    <n v="1426522316"/>
    <n v="1423933916"/>
    <b v="0"/>
    <x v="84"/>
    <b v="0"/>
    <s v="technology/web"/>
    <n v="0.01"/>
    <n v="5"/>
    <x v="2"/>
    <x v="7"/>
    <x v="584"/>
    <d v="2015-03-16T16:11:56"/>
  </r>
  <r>
    <x v="585"/>
    <x v="585"/>
    <s v="SAVE UP TO 40% WHEN YOU SPEND!_x000a__x000a_PRE-ORDER YOUR LINK CARD TODAY"/>
    <n v="9000"/>
    <n v="0"/>
    <x v="2"/>
    <x v="1"/>
    <s v="GBP"/>
    <n v="1448928000"/>
    <n v="1444123377"/>
    <b v="0"/>
    <x v="78"/>
    <b v="0"/>
    <s v="technology/web"/>
    <n v="0"/>
    <e v="#DIV/0!"/>
    <x v="2"/>
    <x v="7"/>
    <x v="585"/>
    <d v="2015-12-01T00:00:00"/>
  </r>
  <r>
    <x v="586"/>
    <x v="586"/>
    <s v="Employ College is a movement for companies to hire college graduates from their respected institutions."/>
    <n v="10000"/>
    <n v="56"/>
    <x v="2"/>
    <x v="0"/>
    <s v="USD"/>
    <n v="1424032207"/>
    <n v="1421440207"/>
    <b v="0"/>
    <x v="80"/>
    <b v="0"/>
    <s v="technology/web"/>
    <n v="5.5999999999999999E-3"/>
    <n v="14"/>
    <x v="2"/>
    <x v="7"/>
    <x v="586"/>
    <d v="2015-02-15T20:30:07"/>
  </r>
  <r>
    <x v="587"/>
    <x v="587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x v="63"/>
    <b v="0"/>
    <s v="technology/web"/>
    <n v="9.0833333333333335E-2"/>
    <n v="389.28571428571428"/>
    <x v="2"/>
    <x v="7"/>
    <x v="587"/>
    <d v="2015-04-16T18:10:33"/>
  </r>
  <r>
    <x v="588"/>
    <x v="588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x v="84"/>
    <b v="0"/>
    <s v="technology/web"/>
    <n v="3.3444444444444443E-2"/>
    <n v="150.5"/>
    <x v="2"/>
    <x v="7"/>
    <x v="588"/>
    <d v="2016-11-17T19:28:06"/>
  </r>
  <r>
    <x v="589"/>
    <x v="589"/>
    <s v="Services closer than you think..."/>
    <n v="7500"/>
    <n v="1"/>
    <x v="2"/>
    <x v="0"/>
    <s v="USD"/>
    <n v="1436366699"/>
    <n v="1435070699"/>
    <b v="0"/>
    <x v="29"/>
    <b v="0"/>
    <s v="technology/web"/>
    <n v="1.3333333333333334E-4"/>
    <n v="1"/>
    <x v="2"/>
    <x v="7"/>
    <x v="589"/>
    <d v="2015-07-08T14:44:59"/>
  </r>
  <r>
    <x v="590"/>
    <x v="590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x v="82"/>
    <b v="0"/>
    <s v="technology/web"/>
    <n v="4.4600000000000001E-2"/>
    <n v="24.777777777777779"/>
    <x v="2"/>
    <x v="7"/>
    <x v="590"/>
    <d v="2016-02-08T13:01:00"/>
  </r>
  <r>
    <x v="591"/>
    <x v="591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x v="84"/>
    <b v="0"/>
    <s v="technology/web"/>
    <n v="6.0999999999999997E-4"/>
    <n v="30.5"/>
    <x v="2"/>
    <x v="7"/>
    <x v="591"/>
    <d v="2015-07-22T13:02:10"/>
  </r>
  <r>
    <x v="592"/>
    <x v="592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x v="29"/>
    <b v="0"/>
    <s v="technology/web"/>
    <n v="3.3333333333333333E-2"/>
    <n v="250"/>
    <x v="2"/>
    <x v="7"/>
    <x v="592"/>
    <d v="2014-12-03T05:34:20"/>
  </r>
  <r>
    <x v="593"/>
    <x v="593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x v="63"/>
    <b v="0"/>
    <s v="technology/web"/>
    <n v="0.23"/>
    <n v="16.428571428571427"/>
    <x v="2"/>
    <x v="7"/>
    <x v="593"/>
    <d v="2015-04-06T15:15:45"/>
  </r>
  <r>
    <x v="594"/>
    <x v="594"/>
    <s v="Creating a fitness site that will change the fitness game forever!"/>
    <n v="25000"/>
    <n v="26"/>
    <x v="2"/>
    <x v="0"/>
    <s v="USD"/>
    <n v="1460832206"/>
    <n v="1458240206"/>
    <b v="0"/>
    <x v="84"/>
    <b v="0"/>
    <s v="technology/web"/>
    <n v="1.0399999999999999E-3"/>
    <n v="13"/>
    <x v="2"/>
    <x v="7"/>
    <x v="594"/>
    <d v="2016-04-16T18:43:26"/>
  </r>
  <r>
    <x v="595"/>
    <x v="595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x v="22"/>
    <b v="0"/>
    <s v="technology/web"/>
    <n v="4.2599999999999999E-3"/>
    <n v="53.25"/>
    <x v="2"/>
    <x v="7"/>
    <x v="595"/>
    <d v="2015-05-04T01:40:38"/>
  </r>
  <r>
    <x v="596"/>
    <x v="596"/>
    <s v="We present digitaibook,com site which can become a free electronic library with your help,"/>
    <n v="20000"/>
    <n v="6"/>
    <x v="2"/>
    <x v="0"/>
    <s v="USD"/>
    <n v="1478122292"/>
    <n v="1475530292"/>
    <b v="0"/>
    <x v="84"/>
    <b v="0"/>
    <s v="technology/web"/>
    <n v="2.9999999999999997E-4"/>
    <n v="3"/>
    <x v="2"/>
    <x v="7"/>
    <x v="596"/>
    <d v="2016-11-02T21:31:32"/>
  </r>
  <r>
    <x v="597"/>
    <x v="597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x v="84"/>
    <b v="0"/>
    <s v="technology/web"/>
    <n v="2.6666666666666666E-3"/>
    <n v="10"/>
    <x v="2"/>
    <x v="7"/>
    <x v="597"/>
    <d v="2016-07-31T16:00:00"/>
  </r>
  <r>
    <x v="598"/>
    <x v="598"/>
    <s v="This is a project to create a crowd-funding site for Urantia Book readers worldwide."/>
    <n v="2500"/>
    <n v="850"/>
    <x v="2"/>
    <x v="0"/>
    <s v="USD"/>
    <n v="1417737781"/>
    <n v="1415145781"/>
    <b v="0"/>
    <x v="63"/>
    <b v="0"/>
    <s v="technology/web"/>
    <n v="0.34"/>
    <n v="121.42857142857143"/>
    <x v="2"/>
    <x v="7"/>
    <x v="598"/>
    <d v="2014-12-05T00:03:01"/>
  </r>
  <r>
    <x v="599"/>
    <x v="599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x v="84"/>
    <b v="0"/>
    <s v="technology/web"/>
    <n v="6.2E-4"/>
    <n v="15.5"/>
    <x v="2"/>
    <x v="7"/>
    <x v="599"/>
    <d v="2015-03-08T15:16:00"/>
  </r>
  <r>
    <x v="600"/>
    <x v="600"/>
    <s v="Science Technology Engineering and Math + youth = a brighter tomorrow."/>
    <n v="5000"/>
    <n v="100"/>
    <x v="1"/>
    <x v="0"/>
    <s v="USD"/>
    <n v="1431198562"/>
    <n v="1426014562"/>
    <b v="0"/>
    <x v="29"/>
    <b v="0"/>
    <s v="technology/web"/>
    <n v="0.02"/>
    <n v="100"/>
    <x v="2"/>
    <x v="7"/>
    <x v="600"/>
    <d v="2015-05-09T19:09:22"/>
  </r>
  <r>
    <x v="601"/>
    <x v="601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x v="79"/>
    <b v="0"/>
    <s v="technology/web"/>
    <n v="1.4E-2"/>
    <n v="23.333333333333332"/>
    <x v="2"/>
    <x v="7"/>
    <x v="601"/>
    <d v="2014-12-26T20:35:39"/>
  </r>
  <r>
    <x v="602"/>
    <x v="602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x v="78"/>
    <b v="0"/>
    <s v="technology/web"/>
    <n v="0"/>
    <e v="#DIV/0!"/>
    <x v="2"/>
    <x v="7"/>
    <x v="602"/>
    <d v="2015-06-18T19:03:35"/>
  </r>
  <r>
    <x v="603"/>
    <x v="603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x v="62"/>
    <b v="0"/>
    <s v="technology/web"/>
    <n v="3.9334666666666664E-2"/>
    <n v="45.386153846153846"/>
    <x v="2"/>
    <x v="7"/>
    <x v="603"/>
    <d v="2014-08-14T15:20:23"/>
  </r>
  <r>
    <x v="604"/>
    <x v="604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x v="78"/>
    <b v="0"/>
    <s v="technology/web"/>
    <n v="0"/>
    <e v="#DIV/0!"/>
    <x v="2"/>
    <x v="7"/>
    <x v="604"/>
    <d v="2014-08-28T00:50:56"/>
  </r>
  <r>
    <x v="605"/>
    <x v="605"/>
    <s v="An iPad support care package for your parents / seniors."/>
    <n v="5000"/>
    <n v="131"/>
    <x v="1"/>
    <x v="0"/>
    <s v="USD"/>
    <n v="1440318908"/>
    <n v="1436430908"/>
    <b v="0"/>
    <x v="22"/>
    <b v="0"/>
    <s v="technology/web"/>
    <n v="2.6200000000000001E-2"/>
    <n v="16.375"/>
    <x v="2"/>
    <x v="7"/>
    <x v="605"/>
    <d v="2015-08-23T08:35:08"/>
  </r>
  <r>
    <x v="606"/>
    <x v="606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x v="29"/>
    <b v="0"/>
    <s v="technology/web"/>
    <n v="2E-3"/>
    <n v="10"/>
    <x v="2"/>
    <x v="7"/>
    <x v="606"/>
    <d v="2015-05-24T15:00:00"/>
  </r>
  <r>
    <x v="607"/>
    <x v="607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x v="78"/>
    <b v="0"/>
    <s v="technology/web"/>
    <n v="0"/>
    <e v="#DIV/0!"/>
    <x v="2"/>
    <x v="7"/>
    <x v="607"/>
    <d v="2015-11-22T20:48:56"/>
  </r>
  <r>
    <x v="608"/>
    <x v="608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x v="81"/>
    <b v="0"/>
    <s v="technology/web"/>
    <n v="9.7400000000000004E-3"/>
    <n v="292.2"/>
    <x v="2"/>
    <x v="7"/>
    <x v="608"/>
    <d v="2015-06-15T22:06:20"/>
  </r>
  <r>
    <x v="609"/>
    <x v="609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x v="29"/>
    <b v="0"/>
    <s v="technology/web"/>
    <n v="6.41025641025641E-3"/>
    <n v="5"/>
    <x v="2"/>
    <x v="7"/>
    <x v="609"/>
    <d v="2015-11-29T01:49:04"/>
  </r>
  <r>
    <x v="610"/>
    <x v="610"/>
    <s v="We are creating a Christian social network to empower, educate, and connect Christians all over the world."/>
    <n v="13803"/>
    <n v="0"/>
    <x v="1"/>
    <x v="0"/>
    <s v="USD"/>
    <n v="1429732586"/>
    <n v="1427140586"/>
    <b v="0"/>
    <x v="78"/>
    <b v="0"/>
    <s v="technology/web"/>
    <n v="0"/>
    <e v="#DIV/0!"/>
    <x v="2"/>
    <x v="7"/>
    <x v="610"/>
    <d v="2015-04-22T19:56:26"/>
  </r>
  <r>
    <x v="611"/>
    <x v="611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x v="78"/>
    <b v="0"/>
    <s v="technology/web"/>
    <n v="0"/>
    <e v="#DIV/0!"/>
    <x v="2"/>
    <x v="7"/>
    <x v="611"/>
    <d v="2016-01-19T13:27:17"/>
  </r>
  <r>
    <x v="612"/>
    <x v="612"/>
    <s v="A Fast and Reliable new Web platform to stream videos from Internet"/>
    <n v="10000"/>
    <n v="0"/>
    <x v="1"/>
    <x v="13"/>
    <s v="EUR"/>
    <n v="1472777146"/>
    <n v="1470185146"/>
    <b v="0"/>
    <x v="78"/>
    <b v="0"/>
    <s v="technology/web"/>
    <n v="0"/>
    <e v="#DIV/0!"/>
    <x v="2"/>
    <x v="7"/>
    <x v="612"/>
    <d v="2016-09-02T00:45:46"/>
  </r>
  <r>
    <x v="613"/>
    <x v="613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x v="212"/>
    <b v="0"/>
    <s v="technology/web"/>
    <n v="0.21363333333333334"/>
    <n v="105.93388429752066"/>
    <x v="2"/>
    <x v="7"/>
    <x v="613"/>
    <d v="2015-10-01T04:59:00"/>
  </r>
  <r>
    <x v="614"/>
    <x v="614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x v="78"/>
    <b v="0"/>
    <s v="technology/web"/>
    <n v="0"/>
    <e v="#DIV/0!"/>
    <x v="2"/>
    <x v="7"/>
    <x v="614"/>
    <d v="2016-06-24T01:29:00"/>
  </r>
  <r>
    <x v="615"/>
    <x v="615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x v="78"/>
    <b v="0"/>
    <s v="technology/web"/>
    <n v="0"/>
    <e v="#DIV/0!"/>
    <x v="2"/>
    <x v="7"/>
    <x v="615"/>
    <d v="2015-09-25T02:55:59"/>
  </r>
  <r>
    <x v="616"/>
    <x v="616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x v="78"/>
    <b v="0"/>
    <s v="technology/web"/>
    <n v="0"/>
    <e v="#DIV/0!"/>
    <x v="2"/>
    <x v="7"/>
    <x v="616"/>
    <d v="2017-02-25T09:01:47"/>
  </r>
  <r>
    <x v="617"/>
    <x v="617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x v="83"/>
    <b v="0"/>
    <s v="technology/web"/>
    <n v="0.03"/>
    <n v="20"/>
    <x v="2"/>
    <x v="7"/>
    <x v="617"/>
    <d v="2015-05-08T08:14:03"/>
  </r>
  <r>
    <x v="618"/>
    <x v="618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x v="78"/>
    <b v="0"/>
    <s v="technology/web"/>
    <n v="0"/>
    <e v="#DIV/0!"/>
    <x v="2"/>
    <x v="7"/>
    <x v="618"/>
    <d v="2015-12-09T19:26:43"/>
  </r>
  <r>
    <x v="619"/>
    <x v="619"/>
    <s v="Big Data Sets for researchers interested in improving the quality of life."/>
    <n v="2500000"/>
    <n v="1"/>
    <x v="1"/>
    <x v="0"/>
    <s v="USD"/>
    <n v="1416933390"/>
    <n v="1411745790"/>
    <b v="0"/>
    <x v="29"/>
    <b v="0"/>
    <s v="technology/web"/>
    <n v="3.9999999999999998E-7"/>
    <n v="1"/>
    <x v="2"/>
    <x v="7"/>
    <x v="619"/>
    <d v="2014-11-25T16:36:30"/>
  </r>
  <r>
    <x v="620"/>
    <x v="620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x v="29"/>
    <b v="0"/>
    <s v="technology/web"/>
    <n v="0.01"/>
    <n v="300"/>
    <x v="2"/>
    <x v="7"/>
    <x v="620"/>
    <d v="2014-08-25T17:12:18"/>
  </r>
  <r>
    <x v="621"/>
    <x v="621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x v="83"/>
    <b v="0"/>
    <s v="technology/web"/>
    <n v="1.044E-2"/>
    <n v="87"/>
    <x v="2"/>
    <x v="7"/>
    <x v="621"/>
    <d v="2016-07-07T23:42:17"/>
  </r>
  <r>
    <x v="622"/>
    <x v="622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x v="82"/>
    <b v="0"/>
    <s v="technology/web"/>
    <n v="5.6833333333333333E-2"/>
    <n v="37.888888888888886"/>
    <x v="2"/>
    <x v="7"/>
    <x v="622"/>
    <d v="2016-07-01T18:35:38"/>
  </r>
  <r>
    <x v="623"/>
    <x v="623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x v="78"/>
    <b v="0"/>
    <s v="technology/web"/>
    <n v="0"/>
    <e v="#DIV/0!"/>
    <x v="2"/>
    <x v="7"/>
    <x v="623"/>
    <d v="2015-05-28T00:13:17"/>
  </r>
  <r>
    <x v="624"/>
    <x v="624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x v="78"/>
    <b v="0"/>
    <s v="technology/web"/>
    <n v="0"/>
    <e v="#DIV/0!"/>
    <x v="2"/>
    <x v="7"/>
    <x v="624"/>
    <d v="2015-05-14T23:44:01"/>
  </r>
  <r>
    <x v="625"/>
    <x v="625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x v="78"/>
    <b v="0"/>
    <s v="technology/web"/>
    <n v="0"/>
    <e v="#DIV/0!"/>
    <x v="2"/>
    <x v="7"/>
    <x v="625"/>
    <d v="2017-03-26T20:29:37"/>
  </r>
  <r>
    <x v="626"/>
    <x v="626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x v="70"/>
    <b v="0"/>
    <s v="technology/web"/>
    <n v="0.17380000000000001"/>
    <n v="111.41025641025641"/>
    <x v="2"/>
    <x v="7"/>
    <x v="626"/>
    <d v="2015-08-15T13:22:00"/>
  </r>
  <r>
    <x v="627"/>
    <x v="627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x v="29"/>
    <b v="0"/>
    <s v="technology/web"/>
    <n v="2.0000000000000001E-4"/>
    <n v="90"/>
    <x v="2"/>
    <x v="7"/>
    <x v="627"/>
    <d v="2016-03-14T23:00:00"/>
  </r>
  <r>
    <x v="628"/>
    <x v="628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x v="78"/>
    <b v="0"/>
    <s v="technology/web"/>
    <n v="0"/>
    <e v="#DIV/0!"/>
    <x v="2"/>
    <x v="7"/>
    <x v="628"/>
    <d v="2014-07-13T16:37:37"/>
  </r>
  <r>
    <x v="629"/>
    <x v="629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x v="83"/>
    <b v="0"/>
    <s v="technology/web"/>
    <n v="1.75E-3"/>
    <n v="116.66666666666667"/>
    <x v="2"/>
    <x v="7"/>
    <x v="629"/>
    <d v="2016-05-14T15:18:28"/>
  </r>
  <r>
    <x v="630"/>
    <x v="630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x v="29"/>
    <b v="0"/>
    <s v="technology/web"/>
    <n v="8.3340278356529708E-4"/>
    <n v="10"/>
    <x v="2"/>
    <x v="7"/>
    <x v="630"/>
    <d v="2015-09-06T05:10:00"/>
  </r>
  <r>
    <x v="631"/>
    <x v="631"/>
    <s v="A Powerful Multimedia-Rich Software that aims at making online publishing very simple."/>
    <n v="50000"/>
    <n v="690"/>
    <x v="1"/>
    <x v="5"/>
    <s v="CAD"/>
    <n v="1464460329"/>
    <n v="1461954729"/>
    <b v="0"/>
    <x v="82"/>
    <b v="0"/>
    <s v="technology/web"/>
    <n v="1.38E-2"/>
    <n v="76.666666666666671"/>
    <x v="2"/>
    <x v="7"/>
    <x v="631"/>
    <d v="2016-05-28T18:32:09"/>
  </r>
  <r>
    <x v="632"/>
    <x v="632"/>
    <s v="Our goal is to create a system, students can find universities that best match their interests."/>
    <n v="20000"/>
    <n v="0"/>
    <x v="1"/>
    <x v="9"/>
    <s v="EUR"/>
    <n v="1448470165"/>
    <n v="1445874565"/>
    <b v="0"/>
    <x v="78"/>
    <b v="0"/>
    <s v="technology/web"/>
    <n v="0"/>
    <e v="#DIV/0!"/>
    <x v="2"/>
    <x v="7"/>
    <x v="632"/>
    <d v="2015-11-25T16:49:25"/>
  </r>
  <r>
    <x v="633"/>
    <x v="633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x v="20"/>
    <b v="0"/>
    <s v="technology/web"/>
    <n v="0.1245"/>
    <n v="49.8"/>
    <x v="2"/>
    <x v="7"/>
    <x v="633"/>
    <d v="2016-06-17T23:00:00"/>
  </r>
  <r>
    <x v="634"/>
    <x v="634"/>
    <s v="We help companies to explain what they do in simple, grandma-would-understand terms."/>
    <n v="5000"/>
    <n v="1"/>
    <x v="1"/>
    <x v="0"/>
    <s v="USD"/>
    <n v="1424989029"/>
    <n v="1422397029"/>
    <b v="0"/>
    <x v="29"/>
    <b v="0"/>
    <s v="technology/web"/>
    <n v="2.0000000000000001E-4"/>
    <n v="1"/>
    <x v="2"/>
    <x v="7"/>
    <x v="634"/>
    <d v="2015-02-26T22:17:09"/>
  </r>
  <r>
    <x v="635"/>
    <x v="635"/>
    <s v="Network used for building technology development teams."/>
    <n v="25000"/>
    <n v="2"/>
    <x v="1"/>
    <x v="0"/>
    <s v="USD"/>
    <n v="1428804762"/>
    <n v="1426212762"/>
    <b v="0"/>
    <x v="29"/>
    <b v="0"/>
    <s v="technology/web"/>
    <n v="8.0000000000000007E-5"/>
    <n v="2"/>
    <x v="2"/>
    <x v="7"/>
    <x v="635"/>
    <d v="2015-04-12T02:12:42"/>
  </r>
  <r>
    <x v="636"/>
    <x v="636"/>
    <s v="With no central location for keto knowledge, keto advice will be a community run knowledge base."/>
    <n v="2000"/>
    <n v="4"/>
    <x v="1"/>
    <x v="1"/>
    <s v="GBP"/>
    <n v="1433587620"/>
    <n v="1430996150"/>
    <b v="0"/>
    <x v="29"/>
    <b v="0"/>
    <s v="technology/web"/>
    <n v="2E-3"/>
    <n v="4"/>
    <x v="2"/>
    <x v="7"/>
    <x v="636"/>
    <d v="2015-06-06T10:47:00"/>
  </r>
  <r>
    <x v="637"/>
    <x v="637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x v="78"/>
    <b v="0"/>
    <s v="technology/web"/>
    <n v="0"/>
    <e v="#DIV/0!"/>
    <x v="2"/>
    <x v="7"/>
    <x v="637"/>
    <d v="2017-02-25T23:04:00"/>
  </r>
  <r>
    <x v="638"/>
    <x v="638"/>
    <s v="O0"/>
    <n v="200000"/>
    <n v="18"/>
    <x v="1"/>
    <x v="12"/>
    <s v="EUR"/>
    <n v="1490447662"/>
    <n v="1485267262"/>
    <b v="0"/>
    <x v="79"/>
    <b v="0"/>
    <s v="technology/web"/>
    <n v="9.0000000000000006E-5"/>
    <n v="3"/>
    <x v="2"/>
    <x v="7"/>
    <x v="638"/>
    <d v="2017-03-25T13:14:22"/>
  </r>
  <r>
    <x v="639"/>
    <x v="639"/>
    <s v="Development of a Safe and Educational Social Media site for kids."/>
    <n v="1000000"/>
    <n v="1"/>
    <x v="1"/>
    <x v="0"/>
    <s v="USD"/>
    <n v="1413208795"/>
    <n v="1408024795"/>
    <b v="0"/>
    <x v="29"/>
    <b v="0"/>
    <s v="technology/web"/>
    <n v="9.9999999999999995E-7"/>
    <n v="1"/>
    <x v="2"/>
    <x v="7"/>
    <x v="639"/>
    <d v="2014-10-13T13:59:55"/>
  </r>
  <r>
    <x v="640"/>
    <x v="640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x v="84"/>
    <b v="1"/>
    <s v="technology/wearables"/>
    <n v="1.4428571428571428"/>
    <n v="50.5"/>
    <x v="2"/>
    <x v="8"/>
    <x v="640"/>
    <d v="2016-11-24T23:00:00"/>
  </r>
  <r>
    <x v="641"/>
    <x v="641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x v="213"/>
    <b v="1"/>
    <s v="technology/wearables"/>
    <n v="1.1916249999999999"/>
    <n v="151.31746031746033"/>
    <x v="2"/>
    <x v="8"/>
    <x v="641"/>
    <d v="2015-08-13T13:40:48"/>
  </r>
  <r>
    <x v="642"/>
    <x v="642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x v="214"/>
    <b v="1"/>
    <s v="technology/wearables"/>
    <n v="14.604850000000001"/>
    <n v="134.3592456301748"/>
    <x v="2"/>
    <x v="8"/>
    <x v="642"/>
    <d v="2015-08-19T15:37:54"/>
  </r>
  <r>
    <x v="643"/>
    <x v="643"/>
    <s v="Stylish new phone carrier allows instant access to your smart phone while freeing up your hands."/>
    <n v="25000"/>
    <n v="26452"/>
    <x v="0"/>
    <x v="0"/>
    <s v="USD"/>
    <n v="1433085875"/>
    <n v="1428333875"/>
    <b v="0"/>
    <x v="215"/>
    <b v="1"/>
    <s v="technology/wearables"/>
    <n v="1.0580799999999999"/>
    <n v="174.02631578947367"/>
    <x v="2"/>
    <x v="8"/>
    <x v="643"/>
    <d v="2015-05-31T15:24:35"/>
  </r>
  <r>
    <x v="644"/>
    <x v="644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x v="216"/>
    <b v="1"/>
    <s v="technology/wearables"/>
    <n v="3.0011791999999997"/>
    <n v="73.486268364348675"/>
    <x v="2"/>
    <x v="8"/>
    <x v="644"/>
    <d v="2014-10-29T01:00:00"/>
  </r>
  <r>
    <x v="645"/>
    <x v="645"/>
    <s v="Ever wanted to own something made out of carbon fiber? Now you can!"/>
    <n v="2000"/>
    <n v="5574"/>
    <x v="0"/>
    <x v="0"/>
    <s v="USD"/>
    <n v="1470962274"/>
    <n v="1468370274"/>
    <b v="0"/>
    <x v="186"/>
    <b v="1"/>
    <s v="technology/wearables"/>
    <n v="2.7869999999999999"/>
    <n v="23.518987341772153"/>
    <x v="2"/>
    <x v="8"/>
    <x v="645"/>
    <d v="2016-08-12T00:37:54"/>
  </r>
  <r>
    <x v="646"/>
    <x v="646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x v="74"/>
    <b v="1"/>
    <s v="technology/wearables"/>
    <n v="1.3187625000000001"/>
    <n v="39.074444444444445"/>
    <x v="2"/>
    <x v="8"/>
    <x v="646"/>
    <d v="2014-08-11T20:27:47"/>
  </r>
  <r>
    <x v="647"/>
    <x v="647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x v="57"/>
    <b v="1"/>
    <s v="technology/wearables"/>
    <n v="1.0705"/>
    <n v="125.94117647058823"/>
    <x v="2"/>
    <x v="8"/>
    <x v="647"/>
    <d v="2016-03-17T17:25:49"/>
  </r>
  <r>
    <x v="648"/>
    <x v="648"/>
    <s v="Get ready for the next product that you canâ€™t live without"/>
    <n v="35000"/>
    <n v="44388"/>
    <x v="0"/>
    <x v="0"/>
    <s v="USD"/>
    <n v="1413304708"/>
    <n v="1410280708"/>
    <b v="0"/>
    <x v="74"/>
    <b v="1"/>
    <s v="technology/wearables"/>
    <n v="1.2682285714285715"/>
    <n v="1644"/>
    <x v="2"/>
    <x v="8"/>
    <x v="648"/>
    <d v="2014-10-14T16:38:28"/>
  </r>
  <r>
    <x v="649"/>
    <x v="649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x v="141"/>
    <b v="1"/>
    <s v="technology/wearables"/>
    <n v="1.3996"/>
    <n v="42.670731707317074"/>
    <x v="2"/>
    <x v="8"/>
    <x v="649"/>
    <d v="2014-09-16T21:53:33"/>
  </r>
  <r>
    <x v="650"/>
    <x v="650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x v="53"/>
    <b v="1"/>
    <s v="technology/wearables"/>
    <n v="1.1240000000000001"/>
    <n v="35.125"/>
    <x v="2"/>
    <x v="8"/>
    <x v="650"/>
    <d v="2014-12-19T01:53:04"/>
  </r>
  <r>
    <x v="651"/>
    <x v="651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x v="217"/>
    <b v="1"/>
    <s v="technology/wearables"/>
    <n v="1.00528"/>
    <n v="239.35238095238094"/>
    <x v="2"/>
    <x v="8"/>
    <x v="651"/>
    <d v="2014-12-13T00:25:11"/>
  </r>
  <r>
    <x v="652"/>
    <x v="652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x v="33"/>
    <b v="1"/>
    <s v="technology/wearables"/>
    <n v="1.0046666666666666"/>
    <n v="107.64285714285714"/>
    <x v="2"/>
    <x v="8"/>
    <x v="652"/>
    <d v="2016-12-01T17:34:10"/>
  </r>
  <r>
    <x v="653"/>
    <x v="653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x v="218"/>
    <b v="1"/>
    <s v="technology/wearables"/>
    <n v="1.4144600000000001"/>
    <n v="95.830623306233065"/>
    <x v="2"/>
    <x v="8"/>
    <x v="653"/>
    <d v="2015-08-20T14:50:40"/>
  </r>
  <r>
    <x v="654"/>
    <x v="654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x v="219"/>
    <b v="1"/>
    <s v="technology/wearables"/>
    <n v="2.6729166666666666"/>
    <n v="31.663376110562684"/>
    <x v="2"/>
    <x v="8"/>
    <x v="654"/>
    <d v="2015-07-08T22:58:33"/>
  </r>
  <r>
    <x v="655"/>
    <x v="655"/>
    <s v="Meet Spark: The friendly companion that helps you stay awake during the day. Re-released with new features!"/>
    <n v="8000"/>
    <n v="11751"/>
    <x v="0"/>
    <x v="0"/>
    <s v="USD"/>
    <n v="1426197512"/>
    <n v="1423609112"/>
    <b v="0"/>
    <x v="220"/>
    <b v="1"/>
    <s v="technology/wearables"/>
    <n v="1.4688749999999999"/>
    <n v="42.886861313868614"/>
    <x v="2"/>
    <x v="8"/>
    <x v="655"/>
    <d v="2015-03-12T21:58:32"/>
  </r>
  <r>
    <x v="656"/>
    <x v="656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x v="45"/>
    <b v="1"/>
    <s v="technology/wearables"/>
    <n v="2.1356000000000002"/>
    <n v="122.73563218390805"/>
    <x v="2"/>
    <x v="8"/>
    <x v="656"/>
    <d v="2016-04-17T18:18:39"/>
  </r>
  <r>
    <x v="657"/>
    <x v="657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x v="221"/>
    <b v="1"/>
    <s v="technology/wearables"/>
    <n v="1.2569999999999999"/>
    <n v="190.45454545454547"/>
    <x v="2"/>
    <x v="8"/>
    <x v="657"/>
    <d v="2015-12-23T20:17:52"/>
  </r>
  <r>
    <x v="658"/>
    <x v="658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x v="222"/>
    <b v="1"/>
    <s v="technology/wearables"/>
    <n v="1.0446206037108834"/>
    <n v="109.33695652173913"/>
    <x v="2"/>
    <x v="8"/>
    <x v="658"/>
    <d v="2015-07-26T18:00:00"/>
  </r>
  <r>
    <x v="659"/>
    <x v="659"/>
    <s v="Sync up your lifestyle"/>
    <n v="3000"/>
    <n v="3017"/>
    <x v="0"/>
    <x v="0"/>
    <s v="USD"/>
    <n v="1440339295"/>
    <n v="1437747295"/>
    <b v="0"/>
    <x v="64"/>
    <b v="1"/>
    <s v="technology/wearables"/>
    <n v="1.0056666666666667"/>
    <n v="143.66666666666666"/>
    <x v="2"/>
    <x v="8"/>
    <x v="659"/>
    <d v="2015-08-23T14:14:55"/>
  </r>
  <r>
    <x v="660"/>
    <x v="660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x v="59"/>
    <b v="0"/>
    <s v="technology/wearables"/>
    <n v="3.058E-2"/>
    <n v="84.944444444444443"/>
    <x v="2"/>
    <x v="8"/>
    <x v="660"/>
    <d v="2014-11-09T18:47:59"/>
  </r>
  <r>
    <x v="661"/>
    <x v="661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x v="82"/>
    <b v="0"/>
    <s v="technology/wearables"/>
    <n v="9.4999999999999998E-3"/>
    <n v="10.555555555555555"/>
    <x v="2"/>
    <x v="8"/>
    <x v="661"/>
    <d v="2016-10-23T15:29:19"/>
  </r>
  <r>
    <x v="662"/>
    <x v="662"/>
    <s v="A stylish, durable safety light band on your wrist or ankle holds a watch or another modular accessory."/>
    <n v="39000"/>
    <n v="156"/>
    <x v="2"/>
    <x v="0"/>
    <s v="USD"/>
    <n v="1421404247"/>
    <n v="1418812247"/>
    <b v="0"/>
    <x v="80"/>
    <b v="0"/>
    <s v="technology/wearables"/>
    <n v="4.0000000000000001E-3"/>
    <n v="39"/>
    <x v="2"/>
    <x v="8"/>
    <x v="662"/>
    <d v="2015-01-16T10:30:47"/>
  </r>
  <r>
    <x v="663"/>
    <x v="663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x v="63"/>
    <b v="0"/>
    <s v="technology/wearables"/>
    <n v="3.5000000000000001E-3"/>
    <n v="100"/>
    <x v="2"/>
    <x v="8"/>
    <x v="663"/>
    <d v="2015-07-18T20:14:16"/>
  </r>
  <r>
    <x v="664"/>
    <x v="664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x v="60"/>
    <b v="0"/>
    <s v="technology/wearables"/>
    <n v="7.5333333333333335E-2"/>
    <n v="31.172413793103448"/>
    <x v="2"/>
    <x v="8"/>
    <x v="664"/>
    <d v="2015-04-13T15:59:35"/>
  </r>
  <r>
    <x v="665"/>
    <x v="665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x v="8"/>
    <b v="0"/>
    <s v="technology/wearables"/>
    <n v="0.18640000000000001"/>
    <n v="155.33333333333334"/>
    <x v="2"/>
    <x v="8"/>
    <x v="665"/>
    <d v="2017-01-13T17:04:21"/>
  </r>
  <r>
    <x v="666"/>
    <x v="666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x v="80"/>
    <b v="0"/>
    <s v="technology/wearables"/>
    <n v="4.0000000000000003E-5"/>
    <n v="2"/>
    <x v="2"/>
    <x v="8"/>
    <x v="666"/>
    <d v="2014-08-17T19:58:18"/>
  </r>
  <r>
    <x v="667"/>
    <x v="667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x v="33"/>
    <b v="0"/>
    <s v="technology/wearables"/>
    <n v="0.1002"/>
    <n v="178.92857142857142"/>
    <x v="2"/>
    <x v="8"/>
    <x v="667"/>
    <d v="2016-10-29T08:57:43"/>
  </r>
  <r>
    <x v="668"/>
    <x v="668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x v="20"/>
    <b v="0"/>
    <s v="technology/wearables"/>
    <n v="4.5600000000000002E-2"/>
    <n v="27.36"/>
    <x v="2"/>
    <x v="8"/>
    <x v="668"/>
    <d v="2015-05-11T19:57:02"/>
  </r>
  <r>
    <x v="669"/>
    <x v="669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x v="33"/>
    <b v="0"/>
    <s v="technology/wearables"/>
    <n v="0.21507499999999999"/>
    <n v="1536.25"/>
    <x v="2"/>
    <x v="8"/>
    <x v="669"/>
    <d v="2016-07-06T15:00:58"/>
  </r>
  <r>
    <x v="670"/>
    <x v="670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x v="223"/>
    <b v="0"/>
    <s v="technology/wearables"/>
    <n v="0.29276666666666668"/>
    <n v="84.99677419354839"/>
    <x v="2"/>
    <x v="8"/>
    <x v="670"/>
    <d v="2016-06-19T08:10:00"/>
  </r>
  <r>
    <x v="671"/>
    <x v="671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x v="41"/>
    <b v="0"/>
    <s v="technology/wearables"/>
    <n v="0.39426666666666665"/>
    <n v="788.5333333333333"/>
    <x v="2"/>
    <x v="8"/>
    <x v="671"/>
    <d v="2015-01-14T04:00:00"/>
  </r>
  <r>
    <x v="672"/>
    <x v="672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x v="224"/>
    <b v="0"/>
    <s v="technology/wearables"/>
    <n v="0.21628"/>
    <n v="50.29767441860465"/>
    <x v="2"/>
    <x v="8"/>
    <x v="672"/>
    <d v="2015-01-01T04:59:00"/>
  </r>
  <r>
    <x v="673"/>
    <x v="673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x v="83"/>
    <b v="0"/>
    <s v="technology/wearables"/>
    <n v="2.0500000000000002E-3"/>
    <n v="68.333333333333329"/>
    <x v="2"/>
    <x v="8"/>
    <x v="673"/>
    <d v="2014-09-01T20:10:17"/>
  </r>
  <r>
    <x v="674"/>
    <x v="674"/>
    <s v="Listen to sounds by feeling an array of vibrational patterns against your body."/>
    <n v="50000"/>
    <n v="15"/>
    <x v="2"/>
    <x v="0"/>
    <s v="USD"/>
    <n v="1407811627"/>
    <n v="1402627627"/>
    <b v="0"/>
    <x v="84"/>
    <b v="0"/>
    <s v="technology/wearables"/>
    <n v="2.9999999999999997E-4"/>
    <n v="7.5"/>
    <x v="2"/>
    <x v="8"/>
    <x v="674"/>
    <d v="2014-08-12T02:47:07"/>
  </r>
  <r>
    <x v="675"/>
    <x v="675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x v="55"/>
    <b v="0"/>
    <s v="technology/wearables"/>
    <n v="0.14849999999999999"/>
    <n v="34.269230769230766"/>
    <x v="2"/>
    <x v="8"/>
    <x v="675"/>
    <d v="2015-01-01T06:59:00"/>
  </r>
  <r>
    <x v="676"/>
    <x v="676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x v="54"/>
    <b v="0"/>
    <s v="technology/wearables"/>
    <n v="1.4710000000000001E-2"/>
    <n v="61.291666666666664"/>
    <x v="2"/>
    <x v="8"/>
    <x v="676"/>
    <d v="2015-02-07T18:26:21"/>
  </r>
  <r>
    <x v="677"/>
    <x v="677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x v="93"/>
    <b v="0"/>
    <s v="technology/wearables"/>
    <n v="0.25584000000000001"/>
    <n v="133.25"/>
    <x v="2"/>
    <x v="8"/>
    <x v="677"/>
    <d v="2016-06-28T09:41:35"/>
  </r>
  <r>
    <x v="678"/>
    <x v="678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x v="57"/>
    <b v="0"/>
    <s v="technology/wearables"/>
    <n v="3.8206896551724136E-2"/>
    <n v="65.17647058823529"/>
    <x v="2"/>
    <x v="8"/>
    <x v="678"/>
    <d v="2016-05-21T09:02:18"/>
  </r>
  <r>
    <x v="679"/>
    <x v="679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x v="225"/>
    <b v="0"/>
    <s v="technology/wearables"/>
    <n v="0.15485964912280703"/>
    <n v="93.90425531914893"/>
    <x v="2"/>
    <x v="8"/>
    <x v="679"/>
    <d v="2016-09-03T16:41:49"/>
  </r>
  <r>
    <x v="680"/>
    <x v="680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x v="135"/>
    <b v="0"/>
    <s v="technology/wearables"/>
    <n v="0.25912000000000002"/>
    <n v="150.65116279069767"/>
    <x v="2"/>
    <x v="8"/>
    <x v="680"/>
    <d v="2014-09-17T12:02:11"/>
  </r>
  <r>
    <x v="681"/>
    <x v="681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x v="29"/>
    <b v="0"/>
    <s v="technology/wearables"/>
    <n v="4.0000000000000002E-4"/>
    <n v="1"/>
    <x v="2"/>
    <x v="8"/>
    <x v="681"/>
    <d v="2016-10-26T19:20:04"/>
  </r>
  <r>
    <x v="682"/>
    <x v="682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x v="80"/>
    <b v="0"/>
    <s v="technology/wearables"/>
    <n v="1.06E-3"/>
    <n v="13.25"/>
    <x v="2"/>
    <x v="8"/>
    <x v="682"/>
    <d v="2017-03-14T17:22:02"/>
  </r>
  <r>
    <x v="683"/>
    <x v="683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x v="83"/>
    <b v="0"/>
    <s v="technology/wearables"/>
    <n v="8.5142857142857138E-3"/>
    <n v="99.333333333333329"/>
    <x v="2"/>
    <x v="8"/>
    <x v="683"/>
    <d v="2016-10-31T21:36:04"/>
  </r>
  <r>
    <x v="684"/>
    <x v="684"/>
    <s v="Arcus gives your fingers super powers."/>
    <n v="320000"/>
    <n v="23948"/>
    <x v="2"/>
    <x v="0"/>
    <s v="USD"/>
    <n v="1406257200"/>
    <n v="1403176891"/>
    <b v="0"/>
    <x v="125"/>
    <b v="0"/>
    <s v="technology/wearables"/>
    <n v="7.4837500000000001E-2"/>
    <n v="177.39259259259259"/>
    <x v="2"/>
    <x v="8"/>
    <x v="684"/>
    <d v="2014-07-25T03:00:00"/>
  </r>
  <r>
    <x v="685"/>
    <x v="685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x v="73"/>
    <b v="0"/>
    <s v="technology/wearables"/>
    <n v="0.27650000000000002"/>
    <n v="55.3"/>
    <x v="2"/>
    <x v="8"/>
    <x v="685"/>
    <d v="2015-01-12T20:47:52"/>
  </r>
  <r>
    <x v="686"/>
    <x v="686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x v="78"/>
    <b v="0"/>
    <s v="technology/wearables"/>
    <n v="0"/>
    <e v="#DIV/0!"/>
    <x v="2"/>
    <x v="8"/>
    <x v="686"/>
    <d v="2015-08-03T16:09:30"/>
  </r>
  <r>
    <x v="687"/>
    <x v="687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x v="79"/>
    <b v="0"/>
    <s v="technology/wearables"/>
    <n v="3.5499999999999997E-2"/>
    <n v="591.66666666666663"/>
    <x v="2"/>
    <x v="8"/>
    <x v="687"/>
    <d v="2017-02-05T18:00:53"/>
  </r>
  <r>
    <x v="688"/>
    <x v="688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x v="17"/>
    <b v="0"/>
    <s v="technology/wearables"/>
    <n v="0.72989999999999999"/>
    <n v="405.5"/>
    <x v="2"/>
    <x v="8"/>
    <x v="688"/>
    <d v="2015-10-15T02:30:53"/>
  </r>
  <r>
    <x v="689"/>
    <x v="689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x v="226"/>
    <b v="0"/>
    <s v="technology/wearables"/>
    <n v="0.57648750000000004"/>
    <n v="343.14732142857144"/>
    <x v="2"/>
    <x v="8"/>
    <x v="689"/>
    <d v="2016-12-08T04:59:00"/>
  </r>
  <r>
    <x v="690"/>
    <x v="690"/>
    <s v="A radiation shield for your fitness tracker, smartwatch or other wearable smart device"/>
    <n v="20000"/>
    <n v="2468"/>
    <x v="2"/>
    <x v="0"/>
    <s v="USD"/>
    <n v="1473400800"/>
    <n v="1469718841"/>
    <b v="0"/>
    <x v="69"/>
    <b v="0"/>
    <s v="technology/wearables"/>
    <n v="0.1234"/>
    <n v="72.588235294117652"/>
    <x v="2"/>
    <x v="8"/>
    <x v="690"/>
    <d v="2016-09-09T06:00:00"/>
  </r>
  <r>
    <x v="691"/>
    <x v="691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x v="73"/>
    <b v="0"/>
    <s v="technology/wearables"/>
    <n v="5.1999999999999998E-3"/>
    <n v="26"/>
    <x v="2"/>
    <x v="8"/>
    <x v="691"/>
    <d v="2015-07-01T00:40:46"/>
  </r>
  <r>
    <x v="692"/>
    <x v="692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x v="227"/>
    <b v="0"/>
    <s v="technology/wearables"/>
    <n v="6.5299999999999997E-2"/>
    <n v="6.4975124378109452"/>
    <x v="2"/>
    <x v="8"/>
    <x v="692"/>
    <d v="2016-12-22T09:01:03"/>
  </r>
  <r>
    <x v="693"/>
    <x v="693"/>
    <s v="Prana is the first wearable combining breath and posture tracking to make your sitting time count."/>
    <n v="100000"/>
    <n v="35338"/>
    <x v="2"/>
    <x v="0"/>
    <s v="USD"/>
    <n v="1430421827"/>
    <n v="1427829827"/>
    <b v="0"/>
    <x v="228"/>
    <b v="0"/>
    <s v="technology/wearables"/>
    <n v="0.35338000000000003"/>
    <n v="119.38513513513513"/>
    <x v="2"/>
    <x v="8"/>
    <x v="693"/>
    <d v="2015-04-30T19:23:47"/>
  </r>
  <r>
    <x v="694"/>
    <x v="694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x v="63"/>
    <b v="0"/>
    <s v="technology/wearables"/>
    <n v="3.933333333333333E-3"/>
    <n v="84.285714285714292"/>
    <x v="2"/>
    <x v="8"/>
    <x v="694"/>
    <d v="2017-02-01T15:55:59"/>
  </r>
  <r>
    <x v="695"/>
    <x v="695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x v="63"/>
    <b v="0"/>
    <s v="technology/wearables"/>
    <n v="1.06E-2"/>
    <n v="90.857142857142861"/>
    <x v="2"/>
    <x v="8"/>
    <x v="695"/>
    <d v="2014-10-31T12:30:20"/>
  </r>
  <r>
    <x v="696"/>
    <x v="696"/>
    <s v="Show your fidelity by wearing the Trustee rings! Show where you are (at)!"/>
    <n v="175000"/>
    <n v="1"/>
    <x v="2"/>
    <x v="9"/>
    <s v="EUR"/>
    <n v="1406326502"/>
    <n v="1403734502"/>
    <b v="0"/>
    <x v="29"/>
    <b v="0"/>
    <s v="technology/wearables"/>
    <n v="5.7142857142857145E-6"/>
    <n v="1"/>
    <x v="2"/>
    <x v="8"/>
    <x v="696"/>
    <d v="2014-07-25T22:15:02"/>
  </r>
  <r>
    <x v="697"/>
    <x v="697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x v="229"/>
    <b v="0"/>
    <s v="technology/wearables"/>
    <n v="0.46379999999999999"/>
    <n v="20.342105263157894"/>
    <x v="2"/>
    <x v="8"/>
    <x v="697"/>
    <d v="2016-02-03T12:33:09"/>
  </r>
  <r>
    <x v="698"/>
    <x v="698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x v="60"/>
    <b v="0"/>
    <s v="technology/wearables"/>
    <n v="0.15390000000000001"/>
    <n v="530.68965517241384"/>
    <x v="2"/>
    <x v="8"/>
    <x v="698"/>
    <d v="2014-09-18T02:00:00"/>
  </r>
  <r>
    <x v="699"/>
    <x v="699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x v="230"/>
    <b v="0"/>
    <s v="technology/wearables"/>
    <n v="0.824221076923077"/>
    <n v="120.39184269662923"/>
    <x v="2"/>
    <x v="8"/>
    <x v="699"/>
    <d v="2013-11-22T16:00:00"/>
  </r>
  <r>
    <x v="700"/>
    <x v="700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x v="162"/>
    <b v="0"/>
    <s v="technology/wearables"/>
    <n v="2.6866666666666667E-2"/>
    <n v="13"/>
    <x v="2"/>
    <x v="8"/>
    <x v="700"/>
    <d v="2017-01-10T16:31:21"/>
  </r>
  <r>
    <x v="701"/>
    <x v="701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x v="64"/>
    <b v="0"/>
    <s v="technology/wearables"/>
    <n v="0.26600000000000001"/>
    <n v="291.33333333333331"/>
    <x v="2"/>
    <x v="8"/>
    <x v="701"/>
    <d v="2014-07-23T15:54:40"/>
  </r>
  <r>
    <x v="702"/>
    <x v="702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x v="77"/>
    <b v="0"/>
    <s v="technology/wearables"/>
    <n v="0.30813400000000002"/>
    <n v="124.9191891891892"/>
    <x v="2"/>
    <x v="8"/>
    <x v="702"/>
    <d v="2016-11-24T18:26:27"/>
  </r>
  <r>
    <x v="703"/>
    <x v="703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x v="63"/>
    <b v="0"/>
    <s v="technology/wearables"/>
    <n v="5.5800000000000002E-2"/>
    <n v="119.57142857142857"/>
    <x v="2"/>
    <x v="8"/>
    <x v="703"/>
    <d v="2017-01-31T23:32:00"/>
  </r>
  <r>
    <x v="704"/>
    <x v="704"/>
    <s v="Turn you helmet into the safest helmet and don't worry about a thing,you will always have the right fit!!"/>
    <n v="55000"/>
    <n v="481"/>
    <x v="2"/>
    <x v="5"/>
    <s v="CAD"/>
    <n v="1487565468"/>
    <n v="1482381468"/>
    <b v="0"/>
    <x v="80"/>
    <b v="0"/>
    <s v="technology/wearables"/>
    <n v="8.7454545454545458E-3"/>
    <n v="120.25"/>
    <x v="2"/>
    <x v="8"/>
    <x v="704"/>
    <d v="2017-02-20T04:37:48"/>
  </r>
  <r>
    <x v="705"/>
    <x v="705"/>
    <s v="The closest thing ever to the Holy Grail of wearables technology"/>
    <n v="100000"/>
    <n v="977"/>
    <x v="2"/>
    <x v="9"/>
    <s v="EUR"/>
    <n v="1484999278"/>
    <n v="1482407278"/>
    <b v="0"/>
    <x v="81"/>
    <b v="0"/>
    <s v="technology/wearables"/>
    <n v="9.7699999999999992E-3"/>
    <n v="195.4"/>
    <x v="2"/>
    <x v="8"/>
    <x v="705"/>
    <d v="2017-01-21T11:47:58"/>
  </r>
  <r>
    <x v="706"/>
    <x v="706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x v="78"/>
    <b v="0"/>
    <s v="technology/wearables"/>
    <n v="0"/>
    <e v="#DIV/0!"/>
    <x v="2"/>
    <x v="8"/>
    <x v="706"/>
    <d v="2016-12-14T18:39:00"/>
  </r>
  <r>
    <x v="707"/>
    <x v="707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x v="231"/>
    <b v="0"/>
    <s v="technology/wearables"/>
    <n v="0.78927352941176465"/>
    <n v="117.69868421052631"/>
    <x v="2"/>
    <x v="8"/>
    <x v="707"/>
    <d v="2017-01-01T15:55:27"/>
  </r>
  <r>
    <x v="708"/>
    <x v="708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x v="232"/>
    <b v="0"/>
    <s v="technology/wearables"/>
    <n v="0.22092500000000001"/>
    <n v="23.948509485094849"/>
    <x v="2"/>
    <x v="8"/>
    <x v="708"/>
    <d v="2014-09-13T13:56:40"/>
  </r>
  <r>
    <x v="709"/>
    <x v="709"/>
    <s v="A &quot;handheld&quot; light, which eases the way you illuminate objects and/or paths."/>
    <n v="15000"/>
    <n v="61"/>
    <x v="2"/>
    <x v="0"/>
    <s v="USD"/>
    <n v="1417741159"/>
    <n v="1415149159"/>
    <b v="0"/>
    <x v="84"/>
    <b v="0"/>
    <s v="technology/wearables"/>
    <n v="4.0666666666666663E-3"/>
    <n v="30.5"/>
    <x v="2"/>
    <x v="8"/>
    <x v="709"/>
    <d v="2014-12-05T00:59:19"/>
  </r>
  <r>
    <x v="710"/>
    <x v="710"/>
    <s v="Shirts, so technologically advanced, they connect mentally to their audience upon sight."/>
    <n v="1200"/>
    <n v="0"/>
    <x v="2"/>
    <x v="5"/>
    <s v="CAD"/>
    <n v="1408495440"/>
    <n v="1405640302"/>
    <b v="0"/>
    <x v="78"/>
    <b v="0"/>
    <s v="technology/wearables"/>
    <n v="0"/>
    <e v="#DIV/0!"/>
    <x v="2"/>
    <x v="8"/>
    <x v="710"/>
    <d v="2014-08-20T00:44:00"/>
  </r>
  <r>
    <x v="711"/>
    <x v="711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x v="233"/>
    <b v="0"/>
    <s v="technology/wearables"/>
    <n v="0.33790999999999999"/>
    <n v="99.973372781065095"/>
    <x v="2"/>
    <x v="8"/>
    <x v="711"/>
    <d v="2016-12-14T12:01:08"/>
  </r>
  <r>
    <x v="712"/>
    <x v="712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x v="80"/>
    <b v="0"/>
    <s v="technology/wearables"/>
    <n v="2.1649484536082476E-3"/>
    <n v="26.25"/>
    <x v="2"/>
    <x v="8"/>
    <x v="712"/>
    <d v="2016-02-14T16:20:32"/>
  </r>
  <r>
    <x v="713"/>
    <x v="713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x v="29"/>
    <b v="0"/>
    <s v="technology/wearables"/>
    <n v="7.9600000000000001E-3"/>
    <n v="199"/>
    <x v="2"/>
    <x v="8"/>
    <x v="713"/>
    <d v="2016-06-05T12:42:12"/>
  </r>
  <r>
    <x v="714"/>
    <x v="714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x v="33"/>
    <b v="0"/>
    <s v="technology/wearables"/>
    <n v="0.14993333333333334"/>
    <n v="80.321428571428569"/>
    <x v="2"/>
    <x v="8"/>
    <x v="714"/>
    <d v="2017-02-28T18:54:42"/>
  </r>
  <r>
    <x v="715"/>
    <x v="715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x v="8"/>
    <b v="0"/>
    <s v="technology/wearables"/>
    <n v="5.0509090909090906E-2"/>
    <n v="115.75"/>
    <x v="2"/>
    <x v="8"/>
    <x v="715"/>
    <d v="2015-11-05T03:10:40"/>
  </r>
  <r>
    <x v="716"/>
    <x v="716"/>
    <s v="Translate sight into touch with a wrist-mounted wearable. A revolution for visually impaired people everywhere."/>
    <n v="7000"/>
    <n v="715"/>
    <x v="2"/>
    <x v="0"/>
    <s v="USD"/>
    <n v="1417392000"/>
    <n v="1414511307"/>
    <b v="0"/>
    <x v="38"/>
    <b v="0"/>
    <s v="technology/wearables"/>
    <n v="0.10214285714285715"/>
    <n v="44.6875"/>
    <x v="2"/>
    <x v="8"/>
    <x v="716"/>
    <d v="2014-12-01T00:00:00"/>
  </r>
  <r>
    <x v="717"/>
    <x v="717"/>
    <s v="Cool air flowing under clothing keeps you cool."/>
    <n v="100000"/>
    <n v="305"/>
    <x v="2"/>
    <x v="0"/>
    <s v="USD"/>
    <n v="1409949002"/>
    <n v="1407357002"/>
    <b v="0"/>
    <x v="80"/>
    <b v="0"/>
    <s v="technology/wearables"/>
    <n v="3.0500000000000002E-3"/>
    <n v="76.25"/>
    <x v="2"/>
    <x v="8"/>
    <x v="717"/>
    <d v="2014-09-05T20:30:02"/>
  </r>
  <r>
    <x v="718"/>
    <x v="718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x v="80"/>
    <b v="0"/>
    <s v="technology/wearables"/>
    <n v="7.4999999999999997E-3"/>
    <n v="22.5"/>
    <x v="2"/>
    <x v="8"/>
    <x v="718"/>
    <d v="2017-02-18T05:59:00"/>
  </r>
  <r>
    <x v="719"/>
    <x v="719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x v="73"/>
    <b v="0"/>
    <s v="technology/wearables"/>
    <n v="1.2933333333333333E-2"/>
    <n v="19.399999999999999"/>
    <x v="2"/>
    <x v="8"/>
    <x v="719"/>
    <d v="2016-02-23T00:57:56"/>
  </r>
  <r>
    <x v="720"/>
    <x v="720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x v="14"/>
    <b v="1"/>
    <s v="publishing/nonfiction"/>
    <n v="1.4394736842105262"/>
    <n v="66.707317073170728"/>
    <x v="3"/>
    <x v="9"/>
    <x v="720"/>
    <d v="2012-01-29T15:34:51"/>
  </r>
  <r>
    <x v="721"/>
    <x v="721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x v="46"/>
    <b v="1"/>
    <s v="publishing/nonfiction"/>
    <n v="1.2210975609756098"/>
    <n v="84.142857142857139"/>
    <x v="3"/>
    <x v="9"/>
    <x v="721"/>
    <d v="2014-08-01T13:43:27"/>
  </r>
  <r>
    <x v="722"/>
    <x v="722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x v="234"/>
    <b v="1"/>
    <s v="publishing/nonfiction"/>
    <n v="1.3202400000000001"/>
    <n v="215.72549019607843"/>
    <x v="3"/>
    <x v="9"/>
    <x v="722"/>
    <d v="2012-04-08T18:19:38"/>
  </r>
  <r>
    <x v="723"/>
    <x v="723"/>
    <s v="The Definitive (and Slightly Ridiculous) Guide to Enjoying the 2015 Pro Football Season"/>
    <n v="5000"/>
    <n v="5469"/>
    <x v="0"/>
    <x v="0"/>
    <s v="USD"/>
    <n v="1438228740"/>
    <n v="1435606549"/>
    <b v="0"/>
    <x v="61"/>
    <b v="1"/>
    <s v="publishing/nonfiction"/>
    <n v="1.0938000000000001"/>
    <n v="54.69"/>
    <x v="3"/>
    <x v="9"/>
    <x v="723"/>
    <d v="2015-07-30T03:59:00"/>
  </r>
  <r>
    <x v="724"/>
    <x v="724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x v="235"/>
    <b v="1"/>
    <s v="publishing/nonfiction"/>
    <n v="1.0547157142857144"/>
    <n v="51.62944055944056"/>
    <x v="3"/>
    <x v="9"/>
    <x v="724"/>
    <d v="2011-06-30T15:19:23"/>
  </r>
  <r>
    <x v="725"/>
    <x v="725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x v="205"/>
    <b v="1"/>
    <s v="publishing/nonfiction"/>
    <n v="1.0035000000000001"/>
    <n v="143.35714285714286"/>
    <x v="3"/>
    <x v="9"/>
    <x v="725"/>
    <d v="2015-12-13T15:01:52"/>
  </r>
  <r>
    <x v="726"/>
    <x v="726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x v="2"/>
    <b v="1"/>
    <s v="publishing/nonfiction"/>
    <n v="1.014"/>
    <n v="72.428571428571431"/>
    <x v="3"/>
    <x v="9"/>
    <x v="726"/>
    <d v="2013-04-12T01:01:27"/>
  </r>
  <r>
    <x v="727"/>
    <x v="727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x v="184"/>
    <b v="1"/>
    <s v="publishing/nonfiction"/>
    <n v="1.5551428571428572"/>
    <n v="36.530201342281877"/>
    <x v="3"/>
    <x v="9"/>
    <x v="727"/>
    <d v="2013-01-14T21:20:00"/>
  </r>
  <r>
    <x v="728"/>
    <x v="728"/>
    <s v="A big idea non-fiction book by an impatient three-time author and insomniac willing to bet on himself."/>
    <n v="7500"/>
    <n v="7917.45"/>
    <x v="0"/>
    <x v="0"/>
    <s v="USD"/>
    <n v="1313957157"/>
    <n v="1310069157"/>
    <b v="0"/>
    <x v="208"/>
    <b v="1"/>
    <s v="publishing/nonfiction"/>
    <n v="1.05566"/>
    <n v="60.903461538461535"/>
    <x v="3"/>
    <x v="9"/>
    <x v="728"/>
    <d v="2011-08-21T20:05:57"/>
  </r>
  <r>
    <x v="729"/>
    <x v="729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x v="148"/>
    <b v="1"/>
    <s v="publishing/nonfiction"/>
    <n v="1.3065"/>
    <n v="43.55"/>
    <x v="3"/>
    <x v="9"/>
    <x v="729"/>
    <d v="2012-09-19T04:27:41"/>
  </r>
  <r>
    <x v="730"/>
    <x v="730"/>
    <s v="A Massive but Cheerful Online Digital Archive of Surfing"/>
    <n v="20000"/>
    <n v="26438"/>
    <x v="0"/>
    <x v="0"/>
    <s v="USD"/>
    <n v="1323280391"/>
    <n v="1320688391"/>
    <b v="0"/>
    <x v="236"/>
    <b v="1"/>
    <s v="publishing/nonfiction"/>
    <n v="1.3219000000000001"/>
    <n v="99.766037735849054"/>
    <x v="3"/>
    <x v="9"/>
    <x v="730"/>
    <d v="2011-12-07T17:53:11"/>
  </r>
  <r>
    <x v="731"/>
    <x v="731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x v="26"/>
    <b v="1"/>
    <s v="publishing/nonfiction"/>
    <n v="1.26"/>
    <n v="88.732394366197184"/>
    <x v="3"/>
    <x v="9"/>
    <x v="731"/>
    <d v="2012-01-22T06:00:00"/>
  </r>
  <r>
    <x v="732"/>
    <x v="732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x v="62"/>
    <b v="1"/>
    <s v="publishing/nonfiction"/>
    <n v="1.6"/>
    <n v="4.9230769230769234"/>
    <x v="3"/>
    <x v="9"/>
    <x v="732"/>
    <d v="2013-09-29T10:11:01"/>
  </r>
  <r>
    <x v="733"/>
    <x v="733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x v="39"/>
    <b v="1"/>
    <s v="publishing/nonfiction"/>
    <n v="1.2048000000000001"/>
    <n v="17.822485207100591"/>
    <x v="3"/>
    <x v="9"/>
    <x v="733"/>
    <d v="2013-12-20T10:04:52"/>
  </r>
  <r>
    <x v="734"/>
    <x v="734"/>
    <s v="Sideswiped is my story of growing in and trusting God through the mess and mysteries of life."/>
    <n v="8500"/>
    <n v="10670"/>
    <x v="0"/>
    <x v="5"/>
    <s v="CAD"/>
    <n v="1431147600"/>
    <n v="1428465420"/>
    <b v="0"/>
    <x v="7"/>
    <b v="1"/>
    <s v="publishing/nonfiction"/>
    <n v="1.2552941176470589"/>
    <n v="187.19298245614036"/>
    <x v="3"/>
    <x v="9"/>
    <x v="734"/>
    <d v="2015-05-09T05:00:00"/>
  </r>
  <r>
    <x v="735"/>
    <x v="735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x v="194"/>
    <b v="1"/>
    <s v="publishing/nonfiction"/>
    <n v="1.1440638297872341"/>
    <n v="234.80786026200875"/>
    <x v="3"/>
    <x v="9"/>
    <x v="735"/>
    <d v="2014-12-04T00:39:00"/>
  </r>
  <r>
    <x v="736"/>
    <x v="736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x v="52"/>
    <b v="1"/>
    <s v="publishing/nonfiction"/>
    <n v="3.151388888888889"/>
    <n v="105.04629629629629"/>
    <x v="3"/>
    <x v="9"/>
    <x v="736"/>
    <d v="2013-11-21T04:59:00"/>
  </r>
  <r>
    <x v="737"/>
    <x v="737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x v="52"/>
    <b v="1"/>
    <s v="publishing/nonfiction"/>
    <n v="1.224"/>
    <n v="56.666666666666664"/>
    <x v="3"/>
    <x v="9"/>
    <x v="737"/>
    <d v="2014-02-14T20:00:00"/>
  </r>
  <r>
    <x v="738"/>
    <x v="738"/>
    <s v="The true story of a child's struggle with hunger, poverty, and war in El Salvador."/>
    <n v="1500"/>
    <n v="1601"/>
    <x v="0"/>
    <x v="0"/>
    <s v="USD"/>
    <n v="1417409940"/>
    <n v="1414765794"/>
    <b v="0"/>
    <x v="14"/>
    <b v="1"/>
    <s v="publishing/nonfiction"/>
    <n v="1.0673333333333332"/>
    <n v="39.048780487804876"/>
    <x v="3"/>
    <x v="9"/>
    <x v="738"/>
    <d v="2014-12-01T04:59:00"/>
  </r>
  <r>
    <x v="739"/>
    <x v="739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x v="237"/>
    <b v="1"/>
    <s v="publishing/nonfiction"/>
    <n v="1.5833333333333333"/>
    <n v="68.345323741007192"/>
    <x v="3"/>
    <x v="9"/>
    <x v="739"/>
    <d v="2014-08-11T12:03:49"/>
  </r>
  <r>
    <x v="740"/>
    <x v="740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x v="10"/>
    <b v="1"/>
    <s v="publishing/nonfiction"/>
    <n v="1.0740000000000001"/>
    <n v="169.57894736842104"/>
    <x v="3"/>
    <x v="9"/>
    <x v="740"/>
    <d v="2015-06-21T03:31:22"/>
  </r>
  <r>
    <x v="741"/>
    <x v="741"/>
    <s v="A revolutionary digital mapping project of the Vilna Ghetto"/>
    <n v="13000"/>
    <n v="13293.8"/>
    <x v="0"/>
    <x v="0"/>
    <s v="USD"/>
    <n v="1370964806"/>
    <n v="1367940806"/>
    <b v="0"/>
    <x v="225"/>
    <b v="1"/>
    <s v="publishing/nonfiction"/>
    <n v="1.0226"/>
    <n v="141.42340425531913"/>
    <x v="3"/>
    <x v="9"/>
    <x v="741"/>
    <d v="2013-06-11T15:33:26"/>
  </r>
  <r>
    <x v="742"/>
    <x v="742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x v="23"/>
    <b v="1"/>
    <s v="publishing/nonfiction"/>
    <n v="1.1071428571428572"/>
    <n v="67.391304347826093"/>
    <x v="3"/>
    <x v="9"/>
    <x v="742"/>
    <d v="2014-03-21T21:01:52"/>
  </r>
  <r>
    <x v="743"/>
    <x v="743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x v="41"/>
    <b v="1"/>
    <s v="publishing/nonfiction"/>
    <n v="1.48"/>
    <n v="54.266666666666666"/>
    <x v="3"/>
    <x v="9"/>
    <x v="743"/>
    <d v="2012-04-16T21:00:00"/>
  </r>
  <r>
    <x v="744"/>
    <x v="744"/>
    <s v="Join others to help create a world that is possible -- in your workplace, community and society!"/>
    <n v="5000"/>
    <n v="5116"/>
    <x v="0"/>
    <x v="0"/>
    <s v="USD"/>
    <n v="1355439503"/>
    <n v="1352847503"/>
    <b v="0"/>
    <x v="95"/>
    <b v="1"/>
    <s v="publishing/nonfiction"/>
    <n v="1.0232000000000001"/>
    <n v="82.516129032258064"/>
    <x v="3"/>
    <x v="9"/>
    <x v="744"/>
    <d v="2012-12-13T22:58:23"/>
  </r>
  <r>
    <x v="745"/>
    <x v="745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x v="142"/>
    <b v="1"/>
    <s v="publishing/nonfiction"/>
    <n v="1.7909909909909909"/>
    <n v="53.729729729729726"/>
    <x v="3"/>
    <x v="9"/>
    <x v="745"/>
    <d v="2013-05-03T13:44:05"/>
  </r>
  <r>
    <x v="746"/>
    <x v="746"/>
    <s v="This is a book of letters. Letters to our body parts."/>
    <n v="2987"/>
    <n v="3318"/>
    <x v="0"/>
    <x v="0"/>
    <s v="USD"/>
    <n v="1348372740"/>
    <n v="1346806909"/>
    <b v="0"/>
    <x v="174"/>
    <b v="1"/>
    <s v="publishing/nonfiction"/>
    <n v="1.1108135252761968"/>
    <n v="34.206185567010309"/>
    <x v="3"/>
    <x v="9"/>
    <x v="746"/>
    <d v="2012-09-23T03:59:00"/>
  </r>
  <r>
    <x v="747"/>
    <x v="747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x v="165"/>
    <b v="1"/>
    <s v="publishing/nonfiction"/>
    <n v="1.0004285714285714"/>
    <n v="127.32727272727273"/>
    <x v="3"/>
    <x v="9"/>
    <x v="747"/>
    <d v="2015-01-15T10:54:00"/>
  </r>
  <r>
    <x v="748"/>
    <x v="748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x v="34"/>
    <b v="1"/>
    <s v="publishing/nonfiction"/>
    <n v="1.0024999999999999"/>
    <n v="45.56818181818182"/>
    <x v="3"/>
    <x v="9"/>
    <x v="748"/>
    <d v="2014-08-10T20:19:26"/>
  </r>
  <r>
    <x v="749"/>
    <x v="749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x v="238"/>
    <b v="1"/>
    <s v="publishing/nonfiction"/>
    <n v="1.0556000000000001"/>
    <n v="95.963636363636368"/>
    <x v="3"/>
    <x v="9"/>
    <x v="749"/>
    <d v="2017-01-28T22:35:30"/>
  </r>
  <r>
    <x v="750"/>
    <x v="750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x v="211"/>
    <b v="1"/>
    <s v="publishing/nonfiction"/>
    <n v="1.0258775877587758"/>
    <n v="77.271186440677965"/>
    <x v="3"/>
    <x v="9"/>
    <x v="750"/>
    <d v="2013-02-24T21:04:32"/>
  </r>
  <r>
    <x v="751"/>
    <x v="751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x v="95"/>
    <b v="1"/>
    <s v="publishing/nonfiction"/>
    <n v="1.1850000000000001"/>
    <n v="57.338709677419352"/>
    <x v="3"/>
    <x v="9"/>
    <x v="751"/>
    <d v="2011-08-04T15:07:55"/>
  </r>
  <r>
    <x v="752"/>
    <x v="752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x v="217"/>
    <b v="1"/>
    <s v="publishing/nonfiction"/>
    <n v="1.117"/>
    <n v="53.19047619047619"/>
    <x v="3"/>
    <x v="9"/>
    <x v="752"/>
    <d v="2016-10-16T11:00:00"/>
  </r>
  <r>
    <x v="753"/>
    <x v="753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x v="55"/>
    <b v="1"/>
    <s v="publishing/nonfiction"/>
    <n v="1.28"/>
    <n v="492.30769230769232"/>
    <x v="3"/>
    <x v="9"/>
    <x v="753"/>
    <d v="2015-02-14T14:09:51"/>
  </r>
  <r>
    <x v="754"/>
    <x v="754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x v="72"/>
    <b v="1"/>
    <s v="publishing/nonfiction"/>
    <n v="1.0375000000000001"/>
    <n v="42.346938775510203"/>
    <x v="3"/>
    <x v="9"/>
    <x v="754"/>
    <d v="2013-01-05T17:58:41"/>
  </r>
  <r>
    <x v="755"/>
    <x v="755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x v="32"/>
    <b v="1"/>
    <s v="publishing/nonfiction"/>
    <n v="1.0190760000000001"/>
    <n v="37.466029411764708"/>
    <x v="3"/>
    <x v="9"/>
    <x v="755"/>
    <d v="2013-05-20T00:41:00"/>
  </r>
  <r>
    <x v="756"/>
    <x v="756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x v="19"/>
    <b v="1"/>
    <s v="publishing/nonfiction"/>
    <n v="1.177142857142857"/>
    <n v="37.454545454545453"/>
    <x v="3"/>
    <x v="9"/>
    <x v="756"/>
    <d v="2011-04-18T17:24:19"/>
  </r>
  <r>
    <x v="757"/>
    <x v="757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x v="59"/>
    <b v="1"/>
    <s v="publishing/nonfiction"/>
    <n v="2.38"/>
    <n v="33.055555555555557"/>
    <x v="3"/>
    <x v="9"/>
    <x v="757"/>
    <d v="2012-12-06T01:18:34"/>
  </r>
  <r>
    <x v="758"/>
    <x v="758"/>
    <s v="I am publishing my book, Waiting on Humanity and need some finishing funds to do so."/>
    <n v="2500"/>
    <n v="2550"/>
    <x v="0"/>
    <x v="0"/>
    <s v="USD"/>
    <n v="1286568268"/>
    <n v="1283976268"/>
    <b v="0"/>
    <x v="10"/>
    <b v="1"/>
    <s v="publishing/nonfiction"/>
    <n v="1.02"/>
    <n v="134.21052631578948"/>
    <x v="3"/>
    <x v="9"/>
    <x v="758"/>
    <d v="2010-10-08T20:04:28"/>
  </r>
  <r>
    <x v="759"/>
    <x v="759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x v="221"/>
    <b v="1"/>
    <s v="publishing/nonfiction"/>
    <n v="1.0192000000000001"/>
    <n v="51.474747474747474"/>
    <x v="3"/>
    <x v="9"/>
    <x v="759"/>
    <d v="2014-07-09T07:55:39"/>
  </r>
  <r>
    <x v="760"/>
    <x v="760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x v="78"/>
    <b v="0"/>
    <s v="publishing/fiction"/>
    <n v="0"/>
    <e v="#DIV/0!"/>
    <x v="3"/>
    <x v="10"/>
    <x v="760"/>
    <d v="2016-11-26T19:20:13"/>
  </r>
  <r>
    <x v="761"/>
    <x v="761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x v="79"/>
    <b v="0"/>
    <s v="publishing/fiction"/>
    <n v="4.7E-2"/>
    <n v="39.166666666666664"/>
    <x v="3"/>
    <x v="10"/>
    <x v="761"/>
    <d v="2014-02-02T18:02:06"/>
  </r>
  <r>
    <x v="762"/>
    <x v="762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x v="78"/>
    <b v="0"/>
    <s v="publishing/fiction"/>
    <n v="0"/>
    <e v="#DIV/0!"/>
    <x v="3"/>
    <x v="10"/>
    <x v="762"/>
    <d v="2016-12-04T06:00:00"/>
  </r>
  <r>
    <x v="763"/>
    <x v="763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x v="29"/>
    <b v="0"/>
    <s v="publishing/fiction"/>
    <n v="1.1655011655011655E-3"/>
    <n v="5"/>
    <x v="3"/>
    <x v="10"/>
    <x v="763"/>
    <d v="2013-08-15T10:43:28"/>
  </r>
  <r>
    <x v="764"/>
    <x v="764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x v="78"/>
    <b v="0"/>
    <s v="publishing/fiction"/>
    <n v="0"/>
    <e v="#DIV/0!"/>
    <x v="3"/>
    <x v="10"/>
    <x v="764"/>
    <d v="2015-09-10T04:09:21"/>
  </r>
  <r>
    <x v="765"/>
    <x v="765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x v="34"/>
    <b v="0"/>
    <s v="publishing/fiction"/>
    <n v="0.36014285714285715"/>
    <n v="57.295454545454547"/>
    <x v="3"/>
    <x v="10"/>
    <x v="765"/>
    <d v="2014-10-19T13:01:24"/>
  </r>
  <r>
    <x v="766"/>
    <x v="766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x v="78"/>
    <b v="0"/>
    <s v="publishing/fiction"/>
    <n v="0"/>
    <e v="#DIV/0!"/>
    <x v="3"/>
    <x v="10"/>
    <x v="766"/>
    <d v="2015-02-16T18:48:03"/>
  </r>
  <r>
    <x v="767"/>
    <x v="767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x v="83"/>
    <b v="0"/>
    <s v="publishing/fiction"/>
    <n v="3.5400000000000001E-2"/>
    <n v="59"/>
    <x v="3"/>
    <x v="10"/>
    <x v="767"/>
    <d v="2015-05-21T03:26:50"/>
  </r>
  <r>
    <x v="768"/>
    <x v="768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x v="78"/>
    <b v="0"/>
    <s v="publishing/fiction"/>
    <n v="0"/>
    <e v="#DIV/0!"/>
    <x v="3"/>
    <x v="10"/>
    <x v="768"/>
    <d v="2013-12-16T04:58:10"/>
  </r>
  <r>
    <x v="769"/>
    <x v="769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x v="47"/>
    <b v="0"/>
    <s v="publishing/fiction"/>
    <n v="0.41399999999999998"/>
    <n v="31.846153846153847"/>
    <x v="3"/>
    <x v="10"/>
    <x v="769"/>
    <d v="2013-12-26T23:54:54"/>
  </r>
  <r>
    <x v="770"/>
    <x v="770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x v="78"/>
    <b v="0"/>
    <s v="publishing/fiction"/>
    <n v="0"/>
    <e v="#DIV/0!"/>
    <x v="3"/>
    <x v="10"/>
    <x v="770"/>
    <d v="2013-02-24T23:59:29"/>
  </r>
  <r>
    <x v="771"/>
    <x v="771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x v="29"/>
    <b v="0"/>
    <s v="publishing/fiction"/>
    <n v="2.631578947368421E-4"/>
    <n v="10"/>
    <x v="3"/>
    <x v="10"/>
    <x v="771"/>
    <d v="2016-01-30T19:46:42"/>
  </r>
  <r>
    <x v="772"/>
    <x v="772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x v="29"/>
    <b v="0"/>
    <s v="publishing/fiction"/>
    <n v="3.3333333333333333E-2"/>
    <n v="50"/>
    <x v="3"/>
    <x v="10"/>
    <x v="772"/>
    <d v="2009-11-01T03:59:00"/>
  </r>
  <r>
    <x v="773"/>
    <x v="773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x v="84"/>
    <b v="0"/>
    <s v="publishing/fiction"/>
    <n v="8.5129023676509714E-3"/>
    <n v="16"/>
    <x v="3"/>
    <x v="10"/>
    <x v="773"/>
    <d v="2015-05-10T23:01:00"/>
  </r>
  <r>
    <x v="774"/>
    <x v="774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x v="82"/>
    <b v="0"/>
    <s v="publishing/fiction"/>
    <n v="0.70199999999999996"/>
    <n v="39"/>
    <x v="3"/>
    <x v="10"/>
    <x v="774"/>
    <d v="2014-02-23T18:43:38"/>
  </r>
  <r>
    <x v="775"/>
    <x v="775"/>
    <s v="Scorned is the first in a series that I have been working on for two years and it's time to get it published."/>
    <n v="10000"/>
    <n v="170"/>
    <x v="2"/>
    <x v="0"/>
    <s v="USD"/>
    <n v="1323998795"/>
    <n v="1321406795"/>
    <b v="0"/>
    <x v="81"/>
    <b v="0"/>
    <s v="publishing/fiction"/>
    <n v="1.7000000000000001E-2"/>
    <n v="34"/>
    <x v="3"/>
    <x v="10"/>
    <x v="775"/>
    <d v="2011-12-16T01:26:35"/>
  </r>
  <r>
    <x v="776"/>
    <x v="776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x v="7"/>
    <b v="0"/>
    <s v="publishing/fiction"/>
    <n v="0.51400000000000001"/>
    <n v="63.122807017543863"/>
    <x v="3"/>
    <x v="10"/>
    <x v="776"/>
    <d v="2015-10-11T05:00:00"/>
  </r>
  <r>
    <x v="777"/>
    <x v="777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x v="83"/>
    <b v="0"/>
    <s v="publishing/fiction"/>
    <n v="7.0000000000000001E-3"/>
    <n v="7"/>
    <x v="3"/>
    <x v="10"/>
    <x v="777"/>
    <d v="2013-07-31T23:32:57"/>
  </r>
  <r>
    <x v="778"/>
    <x v="778"/>
    <s v="Laughter, tears and good times in the warm glow of Summer s Love. The perfect recipe for the winter blahs."/>
    <n v="500"/>
    <n v="2"/>
    <x v="2"/>
    <x v="0"/>
    <s v="USD"/>
    <n v="1398876680"/>
    <n v="1396284680"/>
    <b v="0"/>
    <x v="29"/>
    <b v="0"/>
    <s v="publishing/fiction"/>
    <n v="4.0000000000000001E-3"/>
    <n v="2"/>
    <x v="3"/>
    <x v="10"/>
    <x v="778"/>
    <d v="2014-04-30T16:51:20"/>
  </r>
  <r>
    <x v="779"/>
    <x v="779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x v="79"/>
    <b v="0"/>
    <s v="publishing/fiction"/>
    <n v="2.6666666666666668E-2"/>
    <n v="66.666666666666671"/>
    <x v="3"/>
    <x v="10"/>
    <x v="779"/>
    <d v="2010-10-15T04:00:00"/>
  </r>
  <r>
    <x v="780"/>
    <x v="780"/>
    <s v="We are finishing up recording our new record and we would like help with its physical CD release."/>
    <n v="1000"/>
    <n v="1040"/>
    <x v="0"/>
    <x v="0"/>
    <s v="USD"/>
    <n v="1304439025"/>
    <n v="1301847025"/>
    <b v="0"/>
    <x v="74"/>
    <b v="1"/>
    <s v="music/rock"/>
    <n v="1.04"/>
    <n v="38.518518518518519"/>
    <x v="4"/>
    <x v="11"/>
    <x v="780"/>
    <d v="2011-05-03T16:10:25"/>
  </r>
  <r>
    <x v="781"/>
    <x v="781"/>
    <s v="&quot;WE ARE ON A MISSION TO TOUR THE UNITED STATES NON-STOP. TO DO SO WE NEED TO PURCHASE A NEW VAN.&quot;"/>
    <n v="800"/>
    <n v="1065.23"/>
    <x v="0"/>
    <x v="0"/>
    <s v="USD"/>
    <n v="1370649674"/>
    <n v="1368057674"/>
    <b v="0"/>
    <x v="20"/>
    <b v="1"/>
    <s v="music/rock"/>
    <n v="1.3315375"/>
    <n v="42.609200000000001"/>
    <x v="4"/>
    <x v="11"/>
    <x v="781"/>
    <d v="2013-06-08T00:01:14"/>
  </r>
  <r>
    <x v="782"/>
    <x v="782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x v="25"/>
    <b v="1"/>
    <s v="music/rock"/>
    <n v="1"/>
    <n v="50"/>
    <x v="4"/>
    <x v="11"/>
    <x v="782"/>
    <d v="2012-08-25T18:11:42"/>
  </r>
  <r>
    <x v="783"/>
    <x v="783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x v="2"/>
    <b v="1"/>
    <s v="music/rock"/>
    <n v="1.4813333333333334"/>
    <n v="63.485714285714288"/>
    <x v="4"/>
    <x v="11"/>
    <x v="783"/>
    <d v="2012-04-27T22:00:00"/>
  </r>
  <r>
    <x v="784"/>
    <x v="784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x v="73"/>
    <b v="1"/>
    <s v="music/rock"/>
    <n v="1.0249999999999999"/>
    <n v="102.5"/>
    <x v="4"/>
    <x v="11"/>
    <x v="784"/>
    <d v="2014-03-17T02:35:19"/>
  </r>
  <r>
    <x v="785"/>
    <x v="785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x v="60"/>
    <b v="1"/>
    <s v="music/rock"/>
    <n v="1.8062799999999999"/>
    <n v="31.142758620689655"/>
    <x v="4"/>
    <x v="11"/>
    <x v="785"/>
    <d v="2013-02-28T14:15:15"/>
  </r>
  <r>
    <x v="786"/>
    <x v="786"/>
    <s v="In June, Columbus rock veterans, Watershed, will release and tour behind a new album, BRICK AND MORTAR."/>
    <n v="5000"/>
    <n v="7140"/>
    <x v="0"/>
    <x v="0"/>
    <s v="USD"/>
    <n v="1336751220"/>
    <n v="1331774434"/>
    <b v="0"/>
    <x v="34"/>
    <b v="1"/>
    <s v="music/rock"/>
    <n v="1.4279999999999999"/>
    <n v="162.27272727272728"/>
    <x v="4"/>
    <x v="11"/>
    <x v="786"/>
    <d v="2012-05-11T15:47:00"/>
  </r>
  <r>
    <x v="787"/>
    <x v="787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x v="57"/>
    <b v="1"/>
    <s v="music/rock"/>
    <n v="1.1416666666666666"/>
    <n v="80.588235294117652"/>
    <x v="4"/>
    <x v="11"/>
    <x v="787"/>
    <d v="2013-11-01T15:03:46"/>
  </r>
  <r>
    <x v="788"/>
    <x v="788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x v="69"/>
    <b v="1"/>
    <s v="music/rock"/>
    <n v="2.03505"/>
    <n v="59.85441176470588"/>
    <x v="4"/>
    <x v="11"/>
    <x v="788"/>
    <d v="2012-07-07T03:59:00"/>
  </r>
  <r>
    <x v="789"/>
    <x v="789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x v="25"/>
    <b v="1"/>
    <s v="music/rock"/>
    <n v="1.0941176470588236"/>
    <n v="132.85714285714286"/>
    <x v="4"/>
    <x v="11"/>
    <x v="789"/>
    <d v="2013-01-21T07:59:00"/>
  </r>
  <r>
    <x v="790"/>
    <x v="790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x v="239"/>
    <b v="1"/>
    <s v="music/rock"/>
    <n v="1.443746"/>
    <n v="92.547820512820508"/>
    <x v="4"/>
    <x v="11"/>
    <x v="790"/>
    <d v="2013-02-01T01:08:59"/>
  </r>
  <r>
    <x v="791"/>
    <x v="791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x v="130"/>
    <b v="1"/>
    <s v="music/rock"/>
    <n v="1.0386666666666666"/>
    <n v="60.859375"/>
    <x v="4"/>
    <x v="11"/>
    <x v="791"/>
    <d v="2013-11-13T05:59:00"/>
  </r>
  <r>
    <x v="792"/>
    <x v="792"/>
    <s v="Rock n' Roll about the intersection of lies and belief: the Believable Lie."/>
    <n v="2500"/>
    <n v="2511.11"/>
    <x v="0"/>
    <x v="0"/>
    <s v="USD"/>
    <n v="1383861483"/>
    <n v="1381265883"/>
    <b v="0"/>
    <x v="65"/>
    <b v="1"/>
    <s v="music/rock"/>
    <n v="1.0044440000000001"/>
    <n v="41.851833333333339"/>
    <x v="4"/>
    <x v="11"/>
    <x v="792"/>
    <d v="2013-11-07T21:58:03"/>
  </r>
  <r>
    <x v="793"/>
    <x v="793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x v="58"/>
    <b v="1"/>
    <s v="music/rock"/>
    <n v="1.0277927272727272"/>
    <n v="88.325937499999995"/>
    <x v="4"/>
    <x v="11"/>
    <x v="793"/>
    <d v="2013-07-03T04:59:00"/>
  </r>
  <r>
    <x v="794"/>
    <x v="794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x v="28"/>
    <b v="1"/>
    <s v="music/rock"/>
    <n v="1.0531250000000001"/>
    <n v="158.96226415094338"/>
    <x v="4"/>
    <x v="11"/>
    <x v="794"/>
    <d v="2011-09-05T17:06:00"/>
  </r>
  <r>
    <x v="795"/>
    <x v="795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x v="192"/>
    <b v="1"/>
    <s v="music/rock"/>
    <n v="1.1178571428571429"/>
    <n v="85.054347826086953"/>
    <x v="4"/>
    <x v="11"/>
    <x v="795"/>
    <d v="2012-04-07T04:59:00"/>
  </r>
  <r>
    <x v="796"/>
    <x v="796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x v="240"/>
    <b v="1"/>
    <s v="music/rock"/>
    <n v="1.0135000000000001"/>
    <n v="112.61111111111111"/>
    <x v="4"/>
    <x v="11"/>
    <x v="796"/>
    <d v="2013-09-15T21:10:00"/>
  </r>
  <r>
    <x v="797"/>
    <x v="797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x v="26"/>
    <b v="1"/>
    <s v="music/rock"/>
    <n v="1.0753333333333333"/>
    <n v="45.436619718309856"/>
    <x v="4"/>
    <x v="11"/>
    <x v="797"/>
    <d v="2012-04-29T04:00:00"/>
  </r>
  <r>
    <x v="798"/>
    <x v="798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x v="45"/>
    <b v="1"/>
    <s v="music/rock"/>
    <n v="1.1488571428571428"/>
    <n v="46.218390804597703"/>
    <x v="4"/>
    <x v="11"/>
    <x v="798"/>
    <d v="2014-09-30T14:09:47"/>
  </r>
  <r>
    <x v="799"/>
    <x v="799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x v="33"/>
    <b v="1"/>
    <s v="music/rock"/>
    <n v="1.0002"/>
    <n v="178.60714285714286"/>
    <x v="4"/>
    <x v="11"/>
    <x v="799"/>
    <d v="2012-04-27T16:00:46"/>
  </r>
  <r>
    <x v="800"/>
    <x v="800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x v="66"/>
    <b v="1"/>
    <s v="music/rock"/>
    <n v="1.5213333333333334"/>
    <n v="40.75"/>
    <x v="4"/>
    <x v="11"/>
    <x v="800"/>
    <d v="2014-09-11T10:24:14"/>
  </r>
  <r>
    <x v="801"/>
    <x v="801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x v="13"/>
    <b v="1"/>
    <s v="music/rock"/>
    <n v="1.1152149999999998"/>
    <n v="43.733921568627444"/>
    <x v="4"/>
    <x v="11"/>
    <x v="801"/>
    <d v="2011-07-01T19:05:20"/>
  </r>
  <r>
    <x v="802"/>
    <x v="802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x v="11"/>
    <b v="1"/>
    <s v="music/rock"/>
    <n v="1.0133333333333334"/>
    <n v="81.066666666666663"/>
    <x v="4"/>
    <x v="11"/>
    <x v="802"/>
    <d v="2012-09-17T04:05:00"/>
  </r>
  <r>
    <x v="803"/>
    <x v="803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x v="44"/>
    <b v="1"/>
    <s v="music/rock"/>
    <n v="1.232608695652174"/>
    <n v="74.60526315789474"/>
    <x v="4"/>
    <x v="11"/>
    <x v="803"/>
    <d v="2011-05-29T01:00:00"/>
  </r>
  <r>
    <x v="804"/>
    <x v="804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x v="59"/>
    <b v="1"/>
    <s v="music/rock"/>
    <n v="1"/>
    <n v="305.55555555555554"/>
    <x v="4"/>
    <x v="11"/>
    <x v="804"/>
    <d v="2011-07-23T03:59:00"/>
  </r>
  <r>
    <x v="805"/>
    <x v="805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x v="241"/>
    <b v="1"/>
    <s v="music/rock"/>
    <n v="1.05"/>
    <n v="58.333333333333336"/>
    <x v="4"/>
    <x v="11"/>
    <x v="805"/>
    <d v="2011-07-16T23:00:00"/>
  </r>
  <r>
    <x v="806"/>
    <x v="806"/>
    <s v="Help Golden Animals finish their NEW Album!"/>
    <n v="8000"/>
    <n v="8355"/>
    <x v="0"/>
    <x v="0"/>
    <s v="USD"/>
    <n v="1315413339"/>
    <n v="1312821339"/>
    <b v="0"/>
    <x v="26"/>
    <b v="1"/>
    <s v="music/rock"/>
    <n v="1.0443750000000001"/>
    <n v="117.67605633802818"/>
    <x v="4"/>
    <x v="11"/>
    <x v="806"/>
    <d v="2011-09-07T16:35:39"/>
  </r>
  <r>
    <x v="807"/>
    <x v="807"/>
    <s v="Join the Sic Vita family and lend a hand as we create a new album!"/>
    <n v="4000"/>
    <n v="4205"/>
    <x v="0"/>
    <x v="0"/>
    <s v="USD"/>
    <n v="1488333600"/>
    <n v="1485270311"/>
    <b v="0"/>
    <x v="7"/>
    <b v="1"/>
    <s v="music/rock"/>
    <n v="1.05125"/>
    <n v="73.771929824561397"/>
    <x v="4"/>
    <x v="11"/>
    <x v="807"/>
    <d v="2017-03-01T02:00:00"/>
  </r>
  <r>
    <x v="808"/>
    <x v="808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x v="68"/>
    <b v="1"/>
    <s v="music/rock"/>
    <n v="1"/>
    <n v="104.65116279069767"/>
    <x v="4"/>
    <x v="11"/>
    <x v="808"/>
    <d v="2014-12-22T04:59:00"/>
  </r>
  <r>
    <x v="809"/>
    <x v="809"/>
    <s v="Acknowledged songwriter looking to record album of new songs to secure a Publishing Contract"/>
    <n v="4000"/>
    <n v="4151"/>
    <x v="0"/>
    <x v="0"/>
    <s v="USD"/>
    <n v="1390161630"/>
    <n v="1387569630"/>
    <b v="0"/>
    <x v="47"/>
    <b v="1"/>
    <s v="music/rock"/>
    <n v="1.03775"/>
    <n v="79.82692307692308"/>
    <x v="4"/>
    <x v="11"/>
    <x v="809"/>
    <d v="2014-01-19T20:00:30"/>
  </r>
  <r>
    <x v="810"/>
    <x v="810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x v="74"/>
    <b v="1"/>
    <s v="music/rock"/>
    <n v="1.05"/>
    <n v="58.333333333333336"/>
    <x v="4"/>
    <x v="11"/>
    <x v="810"/>
    <d v="2012-09-01T01:21:02"/>
  </r>
  <r>
    <x v="811"/>
    <x v="811"/>
    <s v="We need your financial support to cover the tour costs!  (Sound, lights, travel, stage design)"/>
    <n v="1000"/>
    <n v="1040"/>
    <x v="0"/>
    <x v="0"/>
    <s v="USD"/>
    <n v="1373475120"/>
    <n v="1371569202"/>
    <b v="0"/>
    <x v="8"/>
    <b v="1"/>
    <s v="music/rock"/>
    <n v="1.04"/>
    <n v="86.666666666666671"/>
    <x v="4"/>
    <x v="11"/>
    <x v="811"/>
    <d v="2013-07-10T16:52:00"/>
  </r>
  <r>
    <x v="812"/>
    <x v="812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x v="51"/>
    <b v="1"/>
    <s v="music/rock"/>
    <n v="1.5183333333333333"/>
    <n v="27.606060606060606"/>
    <x v="4"/>
    <x v="11"/>
    <x v="812"/>
    <d v="2013-03-01T13:58:00"/>
  </r>
  <r>
    <x v="813"/>
    <x v="813"/>
    <s v="A pre order campaign to fund the pressing of our second full length vinyl LP"/>
    <n v="1500"/>
    <n v="2399.94"/>
    <x v="0"/>
    <x v="0"/>
    <s v="USD"/>
    <n v="1342825365"/>
    <n v="1340233365"/>
    <b v="0"/>
    <x v="93"/>
    <b v="1"/>
    <s v="music/rock"/>
    <n v="1.59996"/>
    <n v="24.999375000000001"/>
    <x v="4"/>
    <x v="11"/>
    <x v="813"/>
    <d v="2012-07-20T23:02:45"/>
  </r>
  <r>
    <x v="814"/>
    <x v="814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x v="33"/>
    <b v="1"/>
    <s v="music/rock"/>
    <n v="1.2729999999999999"/>
    <n v="45.464285714285715"/>
    <x v="4"/>
    <x v="11"/>
    <x v="814"/>
    <d v="2011-05-31T18:04:00"/>
  </r>
  <r>
    <x v="815"/>
    <x v="815"/>
    <s v="Be a part of helping The Early Reset finish their new 7 song EP."/>
    <n v="4000"/>
    <n v="4280"/>
    <x v="0"/>
    <x v="0"/>
    <s v="USD"/>
    <n v="1414879303"/>
    <n v="1412287303"/>
    <b v="0"/>
    <x v="68"/>
    <b v="1"/>
    <s v="music/rock"/>
    <n v="1.07"/>
    <n v="99.534883720930239"/>
    <x v="4"/>
    <x v="11"/>
    <x v="815"/>
    <d v="2014-11-01T22:01:43"/>
  </r>
  <r>
    <x v="816"/>
    <x v="816"/>
    <s v="Friends and Family have an album for you. They need your help to release it to the world."/>
    <n v="7000"/>
    <n v="8058.55"/>
    <x v="0"/>
    <x v="0"/>
    <s v="USD"/>
    <n v="1365489000"/>
    <n v="1362776043"/>
    <b v="0"/>
    <x v="242"/>
    <b v="1"/>
    <s v="music/rock"/>
    <n v="1.1512214285714286"/>
    <n v="39.31"/>
    <x v="4"/>
    <x v="11"/>
    <x v="816"/>
    <d v="2013-04-09T06:30:00"/>
  </r>
  <r>
    <x v="817"/>
    <x v="817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x v="23"/>
    <b v="1"/>
    <s v="music/rock"/>
    <n v="1.3711066666666665"/>
    <n v="89.419999999999987"/>
    <x v="4"/>
    <x v="11"/>
    <x v="817"/>
    <d v="2012-03-11T04:59:00"/>
  </r>
  <r>
    <x v="818"/>
    <x v="818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x v="10"/>
    <b v="1"/>
    <s v="music/rock"/>
    <n v="1.5571428571428572"/>
    <n v="28.684210526315791"/>
    <x v="4"/>
    <x v="11"/>
    <x v="818"/>
    <d v="2012-08-07T17:01:00"/>
  </r>
  <r>
    <x v="819"/>
    <x v="819"/>
    <s v="We are touring the Southeast in support of our new EP"/>
    <n v="400"/>
    <n v="435"/>
    <x v="0"/>
    <x v="0"/>
    <s v="USD"/>
    <n v="1387601040"/>
    <n v="1386806254"/>
    <b v="0"/>
    <x v="25"/>
    <b v="1"/>
    <s v="music/rock"/>
    <n v="1.0874999999999999"/>
    <n v="31.071428571428573"/>
    <x v="4"/>
    <x v="11"/>
    <x v="819"/>
    <d v="2013-12-21T04:44:00"/>
  </r>
  <r>
    <x v="820"/>
    <x v="820"/>
    <s v="Wyatt Lowe &amp; the Ottomatics will be hitting the road this June on a North and Southwest Summer 2014 tour!"/>
    <n v="2000"/>
    <n v="2681"/>
    <x v="0"/>
    <x v="0"/>
    <s v="USD"/>
    <n v="1402290000"/>
    <n v="1399666342"/>
    <b v="0"/>
    <x v="44"/>
    <b v="1"/>
    <s v="music/rock"/>
    <n v="1.3405"/>
    <n v="70.55263157894737"/>
    <x v="4"/>
    <x v="11"/>
    <x v="820"/>
    <d v="2014-06-09T05:00:00"/>
  </r>
  <r>
    <x v="821"/>
    <x v="821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x v="76"/>
    <b v="1"/>
    <s v="music/rock"/>
    <n v="1"/>
    <n v="224.12820512820514"/>
    <x v="4"/>
    <x v="11"/>
    <x v="821"/>
    <d v="2015-05-04T04:01:00"/>
  </r>
  <r>
    <x v="822"/>
    <x v="822"/>
    <s v="Soul Easy recording our first full length CD.  Inspired by lots of friends and lots of good times."/>
    <n v="3000"/>
    <n v="3575"/>
    <x v="0"/>
    <x v="0"/>
    <s v="USD"/>
    <n v="1349477050"/>
    <n v="1346885050"/>
    <b v="0"/>
    <x v="50"/>
    <b v="1"/>
    <s v="music/rock"/>
    <n v="1.1916666666666667"/>
    <n v="51.811594202898547"/>
    <x v="4"/>
    <x v="11"/>
    <x v="822"/>
    <d v="2012-10-05T22:44:10"/>
  </r>
  <r>
    <x v="823"/>
    <x v="823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x v="51"/>
    <b v="1"/>
    <s v="music/rock"/>
    <n v="1.7949999999999999"/>
    <n v="43.515151515151516"/>
    <x v="4"/>
    <x v="11"/>
    <x v="823"/>
    <d v="2015-03-22T22:20:52"/>
  </r>
  <r>
    <x v="824"/>
    <x v="824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x v="241"/>
    <b v="1"/>
    <s v="music/rock"/>
    <n v="1.3438124999999999"/>
    <n v="39.816666666666663"/>
    <x v="4"/>
    <x v="11"/>
    <x v="824"/>
    <d v="2010-04-18T06:59:00"/>
  </r>
  <r>
    <x v="825"/>
    <x v="825"/>
    <s v="Kickstarting Kill Freeman independently. Help fund the New Record, Video and Live Shows."/>
    <n v="12500"/>
    <n v="12554"/>
    <x v="0"/>
    <x v="0"/>
    <s v="USD"/>
    <n v="1351495284"/>
    <n v="1349335284"/>
    <b v="0"/>
    <x v="221"/>
    <b v="1"/>
    <s v="music/rock"/>
    <n v="1.0043200000000001"/>
    <n v="126.8080808080808"/>
    <x v="4"/>
    <x v="11"/>
    <x v="825"/>
    <d v="2012-10-29T07:21:24"/>
  </r>
  <r>
    <x v="826"/>
    <x v="826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x v="72"/>
    <b v="1"/>
    <s v="music/rock"/>
    <n v="1.0145454545454546"/>
    <n v="113.87755102040816"/>
    <x v="4"/>
    <x v="11"/>
    <x v="826"/>
    <d v="2012-03-25T23:55:30"/>
  </r>
  <r>
    <x v="827"/>
    <x v="827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x v="202"/>
    <b v="1"/>
    <s v="music/rock"/>
    <n v="1.0333333333333334"/>
    <n v="28.181818181818183"/>
    <x v="4"/>
    <x v="11"/>
    <x v="827"/>
    <d v="2012-02-14T19:49:00"/>
  </r>
  <r>
    <x v="828"/>
    <x v="828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x v="44"/>
    <b v="1"/>
    <s v="music/rock"/>
    <n v="1.07"/>
    <n v="36.60526315789474"/>
    <x v="4"/>
    <x v="11"/>
    <x v="828"/>
    <d v="2012-06-25T16:24:00"/>
  </r>
  <r>
    <x v="829"/>
    <x v="829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x v="38"/>
    <b v="1"/>
    <s v="music/rock"/>
    <n v="1.04"/>
    <n v="32.5"/>
    <x v="4"/>
    <x v="11"/>
    <x v="829"/>
    <d v="2016-07-13T19:14:00"/>
  </r>
  <r>
    <x v="830"/>
    <x v="830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x v="58"/>
    <b v="1"/>
    <s v="music/rock"/>
    <n v="1.0783333333333334"/>
    <n v="60.65625"/>
    <x v="4"/>
    <x v="11"/>
    <x v="830"/>
    <d v="2013-03-22T11:37:05"/>
  </r>
  <r>
    <x v="831"/>
    <x v="831"/>
    <s v="7Horse is a new band with a self-funded album and a show they want to rock in your town!"/>
    <n v="1500"/>
    <n v="3500"/>
    <x v="0"/>
    <x v="0"/>
    <s v="USD"/>
    <n v="1335540694"/>
    <n v="1332948694"/>
    <b v="0"/>
    <x v="9"/>
    <b v="1"/>
    <s v="music/rock"/>
    <n v="2.3333333333333335"/>
    <n v="175"/>
    <x v="4"/>
    <x v="11"/>
    <x v="831"/>
    <d v="2012-04-27T15:31:34"/>
  </r>
  <r>
    <x v="832"/>
    <x v="832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x v="243"/>
    <b v="1"/>
    <s v="music/rock"/>
    <n v="1.0060706666666666"/>
    <n v="97.993896103896105"/>
    <x v="4"/>
    <x v="11"/>
    <x v="832"/>
    <d v="2012-01-21T08:13:00"/>
  </r>
  <r>
    <x v="833"/>
    <x v="833"/>
    <s v="This is an American rock album."/>
    <n v="6000"/>
    <n v="6100"/>
    <x v="0"/>
    <x v="0"/>
    <s v="USD"/>
    <n v="1397941475"/>
    <n v="1395349475"/>
    <b v="0"/>
    <x v="14"/>
    <b v="1"/>
    <s v="music/rock"/>
    <n v="1.0166666666666666"/>
    <n v="148.78048780487805"/>
    <x v="4"/>
    <x v="11"/>
    <x v="833"/>
    <d v="2014-04-19T21:04:35"/>
  </r>
  <r>
    <x v="834"/>
    <x v="834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x v="11"/>
    <b v="1"/>
    <s v="music/rock"/>
    <n v="1.3101818181818181"/>
    <n v="96.08"/>
    <x v="4"/>
    <x v="11"/>
    <x v="834"/>
    <d v="2013-07-01T03:59:00"/>
  </r>
  <r>
    <x v="835"/>
    <x v="835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x v="244"/>
    <b v="1"/>
    <s v="music/rock"/>
    <n v="1.1725000000000001"/>
    <n v="58.625"/>
    <x v="4"/>
    <x v="11"/>
    <x v="835"/>
    <d v="2012-05-19T03:00:00"/>
  </r>
  <r>
    <x v="836"/>
    <x v="836"/>
    <s v="An album you can bring home to mom."/>
    <n v="5000"/>
    <n v="5046.5200000000004"/>
    <x v="0"/>
    <x v="0"/>
    <s v="USD"/>
    <n v="1381108918"/>
    <n v="1378516918"/>
    <b v="0"/>
    <x v="67"/>
    <b v="1"/>
    <s v="music/rock"/>
    <n v="1.009304"/>
    <n v="109.70695652173914"/>
    <x v="4"/>
    <x v="11"/>
    <x v="836"/>
    <d v="2013-10-07T01:21:58"/>
  </r>
  <r>
    <x v="837"/>
    <x v="837"/>
    <s v="Take 147 is currently in the process of recording the debut album called, &quot;Nothin' to Lose&quot;."/>
    <n v="2500"/>
    <n v="3045"/>
    <x v="0"/>
    <x v="0"/>
    <s v="USD"/>
    <n v="1398988662"/>
    <n v="1396396662"/>
    <b v="0"/>
    <x v="95"/>
    <b v="1"/>
    <s v="music/rock"/>
    <n v="1.218"/>
    <n v="49.112903225806448"/>
    <x v="4"/>
    <x v="11"/>
    <x v="837"/>
    <d v="2014-05-01T23:57:42"/>
  </r>
  <r>
    <x v="838"/>
    <x v="838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x v="42"/>
    <b v="1"/>
    <s v="music/rock"/>
    <n v="1.454"/>
    <n v="47.672131147540981"/>
    <x v="4"/>
    <x v="11"/>
    <x v="838"/>
    <d v="2012-01-17T21:33:05"/>
  </r>
  <r>
    <x v="839"/>
    <x v="839"/>
    <s v="The Waffle Stompers need your support to keep doing what we love--go on tour, make music and music videos."/>
    <n v="5000"/>
    <n v="5830.83"/>
    <x v="0"/>
    <x v="0"/>
    <s v="USD"/>
    <n v="1348337956"/>
    <n v="1345745956"/>
    <b v="0"/>
    <x v="93"/>
    <b v="1"/>
    <s v="music/rock"/>
    <n v="1.166166"/>
    <n v="60.737812499999997"/>
    <x v="4"/>
    <x v="11"/>
    <x v="839"/>
    <d v="2012-09-22T18:19:16"/>
  </r>
  <r>
    <x v="840"/>
    <x v="840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x v="245"/>
    <b v="1"/>
    <s v="music/metal"/>
    <n v="1.2041660000000001"/>
    <n v="63.37715789473684"/>
    <x v="4"/>
    <x v="12"/>
    <x v="840"/>
    <d v="2016-09-24T05:26:27"/>
  </r>
  <r>
    <x v="841"/>
    <x v="841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x v="225"/>
    <b v="1"/>
    <s v="music/metal"/>
    <n v="1.0132000000000001"/>
    <n v="53.893617021276597"/>
    <x v="4"/>
    <x v="12"/>
    <x v="841"/>
    <d v="2014-11-10T21:07:43"/>
  </r>
  <r>
    <x v="842"/>
    <x v="842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x v="70"/>
    <b v="1"/>
    <s v="music/metal"/>
    <n v="1.0431999999999999"/>
    <n v="66.871794871794876"/>
    <x v="4"/>
    <x v="12"/>
    <x v="842"/>
    <d v="2013-10-14T03:59:00"/>
  </r>
  <r>
    <x v="843"/>
    <x v="843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x v="246"/>
    <b v="1"/>
    <s v="music/metal"/>
    <n v="2.6713333333333331"/>
    <n v="63.102362204724407"/>
    <x v="4"/>
    <x v="12"/>
    <x v="843"/>
    <d v="2016-12-08T08:00:00"/>
  </r>
  <r>
    <x v="844"/>
    <x v="844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x v="180"/>
    <b v="1"/>
    <s v="music/metal"/>
    <n v="1.9413333333333334"/>
    <n v="36.628930817610062"/>
    <x v="4"/>
    <x v="12"/>
    <x v="844"/>
    <d v="2014-11-01T04:59:00"/>
  </r>
  <r>
    <x v="845"/>
    <x v="845"/>
    <s v="Help Legend of Zelda tribute band Master Sword complete their latest heavy metal album: Shadow and Steel!"/>
    <n v="5000"/>
    <n v="6019.01"/>
    <x v="0"/>
    <x v="0"/>
    <s v="USD"/>
    <n v="1473047940"/>
    <n v="1469595396"/>
    <b v="0"/>
    <x v="247"/>
    <b v="1"/>
    <s v="music/metal"/>
    <n v="1.203802"/>
    <n v="34.005706214689269"/>
    <x v="4"/>
    <x v="12"/>
    <x v="845"/>
    <d v="2016-09-05T03:59:00"/>
  </r>
  <r>
    <x v="846"/>
    <x v="846"/>
    <s v="Pre-order and help me fund new merchandise so we can make the album release something amazing."/>
    <n v="1100"/>
    <n v="1342.01"/>
    <x v="0"/>
    <x v="1"/>
    <s v="GBP"/>
    <n v="1394460000"/>
    <n v="1393233855"/>
    <b v="0"/>
    <x v="5"/>
    <b v="1"/>
    <s v="music/metal"/>
    <n v="1.2200090909090908"/>
    <n v="28.553404255319148"/>
    <x v="4"/>
    <x v="12"/>
    <x v="846"/>
    <d v="2014-03-10T14:00:00"/>
  </r>
  <r>
    <x v="847"/>
    <x v="847"/>
    <s v="MUSIC WITH MEANING!  MUSIC THAT MATTERS!!!"/>
    <n v="10"/>
    <n v="10"/>
    <x v="0"/>
    <x v="0"/>
    <s v="USD"/>
    <n v="1436555376"/>
    <n v="1433963376"/>
    <b v="0"/>
    <x v="29"/>
    <b v="1"/>
    <s v="music/metal"/>
    <n v="1"/>
    <n v="10"/>
    <x v="4"/>
    <x v="12"/>
    <x v="847"/>
    <d v="2015-07-10T19:09:36"/>
  </r>
  <r>
    <x v="848"/>
    <x v="848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x v="38"/>
    <b v="1"/>
    <s v="music/metal"/>
    <n v="1"/>
    <n v="18.75"/>
    <x v="4"/>
    <x v="12"/>
    <x v="848"/>
    <d v="2015-04-14T19:00:33"/>
  </r>
  <r>
    <x v="849"/>
    <x v="849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x v="248"/>
    <b v="1"/>
    <s v="music/metal"/>
    <n v="1.1990000000000001"/>
    <n v="41.704347826086959"/>
    <x v="4"/>
    <x v="12"/>
    <x v="849"/>
    <d v="2015-03-16T02:34:24"/>
  </r>
  <r>
    <x v="850"/>
    <x v="850"/>
    <s v="Help Chicago-based instrumental group Sioum complete the production of their 2nd full-length album."/>
    <n v="4000"/>
    <n v="6207"/>
    <x v="0"/>
    <x v="0"/>
    <s v="USD"/>
    <n v="1461560340"/>
    <n v="1458762717"/>
    <b v="0"/>
    <x v="182"/>
    <b v="1"/>
    <s v="music/metal"/>
    <n v="1.55175"/>
    <n v="46.669172932330824"/>
    <x v="4"/>
    <x v="12"/>
    <x v="850"/>
    <d v="2016-04-25T04:59:00"/>
  </r>
  <r>
    <x v="851"/>
    <x v="851"/>
    <s v="Salut, nous c'est M.F.Crew, on a besoin de vous pour produire notre premier album &quot;First Ride&quot; ! :)"/>
    <n v="2000"/>
    <n v="2609"/>
    <x v="0"/>
    <x v="6"/>
    <s v="EUR"/>
    <n v="1469994300"/>
    <n v="1464815253"/>
    <b v="0"/>
    <x v="16"/>
    <b v="1"/>
    <s v="music/metal"/>
    <n v="1.3045"/>
    <n v="37.271428571428572"/>
    <x v="4"/>
    <x v="12"/>
    <x v="851"/>
    <d v="2016-07-31T19:45:00"/>
  </r>
  <r>
    <x v="852"/>
    <x v="852"/>
    <s v="Limited edition 2x12&quot; vinyl pressing of our latest album &quot;Who Do You Think We Are?&quot;"/>
    <n v="3500"/>
    <n v="3674"/>
    <x v="0"/>
    <x v="0"/>
    <s v="USD"/>
    <n v="1477342800"/>
    <n v="1476386395"/>
    <b v="0"/>
    <x v="95"/>
    <b v="1"/>
    <s v="music/metal"/>
    <n v="1.0497142857142858"/>
    <n v="59.258064516129032"/>
    <x v="4"/>
    <x v="12"/>
    <x v="852"/>
    <d v="2016-10-24T21:00:00"/>
  </r>
  <r>
    <x v="853"/>
    <x v="853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x v="73"/>
    <b v="1"/>
    <s v="music/metal"/>
    <n v="1"/>
    <n v="30"/>
    <x v="4"/>
    <x v="12"/>
    <x v="853"/>
    <d v="2015-02-16T19:58:29"/>
  </r>
  <r>
    <x v="854"/>
    <x v="854"/>
    <s v="Writing and Recording Sophomore record, and funding Tour to support Spring 2017 album release."/>
    <n v="27800"/>
    <n v="32865.300000000003"/>
    <x v="0"/>
    <x v="0"/>
    <s v="USD"/>
    <n v="1482901546"/>
    <n v="1480309546"/>
    <b v="0"/>
    <x v="249"/>
    <b v="1"/>
    <s v="music/metal"/>
    <n v="1.1822050359712231"/>
    <n v="65.8623246492986"/>
    <x v="4"/>
    <x v="12"/>
    <x v="854"/>
    <d v="2016-12-28T05:05:46"/>
  </r>
  <r>
    <x v="855"/>
    <x v="855"/>
    <s v="AtteroTerra's &quot;Pray for Apocalypse&quot; is fully completed, and only being held up by funding."/>
    <n v="1450"/>
    <n v="1500"/>
    <x v="0"/>
    <x v="0"/>
    <s v="USD"/>
    <n v="1469329217"/>
    <n v="1466737217"/>
    <b v="0"/>
    <x v="5"/>
    <b v="1"/>
    <s v="music/metal"/>
    <n v="1.0344827586206897"/>
    <n v="31.914893617021278"/>
    <x v="4"/>
    <x v="12"/>
    <x v="855"/>
    <d v="2016-07-24T03:00:17"/>
  </r>
  <r>
    <x v="856"/>
    <x v="856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x v="33"/>
    <b v="1"/>
    <s v="music/metal"/>
    <n v="2.1800000000000002"/>
    <n v="19.464285714285715"/>
    <x v="4"/>
    <x v="12"/>
    <x v="856"/>
    <d v="2016-10-25T19:00:00"/>
  </r>
  <r>
    <x v="857"/>
    <x v="857"/>
    <s v="Modern Post-Hardcore/Electro music (Hardstyle, EDM, Trap, Dubstep, Dembow, House)."/>
    <n v="1200"/>
    <n v="1200"/>
    <x v="0"/>
    <x v="3"/>
    <s v="EUR"/>
    <n v="1448463431"/>
    <n v="1444831031"/>
    <b v="0"/>
    <x v="54"/>
    <b v="1"/>
    <s v="music/metal"/>
    <n v="1"/>
    <n v="50"/>
    <x v="4"/>
    <x v="12"/>
    <x v="857"/>
    <d v="2015-11-25T14:57:11"/>
  </r>
  <r>
    <x v="858"/>
    <x v="858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x v="88"/>
    <b v="1"/>
    <s v="music/metal"/>
    <n v="1.4400583333333332"/>
    <n v="22.737763157894737"/>
    <x v="4"/>
    <x v="12"/>
    <x v="858"/>
    <d v="2015-04-15T22:59:00"/>
  </r>
  <r>
    <x v="859"/>
    <x v="859"/>
    <s v="We are heading to the studio to create our second album and we want you to be right there with us!"/>
    <n v="4000"/>
    <n v="4187"/>
    <x v="0"/>
    <x v="0"/>
    <s v="USD"/>
    <n v="1433376000"/>
    <n v="1430768468"/>
    <b v="0"/>
    <x v="15"/>
    <b v="1"/>
    <s v="music/metal"/>
    <n v="1.0467500000000001"/>
    <n v="42.724489795918366"/>
    <x v="4"/>
    <x v="12"/>
    <x v="859"/>
    <d v="2015-06-04T00:00:00"/>
  </r>
  <r>
    <x v="860"/>
    <x v="860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x v="53"/>
    <b v="0"/>
    <s v="music/jazz"/>
    <n v="0.18142857142857144"/>
    <n v="52.916666666666664"/>
    <x v="4"/>
    <x v="13"/>
    <x v="860"/>
    <d v="2013-11-22T12:35:13"/>
  </r>
  <r>
    <x v="861"/>
    <x v="861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x v="84"/>
    <b v="0"/>
    <s v="music/jazz"/>
    <n v="2.2444444444444444E-2"/>
    <n v="50.5"/>
    <x v="4"/>
    <x v="13"/>
    <x v="861"/>
    <d v="2016-09-16T23:10:04"/>
  </r>
  <r>
    <x v="862"/>
    <x v="862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x v="80"/>
    <b v="0"/>
    <s v="music/jazz"/>
    <n v="3.3999999999999998E-3"/>
    <n v="42.5"/>
    <x v="4"/>
    <x v="13"/>
    <x v="862"/>
    <d v="2013-11-11T14:19:08"/>
  </r>
  <r>
    <x v="863"/>
    <x v="863"/>
    <s v="I'm making the move from a side man in local groups to the leader with this debut jazz CD project."/>
    <n v="2000"/>
    <n v="90"/>
    <x v="2"/>
    <x v="0"/>
    <s v="USD"/>
    <n v="1329014966"/>
    <n v="1326422966"/>
    <b v="0"/>
    <x v="81"/>
    <b v="0"/>
    <s v="music/jazz"/>
    <n v="4.4999999999999998E-2"/>
    <n v="18"/>
    <x v="4"/>
    <x v="13"/>
    <x v="863"/>
    <d v="2012-02-12T02:49:26"/>
  </r>
  <r>
    <x v="864"/>
    <x v="864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x v="1"/>
    <b v="0"/>
    <s v="music/jazz"/>
    <n v="0.41538461538461541"/>
    <n v="34.177215189873415"/>
    <x v="4"/>
    <x v="13"/>
    <x v="864"/>
    <d v="2013-10-16T09:59:00"/>
  </r>
  <r>
    <x v="865"/>
    <x v="865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x v="84"/>
    <b v="0"/>
    <s v="music/jazz"/>
    <n v="2.0454545454545454E-2"/>
    <n v="22.5"/>
    <x v="4"/>
    <x v="13"/>
    <x v="865"/>
    <d v="2013-01-16T18:33:17"/>
  </r>
  <r>
    <x v="866"/>
    <x v="866"/>
    <s v="Drivetime heads to Cali for summer tour supported by @Smoothjazz.com &amp; @JJZPhilly  #Spaghettini #The Roxy"/>
    <n v="3500"/>
    <n v="640"/>
    <x v="2"/>
    <x v="0"/>
    <s v="USD"/>
    <n v="1425136200"/>
    <n v="1421853518"/>
    <b v="0"/>
    <x v="202"/>
    <b v="0"/>
    <s v="music/jazz"/>
    <n v="0.18285714285714286"/>
    <n v="58.18181818181818"/>
    <x v="4"/>
    <x v="13"/>
    <x v="866"/>
    <d v="2015-02-28T15:10:00"/>
  </r>
  <r>
    <x v="867"/>
    <x v="867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x v="202"/>
    <b v="0"/>
    <s v="music/jazz"/>
    <n v="0.2402"/>
    <n v="109.18181818181819"/>
    <x v="4"/>
    <x v="13"/>
    <x v="867"/>
    <d v="2009-12-01T04:59:00"/>
  </r>
  <r>
    <x v="868"/>
    <x v="868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x v="29"/>
    <b v="0"/>
    <s v="music/jazz"/>
    <n v="1.1111111111111111E-3"/>
    <n v="50"/>
    <x v="4"/>
    <x v="13"/>
    <x v="868"/>
    <d v="2014-01-07T00:39:58"/>
  </r>
  <r>
    <x v="869"/>
    <x v="869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x v="83"/>
    <b v="0"/>
    <s v="music/jazz"/>
    <n v="0.11818181818181818"/>
    <n v="346.66666666666669"/>
    <x v="4"/>
    <x v="13"/>
    <x v="869"/>
    <d v="2013-04-08T19:17:37"/>
  </r>
  <r>
    <x v="870"/>
    <x v="870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x v="81"/>
    <b v="0"/>
    <s v="music/jazz"/>
    <n v="3.0999999999999999E-3"/>
    <n v="12.4"/>
    <x v="4"/>
    <x v="13"/>
    <x v="870"/>
    <d v="2013-09-01T00:32:03"/>
  </r>
  <r>
    <x v="871"/>
    <x v="871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x v="8"/>
    <b v="0"/>
    <s v="music/jazz"/>
    <n v="5.4166666666666669E-2"/>
    <n v="27.083333333333332"/>
    <x v="4"/>
    <x v="13"/>
    <x v="871"/>
    <d v="2013-11-29T14:28:15"/>
  </r>
  <r>
    <x v="872"/>
    <x v="872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x v="84"/>
    <b v="0"/>
    <s v="music/jazz"/>
    <n v="8.1250000000000003E-3"/>
    <n v="32.5"/>
    <x v="4"/>
    <x v="13"/>
    <x v="872"/>
    <d v="2011-03-10T19:48:47"/>
  </r>
  <r>
    <x v="873"/>
    <x v="873"/>
    <s v="Fall in love with &quot;The Dreamer&quot;, new original music from trumpeter Freddie Dunn!"/>
    <n v="3500"/>
    <n v="45"/>
    <x v="2"/>
    <x v="0"/>
    <s v="USD"/>
    <n v="1352610040"/>
    <n v="1349150440"/>
    <b v="0"/>
    <x v="81"/>
    <b v="0"/>
    <s v="music/jazz"/>
    <n v="1.2857142857142857E-2"/>
    <n v="9"/>
    <x v="4"/>
    <x v="13"/>
    <x v="873"/>
    <d v="2012-11-11T05:00:40"/>
  </r>
  <r>
    <x v="874"/>
    <x v="874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x v="64"/>
    <b v="0"/>
    <s v="music/jazz"/>
    <n v="0.24333333333333335"/>
    <n v="34.761904761904759"/>
    <x v="4"/>
    <x v="13"/>
    <x v="874"/>
    <d v="2013-05-04T14:00:34"/>
  </r>
  <r>
    <x v="875"/>
    <x v="875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x v="78"/>
    <b v="0"/>
    <s v="music/jazz"/>
    <n v="0"/>
    <e v="#DIV/0!"/>
    <x v="4"/>
    <x v="13"/>
    <x v="875"/>
    <d v="2015-09-21T17:22:11"/>
  </r>
  <r>
    <x v="876"/>
    <x v="876"/>
    <s v="What was the greatest record shop ever?  DOBELLS!"/>
    <n v="3152"/>
    <n v="1286"/>
    <x v="2"/>
    <x v="1"/>
    <s v="GBP"/>
    <n v="1359978927"/>
    <n v="1357127727"/>
    <b v="0"/>
    <x v="43"/>
    <b v="0"/>
    <s v="music/jazz"/>
    <n v="0.40799492385786801"/>
    <n v="28.577777777777779"/>
    <x v="4"/>
    <x v="13"/>
    <x v="876"/>
    <d v="2013-02-04T11:55:27"/>
  </r>
  <r>
    <x v="877"/>
    <x v="877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x v="60"/>
    <b v="0"/>
    <s v="music/jazz"/>
    <n v="0.67549999999999999"/>
    <n v="46.586206896551722"/>
    <x v="4"/>
    <x v="13"/>
    <x v="877"/>
    <d v="2013-12-19T18:56:00"/>
  </r>
  <r>
    <x v="878"/>
    <x v="878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x v="84"/>
    <b v="0"/>
    <s v="music/jazz"/>
    <n v="1.2999999999999999E-2"/>
    <n v="32.5"/>
    <x v="4"/>
    <x v="13"/>
    <x v="878"/>
    <d v="2010-12-23T05:35:24"/>
  </r>
  <r>
    <x v="879"/>
    <x v="879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x v="209"/>
    <b v="0"/>
    <s v="music/jazz"/>
    <n v="0.30666666666666664"/>
    <n v="21.466666666666665"/>
    <x v="4"/>
    <x v="13"/>
    <x v="879"/>
    <d v="2012-05-29T19:55:05"/>
  </r>
  <r>
    <x v="880"/>
    <x v="880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x v="22"/>
    <b v="0"/>
    <s v="music/indie rock"/>
    <n v="2.9894179894179893E-2"/>
    <n v="14.125"/>
    <x v="4"/>
    <x v="14"/>
    <x v="880"/>
    <d v="2012-10-30T07:42:18"/>
  </r>
  <r>
    <x v="881"/>
    <x v="881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x v="29"/>
    <b v="0"/>
    <s v="music/indie rock"/>
    <n v="8.0000000000000002E-3"/>
    <n v="30"/>
    <x v="4"/>
    <x v="14"/>
    <x v="881"/>
    <d v="2012-01-14T06:01:26"/>
  </r>
  <r>
    <x v="882"/>
    <x v="882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x v="25"/>
    <b v="0"/>
    <s v="music/indie rock"/>
    <n v="0.20133333333333334"/>
    <n v="21.571428571428573"/>
    <x v="4"/>
    <x v="14"/>
    <x v="882"/>
    <d v="2011-09-06T20:39:10"/>
  </r>
  <r>
    <x v="883"/>
    <x v="883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x v="54"/>
    <b v="0"/>
    <s v="music/indie rock"/>
    <n v="0.4002"/>
    <n v="83.375"/>
    <x v="4"/>
    <x v="14"/>
    <x v="883"/>
    <d v="2016-03-02T22:27:15"/>
  </r>
  <r>
    <x v="884"/>
    <x v="884"/>
    <s v="We need to hire an animal trainer to have a chimpanzee actor perform in our music video with us!"/>
    <n v="2000"/>
    <n v="20"/>
    <x v="2"/>
    <x v="0"/>
    <s v="USD"/>
    <n v="1336789860"/>
    <n v="1331666146"/>
    <b v="0"/>
    <x v="84"/>
    <b v="0"/>
    <s v="music/indie rock"/>
    <n v="0.01"/>
    <n v="10"/>
    <x v="4"/>
    <x v="14"/>
    <x v="884"/>
    <d v="2012-05-12T02:31:00"/>
  </r>
  <r>
    <x v="885"/>
    <x v="885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x v="64"/>
    <b v="0"/>
    <s v="music/indie rock"/>
    <n v="0.75"/>
    <n v="35.714285714285715"/>
    <x v="4"/>
    <x v="14"/>
    <x v="885"/>
    <d v="2016-12-30T22:35:11"/>
  </r>
  <r>
    <x v="886"/>
    <x v="886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x v="63"/>
    <b v="0"/>
    <s v="music/indie rock"/>
    <n v="0.41"/>
    <n v="29.285714285714285"/>
    <x v="4"/>
    <x v="14"/>
    <x v="886"/>
    <d v="2016-09-15T20:53:33"/>
  </r>
  <r>
    <x v="887"/>
    <x v="887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x v="78"/>
    <b v="0"/>
    <s v="music/indie rock"/>
    <n v="0"/>
    <e v="#DIV/0!"/>
    <x v="4"/>
    <x v="14"/>
    <x v="887"/>
    <d v="2012-05-27T23:00:55"/>
  </r>
  <r>
    <x v="888"/>
    <x v="888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x v="80"/>
    <b v="0"/>
    <s v="music/indie rock"/>
    <n v="7.1999999999999995E-2"/>
    <n v="18"/>
    <x v="4"/>
    <x v="14"/>
    <x v="888"/>
    <d v="2011-09-01T06:00:00"/>
  </r>
  <r>
    <x v="889"/>
    <x v="889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x v="58"/>
    <b v="0"/>
    <s v="music/indie rock"/>
    <n v="9.4412800000000005E-2"/>
    <n v="73.760000000000005"/>
    <x v="4"/>
    <x v="14"/>
    <x v="889"/>
    <d v="2014-10-05T18:49:03"/>
  </r>
  <r>
    <x v="890"/>
    <x v="890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x v="80"/>
    <b v="0"/>
    <s v="music/indie rock"/>
    <n v="4.1666666666666664E-2"/>
    <n v="31.25"/>
    <x v="4"/>
    <x v="14"/>
    <x v="890"/>
    <d v="2013-11-21T17:46:19"/>
  </r>
  <r>
    <x v="891"/>
    <x v="891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x v="82"/>
    <b v="0"/>
    <s v="music/indie rock"/>
    <n v="3.2500000000000001E-2"/>
    <n v="28.888888888888889"/>
    <x v="4"/>
    <x v="14"/>
    <x v="891"/>
    <d v="2014-08-21T00:45:30"/>
  </r>
  <r>
    <x v="892"/>
    <x v="892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x v="57"/>
    <b v="0"/>
    <s v="music/indie rock"/>
    <n v="0.40749999999999997"/>
    <n v="143.8235294117647"/>
    <x v="4"/>
    <x v="14"/>
    <x v="892"/>
    <d v="2010-08-01T04:00:00"/>
  </r>
  <r>
    <x v="893"/>
    <x v="893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x v="81"/>
    <b v="0"/>
    <s v="music/indie rock"/>
    <n v="0.1"/>
    <n v="40"/>
    <x v="4"/>
    <x v="14"/>
    <x v="893"/>
    <d v="2015-04-01T20:32:43"/>
  </r>
  <r>
    <x v="894"/>
    <x v="894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x v="28"/>
    <b v="0"/>
    <s v="music/indie rock"/>
    <n v="0.39169999999999999"/>
    <n v="147.81132075471697"/>
    <x v="4"/>
    <x v="14"/>
    <x v="894"/>
    <d v="2016-06-05T23:33:30"/>
  </r>
  <r>
    <x v="895"/>
    <x v="895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x v="63"/>
    <b v="0"/>
    <s v="music/indie rock"/>
    <n v="2.4375000000000001E-2"/>
    <n v="27.857142857142858"/>
    <x v="4"/>
    <x v="14"/>
    <x v="895"/>
    <d v="2010-10-25T03:03:49"/>
  </r>
  <r>
    <x v="896"/>
    <x v="896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x v="250"/>
    <b v="0"/>
    <s v="music/indie rock"/>
    <n v="0.4"/>
    <n v="44.444444444444443"/>
    <x v="4"/>
    <x v="14"/>
    <x v="896"/>
    <d v="2015-08-28T04:00:00"/>
  </r>
  <r>
    <x v="897"/>
    <x v="897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x v="78"/>
    <b v="0"/>
    <s v="music/indie rock"/>
    <n v="0"/>
    <e v="#DIV/0!"/>
    <x v="4"/>
    <x v="14"/>
    <x v="897"/>
    <d v="2012-11-28T17:31:48"/>
  </r>
  <r>
    <x v="898"/>
    <x v="898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x v="84"/>
    <b v="0"/>
    <s v="music/indie rock"/>
    <n v="2.8000000000000001E-2"/>
    <n v="35"/>
    <x v="4"/>
    <x v="14"/>
    <x v="898"/>
    <d v="2012-01-15T18:11:50"/>
  </r>
  <r>
    <x v="899"/>
    <x v="899"/>
    <s v="Lets get 48/14 pressed and in your cd players,ipods,blogs, and facebook status'. Lets get it everywhere!"/>
    <n v="750"/>
    <n v="280"/>
    <x v="2"/>
    <x v="0"/>
    <s v="USD"/>
    <n v="1306549362"/>
    <n v="1302661362"/>
    <b v="0"/>
    <x v="22"/>
    <b v="0"/>
    <s v="music/indie rock"/>
    <n v="0.37333333333333335"/>
    <n v="35"/>
    <x v="4"/>
    <x v="14"/>
    <x v="899"/>
    <d v="2011-05-28T02:22:42"/>
  </r>
  <r>
    <x v="900"/>
    <x v="900"/>
    <s v="With Project Revive, I aim to protect and nurture the creative impulse through music."/>
    <n v="5000"/>
    <n v="21"/>
    <x v="2"/>
    <x v="0"/>
    <s v="USD"/>
    <n v="1459365802"/>
    <n v="1456777402"/>
    <b v="0"/>
    <x v="84"/>
    <b v="0"/>
    <s v="music/jazz"/>
    <n v="4.1999999999999997E-3"/>
    <n v="10.5"/>
    <x v="4"/>
    <x v="13"/>
    <x v="900"/>
    <d v="2016-03-30T19:23:22"/>
  </r>
  <r>
    <x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x v="78"/>
    <b v="0"/>
    <s v="music/jazz"/>
    <n v="0"/>
    <e v="#DIV/0!"/>
    <x v="4"/>
    <x v="13"/>
    <x v="901"/>
    <d v="2010-06-08T19:11:00"/>
  </r>
  <r>
    <x v="902"/>
    <x v="902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x v="83"/>
    <b v="0"/>
    <s v="music/jazz"/>
    <n v="3.0000000000000001E-3"/>
    <n v="30"/>
    <x v="4"/>
    <x v="13"/>
    <x v="902"/>
    <d v="2014-08-30T15:30:00"/>
  </r>
  <r>
    <x v="903"/>
    <x v="903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x v="80"/>
    <b v="0"/>
    <s v="music/jazz"/>
    <n v="3.2000000000000001E-2"/>
    <n v="40"/>
    <x v="4"/>
    <x v="13"/>
    <x v="903"/>
    <d v="2012-09-23T02:25:00"/>
  </r>
  <r>
    <x v="904"/>
    <x v="904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x v="83"/>
    <b v="0"/>
    <s v="music/jazz"/>
    <n v="3.0200000000000001E-3"/>
    <n v="50.333333333333336"/>
    <x v="4"/>
    <x v="13"/>
    <x v="904"/>
    <d v="2016-01-03T01:55:37"/>
  </r>
  <r>
    <x v="905"/>
    <x v="905"/>
    <s v="Working hard to get into the studio to record, produce, and edit my break out CD. I hope to realize my vision!"/>
    <n v="6500"/>
    <n v="196"/>
    <x v="2"/>
    <x v="0"/>
    <s v="USD"/>
    <n v="1295847926"/>
    <n v="1290663926"/>
    <b v="0"/>
    <x v="79"/>
    <b v="0"/>
    <s v="music/jazz"/>
    <n v="3.0153846153846153E-2"/>
    <n v="32.666666666666664"/>
    <x v="4"/>
    <x v="13"/>
    <x v="905"/>
    <d v="2011-01-24T05:45:26"/>
  </r>
  <r>
    <x v="906"/>
    <x v="906"/>
    <s v="The DMV's most respected saxophonist pay tribute to Motown."/>
    <n v="15000"/>
    <n v="0"/>
    <x v="2"/>
    <x v="0"/>
    <s v="USD"/>
    <n v="1394681590"/>
    <n v="1392093190"/>
    <b v="0"/>
    <x v="78"/>
    <b v="0"/>
    <s v="music/jazz"/>
    <n v="0"/>
    <e v="#DIV/0!"/>
    <x v="4"/>
    <x v="13"/>
    <x v="906"/>
    <d v="2014-03-13T03:33:10"/>
  </r>
  <r>
    <x v="907"/>
    <x v="907"/>
    <s v="Greg Chambers' self-titled CD needs support for post production, replication, and promotion."/>
    <n v="2900"/>
    <n v="0"/>
    <x v="2"/>
    <x v="0"/>
    <s v="USD"/>
    <n v="1315715823"/>
    <n v="1313123823"/>
    <b v="0"/>
    <x v="78"/>
    <b v="0"/>
    <s v="music/jazz"/>
    <n v="0"/>
    <e v="#DIV/0!"/>
    <x v="4"/>
    <x v="13"/>
    <x v="907"/>
    <d v="2011-09-11T04:37:03"/>
  </r>
  <r>
    <x v="908"/>
    <x v="908"/>
    <s v="This project is designed to help protect the environment by using Eco-friendly product packaging."/>
    <n v="2500"/>
    <n v="0"/>
    <x v="2"/>
    <x v="0"/>
    <s v="USD"/>
    <n v="1280206740"/>
    <n v="1276283655"/>
    <b v="0"/>
    <x v="78"/>
    <b v="0"/>
    <s v="music/jazz"/>
    <n v="0"/>
    <e v="#DIV/0!"/>
    <x v="4"/>
    <x v="13"/>
    <x v="908"/>
    <d v="2010-07-27T04:59:00"/>
  </r>
  <r>
    <x v="909"/>
    <x v="909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x v="22"/>
    <b v="0"/>
    <s v="music/jazz"/>
    <n v="3.2500000000000001E-2"/>
    <n v="65"/>
    <x v="4"/>
    <x v="13"/>
    <x v="909"/>
    <d v="2012-07-23T04:00:00"/>
  </r>
  <r>
    <x v="910"/>
    <x v="910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x v="81"/>
    <b v="0"/>
    <s v="music/jazz"/>
    <n v="0.22363636363636363"/>
    <n v="24.6"/>
    <x v="4"/>
    <x v="13"/>
    <x v="910"/>
    <d v="2017-03-03T13:05:19"/>
  </r>
  <r>
    <x v="911"/>
    <x v="911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x v="78"/>
    <b v="0"/>
    <s v="music/jazz"/>
    <n v="0"/>
    <e v="#DIV/0!"/>
    <x v="4"/>
    <x v="13"/>
    <x v="911"/>
    <d v="2014-01-24T00:07:25"/>
  </r>
  <r>
    <x v="912"/>
    <x v="912"/>
    <s v="My new album will be called Triad, an album of original music performed by me &amp; guest musical artists."/>
    <n v="3500"/>
    <n v="30"/>
    <x v="2"/>
    <x v="0"/>
    <s v="USD"/>
    <n v="1355197047"/>
    <n v="1350009447"/>
    <b v="0"/>
    <x v="84"/>
    <b v="0"/>
    <s v="music/jazz"/>
    <n v="8.5714285714285719E-3"/>
    <n v="15"/>
    <x v="4"/>
    <x v="13"/>
    <x v="912"/>
    <d v="2012-12-11T03:37:27"/>
  </r>
  <r>
    <x v="913"/>
    <x v="913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x v="54"/>
    <b v="0"/>
    <s v="music/jazz"/>
    <n v="6.6066666666666662E-2"/>
    <n v="82.583333333333329"/>
    <x v="4"/>
    <x v="13"/>
    <x v="913"/>
    <d v="2012-05-05T03:20:19"/>
  </r>
  <r>
    <x v="914"/>
    <x v="914"/>
    <s v="This project is for the making of a music video. All funds will go towards production costs for this event only."/>
    <n v="1500"/>
    <n v="0"/>
    <x v="2"/>
    <x v="0"/>
    <s v="USD"/>
    <n v="1345918747"/>
    <n v="1343326747"/>
    <b v="0"/>
    <x v="78"/>
    <b v="0"/>
    <s v="music/jazz"/>
    <n v="0"/>
    <e v="#DIV/0!"/>
    <x v="4"/>
    <x v="13"/>
    <x v="914"/>
    <d v="2012-08-25T18:19:07"/>
  </r>
  <r>
    <x v="915"/>
    <x v="915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x v="82"/>
    <b v="0"/>
    <s v="music/jazz"/>
    <n v="5.7692307692307696E-2"/>
    <n v="41.666666666666664"/>
    <x v="4"/>
    <x v="13"/>
    <x v="915"/>
    <d v="2012-03-01T04:59:00"/>
  </r>
  <r>
    <x v="916"/>
    <x v="916"/>
    <s v="Our next audio recording projects are scheduled for November 1 to 3, 2010 here in Kansas City, Missouri! "/>
    <n v="3300"/>
    <n v="0"/>
    <x v="2"/>
    <x v="0"/>
    <s v="USD"/>
    <n v="1287723600"/>
    <n v="1284409734"/>
    <b v="0"/>
    <x v="78"/>
    <b v="0"/>
    <s v="music/jazz"/>
    <n v="0"/>
    <e v="#DIV/0!"/>
    <x v="4"/>
    <x v="13"/>
    <x v="916"/>
    <d v="2010-10-22T05:00:00"/>
  </r>
  <r>
    <x v="917"/>
    <x v="917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x v="29"/>
    <b v="0"/>
    <s v="music/jazz"/>
    <n v="6.0000000000000001E-3"/>
    <n v="30"/>
    <x v="4"/>
    <x v="13"/>
    <x v="917"/>
    <d v="2014-07-14T02:30:00"/>
  </r>
  <r>
    <x v="918"/>
    <x v="918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x v="73"/>
    <b v="0"/>
    <s v="music/jazz"/>
    <n v="5.0256410256410255E-2"/>
    <n v="19.600000000000001"/>
    <x v="4"/>
    <x v="13"/>
    <x v="918"/>
    <d v="2014-12-01T22:59:21"/>
  </r>
  <r>
    <x v="919"/>
    <x v="919"/>
    <s v="Cool jazz with a New Orleans flavor."/>
    <n v="20000"/>
    <n v="100"/>
    <x v="2"/>
    <x v="0"/>
    <s v="USD"/>
    <n v="1355930645"/>
    <n v="1352906645"/>
    <b v="0"/>
    <x v="29"/>
    <b v="0"/>
    <s v="music/jazz"/>
    <n v="5.0000000000000001E-3"/>
    <n v="100"/>
    <x v="4"/>
    <x v="13"/>
    <x v="919"/>
    <d v="2012-12-19T15:24:05"/>
  </r>
  <r>
    <x v="920"/>
    <x v="920"/>
    <s v="Miami club band records powerhouse fusion album. You don't have to be a musician to understand the sound of jazz."/>
    <n v="5500"/>
    <n v="0"/>
    <x v="2"/>
    <x v="0"/>
    <s v="USD"/>
    <n v="1384448822"/>
    <n v="1381853222"/>
    <b v="0"/>
    <x v="78"/>
    <b v="0"/>
    <s v="music/jazz"/>
    <n v="0"/>
    <e v="#DIV/0!"/>
    <x v="4"/>
    <x v="13"/>
    <x v="920"/>
    <d v="2013-11-14T17:07:02"/>
  </r>
  <r>
    <x v="921"/>
    <x v="921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x v="9"/>
    <b v="0"/>
    <s v="music/jazz"/>
    <n v="0.309"/>
    <n v="231.75"/>
    <x v="4"/>
    <x v="13"/>
    <x v="921"/>
    <d v="2011-12-12T05:06:16"/>
  </r>
  <r>
    <x v="922"/>
    <x v="922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x v="209"/>
    <b v="0"/>
    <s v="music/jazz"/>
    <n v="0.21037037037037037"/>
    <n v="189.33333333333334"/>
    <x v="4"/>
    <x v="13"/>
    <x v="922"/>
    <d v="2014-10-01T12:43:13"/>
  </r>
  <r>
    <x v="923"/>
    <x v="923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x v="79"/>
    <b v="0"/>
    <s v="music/jazz"/>
    <n v="2.1999999999999999E-2"/>
    <n v="55"/>
    <x v="4"/>
    <x v="13"/>
    <x v="923"/>
    <d v="2014-11-22T00:02:03"/>
  </r>
  <r>
    <x v="924"/>
    <x v="924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x v="41"/>
    <b v="0"/>
    <s v="music/jazz"/>
    <n v="0.109"/>
    <n v="21.8"/>
    <x v="4"/>
    <x v="13"/>
    <x v="924"/>
    <d v="2013-02-13T22:37:49"/>
  </r>
  <r>
    <x v="925"/>
    <x v="925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x v="81"/>
    <b v="0"/>
    <s v="music/jazz"/>
    <n v="2.6666666666666668E-2"/>
    <n v="32"/>
    <x v="4"/>
    <x v="13"/>
    <x v="925"/>
    <d v="2013-11-27T22:08:31"/>
  </r>
  <r>
    <x v="926"/>
    <x v="926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x v="78"/>
    <b v="0"/>
    <s v="music/jazz"/>
    <n v="0"/>
    <e v="#DIV/0!"/>
    <x v="4"/>
    <x v="13"/>
    <x v="926"/>
    <d v="2010-07-08T22:40:00"/>
  </r>
  <r>
    <x v="927"/>
    <x v="927"/>
    <s v="Studio CD/DVD Solo project of Pianist &amp; Keyboardist Jetro da Silva"/>
    <n v="20000"/>
    <n v="0"/>
    <x v="2"/>
    <x v="0"/>
    <s v="USD"/>
    <n v="1337024695"/>
    <n v="1334432695"/>
    <b v="0"/>
    <x v="78"/>
    <b v="0"/>
    <s v="music/jazz"/>
    <n v="0"/>
    <e v="#DIV/0!"/>
    <x v="4"/>
    <x v="13"/>
    <x v="927"/>
    <d v="2012-05-14T19:44:55"/>
  </r>
  <r>
    <x v="928"/>
    <x v="928"/>
    <s v="A real Motown Backup singer on 22 gold and platinum albums headlines her own Jazz CD of Motown songs."/>
    <n v="14500"/>
    <n v="1575"/>
    <x v="2"/>
    <x v="0"/>
    <s v="USD"/>
    <n v="1353196800"/>
    <n v="1348864913"/>
    <b v="0"/>
    <x v="33"/>
    <b v="0"/>
    <s v="music/jazz"/>
    <n v="0.10862068965517241"/>
    <n v="56.25"/>
    <x v="4"/>
    <x v="13"/>
    <x v="928"/>
    <d v="2012-11-18T00:00:00"/>
  </r>
  <r>
    <x v="929"/>
    <x v="929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x v="78"/>
    <b v="0"/>
    <s v="music/jazz"/>
    <n v="0"/>
    <e v="#DIV/0!"/>
    <x v="4"/>
    <x v="13"/>
    <x v="929"/>
    <d v="2012-04-09T04:42:49"/>
  </r>
  <r>
    <x v="930"/>
    <x v="930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x v="81"/>
    <b v="0"/>
    <s v="music/jazz"/>
    <n v="0.38333333333333336"/>
    <n v="69"/>
    <x v="4"/>
    <x v="13"/>
    <x v="930"/>
    <d v="2010-06-25T21:32:00"/>
  </r>
  <r>
    <x v="931"/>
    <x v="931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x v="63"/>
    <b v="0"/>
    <s v="music/jazz"/>
    <n v="6.5500000000000003E-2"/>
    <n v="18.714285714285715"/>
    <x v="4"/>
    <x v="13"/>
    <x v="931"/>
    <d v="2014-03-16T22:00:00"/>
  </r>
  <r>
    <x v="932"/>
    <x v="932"/>
    <s v="Help me to create my 3rd album, a Christmas CD with 16 Holiday/Original favorites!"/>
    <n v="9500"/>
    <n v="1381"/>
    <x v="2"/>
    <x v="0"/>
    <s v="USD"/>
    <n v="1363990545"/>
    <n v="1360106145"/>
    <b v="0"/>
    <x v="209"/>
    <b v="0"/>
    <s v="music/jazz"/>
    <n v="0.14536842105263159"/>
    <n v="46.033333333333331"/>
    <x v="4"/>
    <x v="13"/>
    <x v="932"/>
    <d v="2013-03-22T22:15:45"/>
  </r>
  <r>
    <x v="933"/>
    <x v="933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x v="84"/>
    <b v="0"/>
    <s v="music/jazz"/>
    <n v="0.06"/>
    <n v="60"/>
    <x v="4"/>
    <x v="13"/>
    <x v="933"/>
    <d v="2014-05-12T04:03:29"/>
  </r>
  <r>
    <x v="934"/>
    <x v="934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x v="209"/>
    <b v="0"/>
    <s v="music/jazz"/>
    <n v="0.30399999999999999"/>
    <n v="50.666666666666664"/>
    <x v="4"/>
    <x v="13"/>
    <x v="934"/>
    <d v="2014-05-04T06:00:00"/>
  </r>
  <r>
    <x v="935"/>
    <x v="935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x v="84"/>
    <b v="0"/>
    <s v="music/jazz"/>
    <n v="1.4285714285714285E-2"/>
    <n v="25"/>
    <x v="4"/>
    <x v="13"/>
    <x v="935"/>
    <d v="2016-01-29T08:00:29"/>
  </r>
  <r>
    <x v="936"/>
    <x v="936"/>
    <s v="A CD of a live Jazz concert featuring Marti Mendenhall, George Mitchell, Scott Steed and Todd Strait."/>
    <n v="1400"/>
    <n v="0"/>
    <x v="2"/>
    <x v="0"/>
    <s v="USD"/>
    <n v="1326916800"/>
    <n v="1323131689"/>
    <b v="0"/>
    <x v="78"/>
    <b v="0"/>
    <s v="music/jazz"/>
    <n v="0"/>
    <e v="#DIV/0!"/>
    <x v="4"/>
    <x v="13"/>
    <x v="936"/>
    <d v="2012-01-18T20:00:00"/>
  </r>
  <r>
    <x v="937"/>
    <x v="937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x v="84"/>
    <b v="0"/>
    <s v="music/jazz"/>
    <n v="1.1428571428571429E-2"/>
    <n v="20"/>
    <x v="4"/>
    <x v="13"/>
    <x v="937"/>
    <d v="2013-11-03T20:09:17"/>
  </r>
  <r>
    <x v="938"/>
    <x v="938"/>
    <s v="Creating new avenues of exposure for young Jazz &amp; Soul artists_x000a_to express their Art of Music."/>
    <n v="7000"/>
    <n v="25"/>
    <x v="2"/>
    <x v="0"/>
    <s v="USD"/>
    <n v="1346585448"/>
    <n v="1343993448"/>
    <b v="0"/>
    <x v="29"/>
    <b v="0"/>
    <s v="music/jazz"/>
    <n v="3.5714285714285713E-3"/>
    <n v="25"/>
    <x v="4"/>
    <x v="13"/>
    <x v="938"/>
    <d v="2012-09-02T11:30:48"/>
  </r>
  <r>
    <x v="939"/>
    <x v="939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x v="84"/>
    <b v="0"/>
    <s v="music/jazz"/>
    <n v="1.4545454545454545E-2"/>
    <n v="20"/>
    <x v="4"/>
    <x v="13"/>
    <x v="939"/>
    <d v="2013-06-30T19:58:00"/>
  </r>
  <r>
    <x v="940"/>
    <x v="940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x v="25"/>
    <b v="0"/>
    <s v="technology/wearables"/>
    <n v="0.17155555555555554"/>
    <n v="110.28571428571429"/>
    <x v="2"/>
    <x v="8"/>
    <x v="940"/>
    <d v="2015-08-11T00:12:06"/>
  </r>
  <r>
    <x v="941"/>
    <x v="941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x v="162"/>
    <b v="0"/>
    <s v="technology/wearables"/>
    <n v="2.3220000000000001E-2"/>
    <n v="37.451612903225808"/>
    <x v="2"/>
    <x v="8"/>
    <x v="941"/>
    <d v="2017-02-10T02:19:05"/>
  </r>
  <r>
    <x v="942"/>
    <x v="942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x v="38"/>
    <b v="0"/>
    <s v="technology/wearables"/>
    <n v="8.9066666666666669E-2"/>
    <n v="41.75"/>
    <x v="2"/>
    <x v="8"/>
    <x v="942"/>
    <d v="2016-02-18T20:14:20"/>
  </r>
  <r>
    <x v="943"/>
    <x v="943"/>
    <s v="A mask for home or travel that will give you the best, undisturbed sleep of your life."/>
    <n v="3000"/>
    <n v="289"/>
    <x v="2"/>
    <x v="0"/>
    <s v="USD"/>
    <n v="1480438905"/>
    <n v="1477843305"/>
    <b v="0"/>
    <x v="8"/>
    <b v="0"/>
    <s v="technology/wearables"/>
    <n v="9.633333333333334E-2"/>
    <n v="24.083333333333332"/>
    <x v="2"/>
    <x v="8"/>
    <x v="943"/>
    <d v="2016-11-29T17:01:45"/>
  </r>
  <r>
    <x v="944"/>
    <x v="944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x v="93"/>
    <b v="0"/>
    <s v="technology/wearables"/>
    <n v="0.13325999999999999"/>
    <n v="69.40625"/>
    <x v="2"/>
    <x v="8"/>
    <x v="944"/>
    <d v="2016-04-18T14:00:00"/>
  </r>
  <r>
    <x v="945"/>
    <x v="945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x v="38"/>
    <b v="0"/>
    <s v="technology/wearables"/>
    <n v="2.4840000000000001E-2"/>
    <n v="155.25"/>
    <x v="2"/>
    <x v="8"/>
    <x v="945"/>
    <d v="2017-02-18T23:59:00"/>
  </r>
  <r>
    <x v="946"/>
    <x v="946"/>
    <s v="Soft edged-Hard working. The perfect wearable organization for the home and professional shop."/>
    <n v="15000"/>
    <n v="286"/>
    <x v="2"/>
    <x v="0"/>
    <s v="USD"/>
    <n v="1473444048"/>
    <n v="1470852048"/>
    <b v="0"/>
    <x v="81"/>
    <b v="0"/>
    <s v="technology/wearables"/>
    <n v="1.9066666666666666E-2"/>
    <n v="57.2"/>
    <x v="2"/>
    <x v="8"/>
    <x v="946"/>
    <d v="2016-09-09T18:00:48"/>
  </r>
  <r>
    <x v="947"/>
    <x v="947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x v="78"/>
    <b v="0"/>
    <s v="technology/wearables"/>
    <n v="0"/>
    <e v="#DIV/0!"/>
    <x v="2"/>
    <x v="8"/>
    <x v="947"/>
    <d v="2016-06-30T18:45:06"/>
  </r>
  <r>
    <x v="948"/>
    <x v="948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x v="22"/>
    <b v="0"/>
    <s v="technology/wearables"/>
    <n v="0.12"/>
    <n v="60"/>
    <x v="2"/>
    <x v="8"/>
    <x v="948"/>
    <d v="2016-03-12T19:52:44"/>
  </r>
  <r>
    <x v="949"/>
    <x v="949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x v="63"/>
    <b v="0"/>
    <s v="technology/wearables"/>
    <n v="1.3650000000000001E-2"/>
    <n v="39"/>
    <x v="2"/>
    <x v="8"/>
    <x v="949"/>
    <d v="2016-02-21T01:02:56"/>
  </r>
  <r>
    <x v="950"/>
    <x v="950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x v="54"/>
    <b v="0"/>
    <s v="technology/wearables"/>
    <n v="0.28039999999999998"/>
    <n v="58.416666666666664"/>
    <x v="2"/>
    <x v="8"/>
    <x v="950"/>
    <d v="2016-01-17T18:01:01"/>
  </r>
  <r>
    <x v="951"/>
    <x v="951"/>
    <s v="Revolutionizing the way we walk our dogs!"/>
    <n v="50000"/>
    <n v="19195"/>
    <x v="2"/>
    <x v="0"/>
    <s v="USD"/>
    <n v="1465054872"/>
    <n v="1461166872"/>
    <b v="0"/>
    <x v="212"/>
    <b v="0"/>
    <s v="technology/wearables"/>
    <n v="0.38390000000000002"/>
    <n v="158.63636363636363"/>
    <x v="2"/>
    <x v="8"/>
    <x v="951"/>
    <d v="2016-06-04T15:41:12"/>
  </r>
  <r>
    <x v="952"/>
    <x v="952"/>
    <s v="Audionoggin: Wireless personal surround sound for the athlete in everyone."/>
    <n v="49000"/>
    <n v="19572"/>
    <x v="2"/>
    <x v="0"/>
    <s v="USD"/>
    <n v="1479483812"/>
    <n v="1476888212"/>
    <b v="0"/>
    <x v="193"/>
    <b v="0"/>
    <s v="technology/wearables"/>
    <n v="0.39942857142857141"/>
    <n v="99.857142857142861"/>
    <x v="2"/>
    <x v="8"/>
    <x v="952"/>
    <d v="2016-11-18T15:43:32"/>
  </r>
  <r>
    <x v="953"/>
    <x v="953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x v="81"/>
    <b v="0"/>
    <s v="technology/wearables"/>
    <n v="8.3999999999999995E-3"/>
    <n v="25.2"/>
    <x v="2"/>
    <x v="8"/>
    <x v="953"/>
    <d v="2015-01-25T03:56:39"/>
  </r>
  <r>
    <x v="954"/>
    <x v="954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x v="196"/>
    <b v="0"/>
    <s v="technology/wearables"/>
    <n v="0.43406666666666666"/>
    <n v="89.191780821917803"/>
    <x v="2"/>
    <x v="8"/>
    <x v="954"/>
    <d v="2015-08-20T20:00:39"/>
  </r>
  <r>
    <x v="955"/>
    <x v="955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x v="251"/>
    <b v="0"/>
    <s v="technology/wearables"/>
    <n v="5.6613333333333335E-2"/>
    <n v="182.6236559139785"/>
    <x v="2"/>
    <x v="8"/>
    <x v="955"/>
    <d v="2016-09-13T07:05:00"/>
  </r>
  <r>
    <x v="956"/>
    <x v="956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x v="57"/>
    <b v="0"/>
    <s v="technology/wearables"/>
    <n v="1.7219999999999999E-2"/>
    <n v="50.647058823529413"/>
    <x v="2"/>
    <x v="8"/>
    <x v="956"/>
    <d v="2015-04-26T20:55:59"/>
  </r>
  <r>
    <x v="957"/>
    <x v="957"/>
    <s v="A Leather Smart watch Band, that NEVER needs to be charged for only $37!"/>
    <n v="12000"/>
    <n v="233"/>
    <x v="2"/>
    <x v="0"/>
    <s v="USD"/>
    <n v="1479392133"/>
    <n v="1476710133"/>
    <b v="0"/>
    <x v="63"/>
    <b v="0"/>
    <s v="technology/wearables"/>
    <n v="1.9416666666666665E-2"/>
    <n v="33.285714285714285"/>
    <x v="2"/>
    <x v="8"/>
    <x v="957"/>
    <d v="2016-11-17T14:15:33"/>
  </r>
  <r>
    <x v="958"/>
    <x v="958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x v="57"/>
    <b v="0"/>
    <s v="technology/wearables"/>
    <n v="0.11328275684711328"/>
    <n v="51.823529411764703"/>
    <x v="2"/>
    <x v="8"/>
    <x v="958"/>
    <d v="2015-04-10T04:59:00"/>
  </r>
  <r>
    <x v="959"/>
    <x v="959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x v="199"/>
    <b v="0"/>
    <s v="technology/wearables"/>
    <n v="0.3886"/>
    <n v="113.62573099415205"/>
    <x v="2"/>
    <x v="8"/>
    <x v="959"/>
    <d v="2015-01-19T04:11:05"/>
  </r>
  <r>
    <x v="960"/>
    <x v="960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x v="101"/>
    <b v="0"/>
    <s v="technology/wearables"/>
    <n v="0.46100628930817611"/>
    <n v="136.46276595744681"/>
    <x v="2"/>
    <x v="8"/>
    <x v="960"/>
    <d v="2017-03-14T14:02:35"/>
  </r>
  <r>
    <x v="961"/>
    <x v="961"/>
    <s v="Active, happy &amp; healthy together! _x000a_Thatâ€™s our mission for all dogs and their parents."/>
    <n v="95000"/>
    <n v="40079"/>
    <x v="2"/>
    <x v="0"/>
    <s v="USD"/>
    <n v="1487617200"/>
    <n v="1483634335"/>
    <b v="0"/>
    <x v="238"/>
    <b v="0"/>
    <s v="technology/wearables"/>
    <n v="0.42188421052631581"/>
    <n v="364.35454545454547"/>
    <x v="2"/>
    <x v="8"/>
    <x v="961"/>
    <d v="2017-02-20T19:00:00"/>
  </r>
  <r>
    <x v="962"/>
    <x v="962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x v="77"/>
    <b v="0"/>
    <s v="technology/wearables"/>
    <n v="0.2848"/>
    <n v="19.243243243243242"/>
    <x v="2"/>
    <x v="8"/>
    <x v="962"/>
    <d v="2016-02-11T17:05:53"/>
  </r>
  <r>
    <x v="963"/>
    <x v="963"/>
    <s v="WE are molding an educated, motivated, non violent GENERATION!"/>
    <n v="35000"/>
    <n v="377"/>
    <x v="2"/>
    <x v="0"/>
    <s v="USD"/>
    <n v="1476717319"/>
    <n v="1473693319"/>
    <b v="0"/>
    <x v="82"/>
    <b v="0"/>
    <s v="technology/wearables"/>
    <n v="1.0771428571428571E-2"/>
    <n v="41.888888888888886"/>
    <x v="2"/>
    <x v="8"/>
    <x v="963"/>
    <d v="2016-10-17T15:15:19"/>
  </r>
  <r>
    <x v="964"/>
    <x v="964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x v="60"/>
    <b v="0"/>
    <s v="technology/wearables"/>
    <n v="7.9909090909090902E-3"/>
    <n v="30.310344827586206"/>
    <x v="2"/>
    <x v="8"/>
    <x v="964"/>
    <d v="2015-09-01T15:05:19"/>
  </r>
  <r>
    <x v="965"/>
    <x v="965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x v="79"/>
    <b v="0"/>
    <s v="technology/wearables"/>
    <n v="1.192E-2"/>
    <n v="49.666666666666664"/>
    <x v="2"/>
    <x v="8"/>
    <x v="965"/>
    <d v="2016-10-26T03:59:00"/>
  </r>
  <r>
    <x v="966"/>
    <x v="966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x v="209"/>
    <b v="0"/>
    <s v="technology/wearables"/>
    <n v="0.14799999999999999"/>
    <n v="59.2"/>
    <x v="2"/>
    <x v="8"/>
    <x v="966"/>
    <d v="2016-10-06T15:15:32"/>
  </r>
  <r>
    <x v="967"/>
    <x v="967"/>
    <s v="Better Beanie is the new therapeutic wearable designed to assist you while keeping your hands free."/>
    <n v="20000"/>
    <n v="3562"/>
    <x v="2"/>
    <x v="0"/>
    <s v="USD"/>
    <n v="1461301574"/>
    <n v="1456121174"/>
    <b v="0"/>
    <x v="75"/>
    <b v="0"/>
    <s v="technology/wearables"/>
    <n v="0.17810000000000001"/>
    <n v="43.97530864197531"/>
    <x v="2"/>
    <x v="8"/>
    <x v="967"/>
    <d v="2016-04-22T05:06:14"/>
  </r>
  <r>
    <x v="968"/>
    <x v="968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x v="80"/>
    <b v="0"/>
    <s v="technology/wearables"/>
    <n v="1.325E-2"/>
    <n v="26.5"/>
    <x v="2"/>
    <x v="8"/>
    <x v="968"/>
    <d v="2014-08-15T20:20:34"/>
  </r>
  <r>
    <x v="969"/>
    <x v="969"/>
    <s v="Geek &amp; Chic Smart Jewelry Collection, Wearables Meet Style!"/>
    <n v="30000"/>
    <n v="14000"/>
    <x v="2"/>
    <x v="14"/>
    <s v="MXN"/>
    <n v="1486624607"/>
    <n v="1483773407"/>
    <b v="0"/>
    <x v="202"/>
    <b v="0"/>
    <s v="technology/wearables"/>
    <n v="0.46666666666666667"/>
    <n v="1272.7272727272727"/>
    <x v="2"/>
    <x v="8"/>
    <x v="969"/>
    <d v="2017-02-09T07:16:47"/>
  </r>
  <r>
    <x v="970"/>
    <x v="970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x v="25"/>
    <b v="0"/>
    <s v="technology/wearables"/>
    <n v="0.4592"/>
    <n v="164"/>
    <x v="2"/>
    <x v="8"/>
    <x v="970"/>
    <d v="2017-01-23T04:59:00"/>
  </r>
  <r>
    <x v="971"/>
    <x v="971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x v="81"/>
    <b v="0"/>
    <s v="technology/wearables"/>
    <n v="2.2599999999999999E-3"/>
    <n v="45.2"/>
    <x v="2"/>
    <x v="8"/>
    <x v="971"/>
    <d v="2015-06-01T17:01:00"/>
  </r>
  <r>
    <x v="972"/>
    <x v="972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x v="43"/>
    <b v="0"/>
    <s v="technology/wearables"/>
    <n v="0.34625"/>
    <n v="153.88888888888889"/>
    <x v="2"/>
    <x v="8"/>
    <x v="972"/>
    <d v="2014-09-04T06:59:00"/>
  </r>
  <r>
    <x v="973"/>
    <x v="973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x v="22"/>
    <b v="0"/>
    <s v="technology/wearables"/>
    <n v="2.0549999999999999E-2"/>
    <n v="51.375"/>
    <x v="2"/>
    <x v="8"/>
    <x v="973"/>
    <d v="2015-11-09T01:21:33"/>
  </r>
  <r>
    <x v="974"/>
    <x v="974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x v="83"/>
    <b v="0"/>
    <s v="technology/wearables"/>
    <n v="5.5999999999999999E-3"/>
    <n v="93.333333333333329"/>
    <x v="2"/>
    <x v="8"/>
    <x v="974"/>
    <d v="2016-03-25T16:59:16"/>
  </r>
  <r>
    <x v="975"/>
    <x v="975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x v="54"/>
    <b v="0"/>
    <s v="technology/wearables"/>
    <n v="2.6069999999999999E-2"/>
    <n v="108.625"/>
    <x v="2"/>
    <x v="8"/>
    <x v="975"/>
    <d v="2016-06-28T16:43:05"/>
  </r>
  <r>
    <x v="976"/>
    <x v="976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x v="59"/>
    <b v="0"/>
    <s v="technology/wearables"/>
    <n v="1.9259999999999999E-2"/>
    <n v="160.5"/>
    <x v="2"/>
    <x v="8"/>
    <x v="976"/>
    <d v="2015-08-14T01:24:57"/>
  </r>
  <r>
    <x v="977"/>
    <x v="977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x v="8"/>
    <b v="0"/>
    <s v="technology/wearables"/>
    <n v="0.33666666666666667"/>
    <n v="75.75"/>
    <x v="2"/>
    <x v="8"/>
    <x v="977"/>
    <d v="2016-02-21T22:36:37"/>
  </r>
  <r>
    <x v="978"/>
    <x v="978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x v="252"/>
    <b v="0"/>
    <s v="technology/wearables"/>
    <n v="0.5626326718299024"/>
    <n v="790.83739837398377"/>
    <x v="2"/>
    <x v="8"/>
    <x v="978"/>
    <d v="2016-02-25T07:25:01"/>
  </r>
  <r>
    <x v="979"/>
    <x v="979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x v="93"/>
    <b v="0"/>
    <s v="technology/wearables"/>
    <n v="0.82817600000000002"/>
    <n v="301.93916666666667"/>
    <x v="2"/>
    <x v="8"/>
    <x v="979"/>
    <d v="2016-06-20T18:59:00"/>
  </r>
  <r>
    <x v="980"/>
    <x v="980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x v="162"/>
    <b v="0"/>
    <s v="technology/wearables"/>
    <n v="0.14860000000000001"/>
    <n v="47.935483870967744"/>
    <x v="2"/>
    <x v="8"/>
    <x v="980"/>
    <d v="2014-11-30T22:42:02"/>
  </r>
  <r>
    <x v="981"/>
    <x v="981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x v="80"/>
    <b v="0"/>
    <s v="technology/wearables"/>
    <n v="1.2375123751237513E-4"/>
    <n v="2.75"/>
    <x v="2"/>
    <x v="8"/>
    <x v="981"/>
    <d v="2014-08-09T22:43:42"/>
  </r>
  <r>
    <x v="982"/>
    <x v="982"/>
    <s v="revolutonary ultra-slim 2-in-1 Smart  2-in-1 I-PHONE handle/WALLETtm with 360 rotatiion"/>
    <n v="17500"/>
    <n v="3"/>
    <x v="2"/>
    <x v="0"/>
    <s v="USD"/>
    <n v="1475431486"/>
    <n v="1472839486"/>
    <b v="0"/>
    <x v="83"/>
    <b v="0"/>
    <s v="technology/wearables"/>
    <n v="1.7142857142857143E-4"/>
    <n v="1"/>
    <x v="2"/>
    <x v="8"/>
    <x v="982"/>
    <d v="2016-10-02T18:04:46"/>
  </r>
  <r>
    <x v="983"/>
    <x v="983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x v="122"/>
    <b v="0"/>
    <s v="technology/wearables"/>
    <n v="0.2950613611721471"/>
    <n v="171.79329608938548"/>
    <x v="2"/>
    <x v="8"/>
    <x v="983"/>
    <d v="2016-08-23T20:54:00"/>
  </r>
  <r>
    <x v="984"/>
    <x v="984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x v="83"/>
    <b v="0"/>
    <s v="technology/wearables"/>
    <n v="1.06E-2"/>
    <n v="35.333333333333336"/>
    <x v="2"/>
    <x v="8"/>
    <x v="984"/>
    <d v="2015-03-28T01:46:48"/>
  </r>
  <r>
    <x v="985"/>
    <x v="985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x v="23"/>
    <b v="0"/>
    <s v="technology/wearables"/>
    <n v="6.2933333333333327E-2"/>
    <n v="82.086956521739125"/>
    <x v="2"/>
    <x v="8"/>
    <x v="985"/>
    <d v="2015-12-31T23:00:00"/>
  </r>
  <r>
    <x v="986"/>
    <x v="986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x v="23"/>
    <b v="0"/>
    <s v="technology/wearables"/>
    <n v="0.1275"/>
    <n v="110.8695652173913"/>
    <x v="2"/>
    <x v="8"/>
    <x v="986"/>
    <d v="2016-01-10T00:00:00"/>
  </r>
  <r>
    <x v="987"/>
    <x v="987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x v="14"/>
    <b v="0"/>
    <s v="technology/wearables"/>
    <n v="0.13220000000000001"/>
    <n v="161.21951219512195"/>
    <x v="2"/>
    <x v="8"/>
    <x v="987"/>
    <d v="2014-06-23T07:04:10"/>
  </r>
  <r>
    <x v="988"/>
    <x v="988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x v="78"/>
    <b v="0"/>
    <s v="technology/wearables"/>
    <n v="0"/>
    <e v="#DIV/0!"/>
    <x v="2"/>
    <x v="8"/>
    <x v="988"/>
    <d v="2016-10-01T08:33:45"/>
  </r>
  <r>
    <x v="989"/>
    <x v="989"/>
    <s v="The most useful phone charger you will ever buy"/>
    <n v="10000"/>
    <n v="1677"/>
    <x v="2"/>
    <x v="0"/>
    <s v="USD"/>
    <n v="1475101495"/>
    <n v="1472509495"/>
    <b v="0"/>
    <x v="58"/>
    <b v="0"/>
    <s v="technology/wearables"/>
    <n v="0.16769999999999999"/>
    <n v="52.40625"/>
    <x v="2"/>
    <x v="8"/>
    <x v="989"/>
    <d v="2016-09-28T22:24:55"/>
  </r>
  <r>
    <x v="990"/>
    <x v="990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x v="84"/>
    <b v="0"/>
    <s v="technology/wearables"/>
    <n v="1.0399999999999999E-3"/>
    <n v="13"/>
    <x v="2"/>
    <x v="8"/>
    <x v="990"/>
    <d v="2014-09-03T18:49:24"/>
  </r>
  <r>
    <x v="991"/>
    <x v="991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x v="63"/>
    <b v="0"/>
    <s v="technology/wearables"/>
    <n v="4.24E-2"/>
    <n v="30.285714285714285"/>
    <x v="2"/>
    <x v="8"/>
    <x v="991"/>
    <d v="2016-07-12T18:51:00"/>
  </r>
  <r>
    <x v="992"/>
    <x v="992"/>
    <s v="The HOTTEST and COOLEST thing yet! WairConditioning... an entirely new level of comfortability!"/>
    <n v="100000"/>
    <n v="467"/>
    <x v="2"/>
    <x v="0"/>
    <s v="USD"/>
    <n v="1462655519"/>
    <n v="1457475119"/>
    <b v="0"/>
    <x v="80"/>
    <b v="0"/>
    <s v="technology/wearables"/>
    <n v="4.6699999999999997E-3"/>
    <n v="116.75"/>
    <x v="2"/>
    <x v="8"/>
    <x v="992"/>
    <d v="2016-05-07T21:11:59"/>
  </r>
  <r>
    <x v="993"/>
    <x v="993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x v="193"/>
    <b v="0"/>
    <s v="technology/wearables"/>
    <n v="0.25087142857142858"/>
    <n v="89.59693877551021"/>
    <x v="2"/>
    <x v="8"/>
    <x v="993"/>
    <d v="2016-11-12T05:00:00"/>
  </r>
  <r>
    <x v="994"/>
    <x v="994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x v="202"/>
    <b v="0"/>
    <s v="technology/wearables"/>
    <n v="2.3345000000000001E-2"/>
    <n v="424.45454545454544"/>
    <x v="2"/>
    <x v="8"/>
    <x v="994"/>
    <d v="2014-11-30T22:59:00"/>
  </r>
  <r>
    <x v="995"/>
    <x v="995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x v="82"/>
    <b v="0"/>
    <s v="technology/wearables"/>
    <n v="7.2599999999999998E-2"/>
    <n v="80.666666666666671"/>
    <x v="2"/>
    <x v="8"/>
    <x v="995"/>
    <d v="2014-11-29T16:00:00"/>
  </r>
  <r>
    <x v="996"/>
    <x v="996"/>
    <s v="Study the behaviour of technical communities by tracking their movement  through wearables"/>
    <n v="4000"/>
    <n v="65"/>
    <x v="2"/>
    <x v="0"/>
    <s v="USD"/>
    <n v="1406474820"/>
    <n v="1403902060"/>
    <b v="0"/>
    <x v="81"/>
    <b v="0"/>
    <s v="technology/wearables"/>
    <n v="1.6250000000000001E-2"/>
    <n v="13"/>
    <x v="2"/>
    <x v="8"/>
    <x v="996"/>
    <d v="2014-07-27T15:27:00"/>
  </r>
  <r>
    <x v="997"/>
    <x v="997"/>
    <s v="The iPhanny keeps your iPhone 6 safe from bending in those dangerous pants pockets."/>
    <n v="5000"/>
    <n v="65"/>
    <x v="2"/>
    <x v="0"/>
    <s v="USD"/>
    <n v="1417145297"/>
    <n v="1414549697"/>
    <b v="0"/>
    <x v="22"/>
    <b v="0"/>
    <s v="technology/wearables"/>
    <n v="1.2999999999999999E-2"/>
    <n v="8.125"/>
    <x v="2"/>
    <x v="8"/>
    <x v="997"/>
    <d v="2014-11-28T03:28:17"/>
  </r>
  <r>
    <x v="998"/>
    <x v="998"/>
    <s v="Ollinfit is the first wearable fitness trainer with 3 sensors for superior accuracy, feedback and results."/>
    <n v="60000"/>
    <n v="35135"/>
    <x v="2"/>
    <x v="5"/>
    <s v="CAD"/>
    <n v="1447909401"/>
    <n v="1444017801"/>
    <b v="0"/>
    <x v="194"/>
    <b v="0"/>
    <s v="technology/wearables"/>
    <n v="0.58558333333333334"/>
    <n v="153.42794759825327"/>
    <x v="2"/>
    <x v="8"/>
    <x v="998"/>
    <d v="2015-11-19T05:03:21"/>
  </r>
  <r>
    <x v="999"/>
    <x v="999"/>
    <s v="Built in running, cycling, pedometer, and golf features for the edge you need to perform at your very best!"/>
    <n v="150000"/>
    <n v="11683"/>
    <x v="2"/>
    <x v="5"/>
    <s v="CAD"/>
    <n v="1415865720"/>
    <n v="1413270690"/>
    <b v="0"/>
    <x v="244"/>
    <b v="0"/>
    <s v="technology/wearables"/>
    <n v="7.7886666666666673E-2"/>
    <n v="292.07499999999999"/>
    <x v="2"/>
    <x v="8"/>
    <x v="999"/>
    <d v="2014-11-13T08:02:00"/>
  </r>
  <r>
    <x v="1000"/>
    <x v="1000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x v="79"/>
    <b v="0"/>
    <s v="technology/wearables"/>
    <n v="2.2157147647256063E-2"/>
    <n v="3304"/>
    <x v="2"/>
    <x v="8"/>
    <x v="1000"/>
    <d v="2017-03-15T00:26:00"/>
  </r>
  <r>
    <x v="1001"/>
    <x v="1001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x v="80"/>
    <b v="0"/>
    <s v="technology/wearables"/>
    <n v="1.04"/>
    <n v="1300"/>
    <x v="2"/>
    <x v="8"/>
    <x v="1001"/>
    <d v="2017-01-30T17:16:53"/>
  </r>
  <r>
    <x v="1002"/>
    <x v="1002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x v="19"/>
    <b v="0"/>
    <s v="technology/wearables"/>
    <n v="0.29602960296029601"/>
    <n v="134.54545454545453"/>
    <x v="2"/>
    <x v="8"/>
    <x v="1002"/>
    <d v="2015-12-17T05:59:00"/>
  </r>
  <r>
    <x v="1003"/>
    <x v="1003"/>
    <s v="Connected, heating, premium quality and comfortable leather sneakers - hand-crafted in France."/>
    <n v="20000"/>
    <n v="3211"/>
    <x v="1"/>
    <x v="6"/>
    <s v="EUR"/>
    <n v="1489680061"/>
    <n v="1487091661"/>
    <b v="0"/>
    <x v="41"/>
    <b v="0"/>
    <s v="technology/wearables"/>
    <n v="0.16055"/>
    <n v="214.06666666666666"/>
    <x v="2"/>
    <x v="8"/>
    <x v="1003"/>
    <d v="2017-03-16T16:01:01"/>
  </r>
  <r>
    <x v="1004"/>
    <x v="1004"/>
    <s v="Harnessing wearable technology as a powerful defense for food-allergy children."/>
    <n v="25000"/>
    <n v="20552"/>
    <x v="1"/>
    <x v="0"/>
    <s v="USD"/>
    <n v="1455814827"/>
    <n v="1453222827"/>
    <b v="0"/>
    <x v="195"/>
    <b v="0"/>
    <s v="technology/wearables"/>
    <n v="0.82208000000000003"/>
    <n v="216.33684210526314"/>
    <x v="2"/>
    <x v="8"/>
    <x v="1004"/>
    <d v="2016-02-18T17:00:27"/>
  </r>
  <r>
    <x v="1005"/>
    <x v="1005"/>
    <s v="The Forcite Alpine helmet records 4K footage and keeps you connected all in one sleek design."/>
    <n v="200000"/>
    <n v="150102"/>
    <x v="1"/>
    <x v="0"/>
    <s v="USD"/>
    <n v="1446217183"/>
    <n v="1443538783"/>
    <b v="0"/>
    <x v="253"/>
    <b v="0"/>
    <s v="technology/wearables"/>
    <n v="0.75051000000000001"/>
    <n v="932.31055900621118"/>
    <x v="2"/>
    <x v="8"/>
    <x v="1005"/>
    <d v="2015-10-30T14:59:43"/>
  </r>
  <r>
    <x v="1006"/>
    <x v="1006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x v="22"/>
    <b v="0"/>
    <s v="technology/wearables"/>
    <n v="5.8500000000000003E-2"/>
    <n v="29.25"/>
    <x v="2"/>
    <x v="8"/>
    <x v="1006"/>
    <d v="2014-12-12T07:11:00"/>
  </r>
  <r>
    <x v="1007"/>
    <x v="1007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x v="88"/>
    <b v="0"/>
    <s v="technology/wearables"/>
    <n v="0.44319999999999998"/>
    <n v="174.94736842105263"/>
    <x v="2"/>
    <x v="8"/>
    <x v="1007"/>
    <d v="2016-12-14T15:00:23"/>
  </r>
  <r>
    <x v="1008"/>
    <x v="1008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x v="29"/>
    <b v="0"/>
    <s v="technology/wearables"/>
    <n v="2.6737967914438501E-3"/>
    <n v="250"/>
    <x v="2"/>
    <x v="8"/>
    <x v="1008"/>
    <d v="2016-12-28T19:25:15"/>
  </r>
  <r>
    <x v="1009"/>
    <x v="1009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x v="21"/>
    <b v="0"/>
    <s v="technology/wearables"/>
    <n v="0.1313"/>
    <n v="65"/>
    <x v="2"/>
    <x v="8"/>
    <x v="1009"/>
    <d v="2016-06-19T14:30:46"/>
  </r>
  <r>
    <x v="1010"/>
    <x v="1010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x v="80"/>
    <b v="0"/>
    <s v="technology/wearables"/>
    <n v="1.9088937093275488E-3"/>
    <n v="55"/>
    <x v="2"/>
    <x v="8"/>
    <x v="1010"/>
    <d v="2016-09-05T02:59:00"/>
  </r>
  <r>
    <x v="1011"/>
    <x v="1011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x v="29"/>
    <b v="0"/>
    <s v="technology/wearables"/>
    <n v="3.7499999999999999E-3"/>
    <n v="75"/>
    <x v="2"/>
    <x v="8"/>
    <x v="1011"/>
    <d v="2014-12-18T21:33:15"/>
  </r>
  <r>
    <x v="1012"/>
    <x v="1012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x v="254"/>
    <b v="0"/>
    <s v="technology/wearables"/>
    <n v="215.35021"/>
    <n v="1389.3561935483872"/>
    <x v="2"/>
    <x v="8"/>
    <x v="1012"/>
    <d v="2017-01-24T10:34:12"/>
  </r>
  <r>
    <x v="1013"/>
    <x v="1013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x v="240"/>
    <b v="0"/>
    <s v="technology/wearables"/>
    <n v="0.34527999999999998"/>
    <n v="95.911111111111111"/>
    <x v="2"/>
    <x v="8"/>
    <x v="1013"/>
    <d v="2015-12-29T20:00:00"/>
  </r>
  <r>
    <x v="1014"/>
    <x v="1014"/>
    <s v="CHEMION is an eyewear device that lets you show your creativity to the world."/>
    <n v="10000"/>
    <n v="3060"/>
    <x v="1"/>
    <x v="0"/>
    <s v="USD"/>
    <n v="1420070615"/>
    <n v="1415750615"/>
    <b v="0"/>
    <x v="38"/>
    <b v="0"/>
    <s v="technology/wearables"/>
    <n v="0.30599999999999999"/>
    <n v="191.25"/>
    <x v="2"/>
    <x v="8"/>
    <x v="1014"/>
    <d v="2015-01-01T00:03:35"/>
  </r>
  <r>
    <x v="1015"/>
    <x v="1015"/>
    <s v="SKIN - The wearable music remote control which makes your fitness lifestyle a bit easier"/>
    <n v="9000"/>
    <n v="240"/>
    <x v="1"/>
    <x v="16"/>
    <s v="CHF"/>
    <n v="1448489095"/>
    <n v="1445893495"/>
    <b v="0"/>
    <x v="79"/>
    <b v="0"/>
    <s v="technology/wearables"/>
    <n v="2.6666666666666668E-2"/>
    <n v="40"/>
    <x v="2"/>
    <x v="8"/>
    <x v="1015"/>
    <d v="2015-11-25T22:04:55"/>
  </r>
  <r>
    <x v="1016"/>
    <x v="1016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x v="44"/>
    <b v="0"/>
    <s v="technology/wearables"/>
    <n v="2.8420000000000001E-2"/>
    <n v="74.78947368421052"/>
    <x v="2"/>
    <x v="8"/>
    <x v="1016"/>
    <d v="2016-04-07T01:34:16"/>
  </r>
  <r>
    <x v="1017"/>
    <x v="1017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x v="255"/>
    <b v="0"/>
    <s v="technology/wearables"/>
    <n v="0.22878799999999999"/>
    <n v="161.11830985915492"/>
    <x v="2"/>
    <x v="8"/>
    <x v="1017"/>
    <d v="2015-11-21T17:12:15"/>
  </r>
  <r>
    <x v="1018"/>
    <x v="1018"/>
    <s v="Owl is a fitness tracker along with an accompanying iOS app, that is both fun and interactive for children."/>
    <n v="20000"/>
    <n v="621"/>
    <x v="1"/>
    <x v="0"/>
    <s v="USD"/>
    <n v="1468496933"/>
    <n v="1465904933"/>
    <b v="0"/>
    <x v="63"/>
    <b v="0"/>
    <s v="technology/wearables"/>
    <n v="3.1050000000000001E-2"/>
    <n v="88.714285714285708"/>
    <x v="2"/>
    <x v="8"/>
    <x v="1018"/>
    <d v="2016-07-14T11:48:53"/>
  </r>
  <r>
    <x v="1019"/>
    <x v="1019"/>
    <s v="Tempi Is a Wearable Bluetooth Device That Gives Accurate Temperature and Humidity Readings."/>
    <n v="45000"/>
    <n v="21300"/>
    <x v="1"/>
    <x v="0"/>
    <s v="USD"/>
    <n v="1423092149"/>
    <n v="1420500149"/>
    <b v="0"/>
    <x v="256"/>
    <b v="0"/>
    <s v="technology/wearables"/>
    <n v="0.47333333333333333"/>
    <n v="53.25"/>
    <x v="2"/>
    <x v="8"/>
    <x v="1019"/>
    <d v="2015-02-04T23:22:29"/>
  </r>
  <r>
    <x v="1020"/>
    <x v="1020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x v="209"/>
    <b v="1"/>
    <s v="music/electronic music"/>
    <n v="2.0554838709677421"/>
    <n v="106.2"/>
    <x v="4"/>
    <x v="15"/>
    <x v="1020"/>
    <d v="2015-06-02T00:47:00"/>
  </r>
  <r>
    <x v="1021"/>
    <x v="1021"/>
    <s v="Rick and Morty concept album written by Allie Goertz + music video directed by Paul B. Cummings!"/>
    <n v="3000"/>
    <n v="10554.11"/>
    <x v="0"/>
    <x v="0"/>
    <s v="USD"/>
    <n v="1445054400"/>
    <n v="1443074571"/>
    <b v="1"/>
    <x v="257"/>
    <b v="1"/>
    <s v="music/electronic music"/>
    <n v="3.5180366666666667"/>
    <n v="22.079728033472804"/>
    <x v="4"/>
    <x v="15"/>
    <x v="1021"/>
    <d v="2015-10-17T04:00:00"/>
  </r>
  <r>
    <x v="1022"/>
    <x v="1022"/>
    <s v="Help get four new bootlegs onto vinyl in the second installment of my series!"/>
    <n v="2000"/>
    <n v="2298"/>
    <x v="0"/>
    <x v="0"/>
    <s v="USD"/>
    <n v="1431876677"/>
    <n v="1429284677"/>
    <b v="1"/>
    <x v="142"/>
    <b v="1"/>
    <s v="music/electronic music"/>
    <n v="1.149"/>
    <n v="31.054054054054053"/>
    <x v="4"/>
    <x v="15"/>
    <x v="1022"/>
    <d v="2015-05-17T15:31:17"/>
  </r>
  <r>
    <x v="1023"/>
    <x v="1023"/>
    <s v="A collaborative, electronic journey helmed by producer Christopher Bingham and guitarist Carlos Montero."/>
    <n v="2000"/>
    <n v="4743"/>
    <x v="0"/>
    <x v="1"/>
    <s v="GBP"/>
    <n v="1434837861"/>
    <n v="1432245861"/>
    <b v="0"/>
    <x v="132"/>
    <b v="1"/>
    <s v="music/electronic music"/>
    <n v="2.3715000000000002"/>
    <n v="36.206106870229007"/>
    <x v="4"/>
    <x v="15"/>
    <x v="1023"/>
    <d v="2015-06-20T22:04:21"/>
  </r>
  <r>
    <x v="1024"/>
    <x v="1024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x v="42"/>
    <b v="1"/>
    <s v="music/electronic music"/>
    <n v="1.1863774999999999"/>
    <n v="388.9762295081967"/>
    <x v="4"/>
    <x v="15"/>
    <x v="1024"/>
    <d v="2016-01-31T13:56:03"/>
  </r>
  <r>
    <x v="1025"/>
    <x v="1025"/>
    <s v="Jake Kaufman and Jessie Seely present THE WORLD'S FIRST VIRTUAL REALITY ROCK OPERA."/>
    <n v="70000"/>
    <n v="76949.820000000007"/>
    <x v="0"/>
    <x v="0"/>
    <s v="USD"/>
    <n v="1426532437"/>
    <n v="1423944037"/>
    <b v="1"/>
    <x v="258"/>
    <b v="1"/>
    <s v="music/electronic music"/>
    <n v="1.099283142857143"/>
    <n v="71.848571428571432"/>
    <x v="4"/>
    <x v="15"/>
    <x v="1025"/>
    <d v="2015-03-16T19:00:37"/>
  </r>
  <r>
    <x v="1026"/>
    <x v="1026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x v="259"/>
    <b v="1"/>
    <s v="music/electronic music"/>
    <n v="1.0000828571428571"/>
    <n v="57.381803278688523"/>
    <x v="4"/>
    <x v="15"/>
    <x v="1026"/>
    <d v="2016-03-31T08:46:56"/>
  </r>
  <r>
    <x v="1027"/>
    <x v="1027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x v="112"/>
    <b v="1"/>
    <s v="music/electronic music"/>
    <n v="1.0309292094387414"/>
    <n v="69.666666666666671"/>
    <x v="4"/>
    <x v="15"/>
    <x v="1027"/>
    <d v="2014-10-23T00:49:07"/>
  </r>
  <r>
    <x v="1028"/>
    <x v="1028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x v="260"/>
    <b v="1"/>
    <s v="music/electronic music"/>
    <n v="1.1727000000000001"/>
    <n v="45.988235294117644"/>
    <x v="4"/>
    <x v="15"/>
    <x v="1028"/>
    <d v="2017-03-06T20:00:00"/>
  </r>
  <r>
    <x v="1029"/>
    <x v="1029"/>
    <s v="We want to recreate last years massive Valborgparty in Lund but this time even bigger!"/>
    <n v="10000"/>
    <n v="11176"/>
    <x v="0"/>
    <x v="11"/>
    <s v="SEK"/>
    <n v="1428184740"/>
    <n v="1423501507"/>
    <b v="0"/>
    <x v="261"/>
    <b v="1"/>
    <s v="music/electronic music"/>
    <n v="1.1175999999999999"/>
    <n v="79.262411347517727"/>
    <x v="4"/>
    <x v="15"/>
    <x v="1029"/>
    <d v="2015-04-04T21:59:00"/>
  </r>
  <r>
    <x v="1030"/>
    <x v="1030"/>
    <s v="Help fund the latest Gothsicles mega-album, I FEEL SICLE!"/>
    <n v="2000"/>
    <n v="6842"/>
    <x v="0"/>
    <x v="0"/>
    <s v="USD"/>
    <n v="1473680149"/>
    <n v="1472470549"/>
    <b v="0"/>
    <x v="180"/>
    <b v="1"/>
    <s v="music/electronic music"/>
    <n v="3.4209999999999998"/>
    <n v="43.031446540880502"/>
    <x v="4"/>
    <x v="15"/>
    <x v="1030"/>
    <d v="2016-09-12T11:35:49"/>
  </r>
  <r>
    <x v="1031"/>
    <x v="1031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x v="221"/>
    <b v="1"/>
    <s v="music/electronic music"/>
    <n v="1.0740000000000001"/>
    <n v="108.48484848484848"/>
    <x v="4"/>
    <x v="15"/>
    <x v="1031"/>
    <d v="2015-12-16T18:20:10"/>
  </r>
  <r>
    <x v="1032"/>
    <x v="1032"/>
    <s v="Ideal for living rooms and open spaces."/>
    <n v="5400"/>
    <n v="5858.84"/>
    <x v="0"/>
    <x v="0"/>
    <s v="USD"/>
    <n v="1466697625"/>
    <n v="1464105625"/>
    <b v="0"/>
    <x v="93"/>
    <b v="1"/>
    <s v="music/electronic music"/>
    <n v="1.0849703703703704"/>
    <n v="61.029583333333335"/>
    <x v="4"/>
    <x v="15"/>
    <x v="1032"/>
    <d v="2016-06-23T16:00:25"/>
  </r>
  <r>
    <x v="1033"/>
    <x v="1033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x v="74"/>
    <b v="1"/>
    <s v="music/electronic music"/>
    <n v="1.0286144578313252"/>
    <n v="50.592592592592595"/>
    <x v="4"/>
    <x v="15"/>
    <x v="1033"/>
    <d v="2016-12-12T17:34:40"/>
  </r>
  <r>
    <x v="1034"/>
    <x v="1034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x v="262"/>
    <b v="1"/>
    <s v="music/electronic music"/>
    <n v="1.3000180000000001"/>
    <n v="39.157168674698795"/>
    <x v="4"/>
    <x v="15"/>
    <x v="1034"/>
    <d v="2016-08-05T03:59:00"/>
  </r>
  <r>
    <x v="1035"/>
    <x v="1035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x v="88"/>
    <b v="1"/>
    <s v="music/electronic music"/>
    <n v="1.0765217391304347"/>
    <n v="65.15789473684211"/>
    <x v="4"/>
    <x v="15"/>
    <x v="1035"/>
    <d v="2015-02-11T15:23:40"/>
  </r>
  <r>
    <x v="1036"/>
    <x v="1036"/>
    <s v="Help this Soulful &amp; Cinematic Glitch-Pop Songwriter Bring her Music to the World!  (And your Ears:)"/>
    <n v="4500"/>
    <n v="5056.22"/>
    <x v="0"/>
    <x v="0"/>
    <s v="USD"/>
    <n v="1357545600"/>
    <n v="1354790790"/>
    <b v="0"/>
    <x v="263"/>
    <b v="1"/>
    <s v="music/electronic music"/>
    <n v="1.1236044444444444"/>
    <n v="23.963127962085309"/>
    <x v="4"/>
    <x v="15"/>
    <x v="1036"/>
    <d v="2013-01-07T08:00:00"/>
  </r>
  <r>
    <x v="1037"/>
    <x v="1037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x v="64"/>
    <b v="1"/>
    <s v="music/electronic music"/>
    <n v="1.0209999999999999"/>
    <n v="48.61904761904762"/>
    <x v="4"/>
    <x v="15"/>
    <x v="1037"/>
    <d v="2015-05-18T05:00:00"/>
  </r>
  <r>
    <x v="1038"/>
    <x v="1038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x v="42"/>
    <b v="1"/>
    <s v="music/electronic music"/>
    <n v="1.4533333333333334"/>
    <n v="35.73770491803279"/>
    <x v="4"/>
    <x v="15"/>
    <x v="1038"/>
    <d v="2016-03-19T04:33:43"/>
  </r>
  <r>
    <x v="1039"/>
    <x v="1039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x v="209"/>
    <b v="1"/>
    <s v="music/electronic music"/>
    <n v="1.282"/>
    <n v="21.366666666666667"/>
    <x v="4"/>
    <x v="15"/>
    <x v="1039"/>
    <d v="2016-12-13T07:59:00"/>
  </r>
  <r>
    <x v="1040"/>
    <x v="1040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x v="29"/>
    <b v="0"/>
    <s v="journalism/audio"/>
    <n v="2.9411764705882353E-3"/>
    <n v="250"/>
    <x v="5"/>
    <x v="16"/>
    <x v="1040"/>
    <d v="2016-08-27T17:00:09"/>
  </r>
  <r>
    <x v="1041"/>
    <x v="1041"/>
    <s v="I am trying to document what it is like to plunge head first into the music/audio industry as an intern."/>
    <n v="50"/>
    <n v="0"/>
    <x v="1"/>
    <x v="0"/>
    <s v="USD"/>
    <n v="1406769992"/>
    <n v="1405041992"/>
    <b v="0"/>
    <x v="78"/>
    <b v="0"/>
    <s v="journalism/audio"/>
    <n v="0"/>
    <e v="#DIV/0!"/>
    <x v="5"/>
    <x v="16"/>
    <x v="1041"/>
    <d v="2014-07-31T01:26:32"/>
  </r>
  <r>
    <x v="1042"/>
    <x v="1042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x v="29"/>
    <b v="0"/>
    <s v="journalism/audio"/>
    <n v="1.5384615384615385E-2"/>
    <n v="10"/>
    <x v="5"/>
    <x v="16"/>
    <x v="1042"/>
    <d v="2014-09-12T10:00:00"/>
  </r>
  <r>
    <x v="1043"/>
    <x v="1043"/>
    <s v="We're seeking funding for a special 10th Anniversary PRINT EDITION! Receive your own copy for only $8"/>
    <n v="100000"/>
    <n v="8537"/>
    <x v="1"/>
    <x v="0"/>
    <s v="USD"/>
    <n v="1432101855"/>
    <n v="1429509855"/>
    <b v="0"/>
    <x v="264"/>
    <b v="0"/>
    <s v="journalism/audio"/>
    <n v="8.5370000000000001E-2"/>
    <n v="29.236301369863014"/>
    <x v="5"/>
    <x v="16"/>
    <x v="1043"/>
    <d v="2015-05-20T06:04:15"/>
  </r>
  <r>
    <x v="1044"/>
    <x v="1044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x v="84"/>
    <b v="0"/>
    <s v="journalism/audio"/>
    <n v="8.571428571428571E-4"/>
    <n v="3"/>
    <x v="5"/>
    <x v="16"/>
    <x v="1044"/>
    <d v="2015-03-05T20:27:00"/>
  </r>
  <r>
    <x v="1045"/>
    <x v="1045"/>
    <s v="In Case Of Emergency is a radio talk show for preppers, beginning preppers, and with preparedness in mind."/>
    <n v="10000"/>
    <n v="266"/>
    <x v="1"/>
    <x v="0"/>
    <s v="USD"/>
    <n v="1408827550"/>
    <n v="1406235550"/>
    <b v="0"/>
    <x v="22"/>
    <b v="0"/>
    <s v="journalism/audio"/>
    <n v="2.6599999999999999E-2"/>
    <n v="33.25"/>
    <x v="5"/>
    <x v="16"/>
    <x v="1045"/>
    <d v="2014-08-23T20:59:10"/>
  </r>
  <r>
    <x v="1046"/>
    <x v="1046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x v="78"/>
    <b v="0"/>
    <s v="journalism/audio"/>
    <n v="0"/>
    <e v="#DIV/0!"/>
    <x v="5"/>
    <x v="16"/>
    <x v="1046"/>
    <d v="2015-12-26T20:26:00"/>
  </r>
  <r>
    <x v="1047"/>
    <x v="1047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x v="29"/>
    <b v="0"/>
    <s v="journalism/audio"/>
    <n v="5.0000000000000001E-4"/>
    <n v="1"/>
    <x v="5"/>
    <x v="16"/>
    <x v="1047"/>
    <d v="2014-11-05T20:38:35"/>
  </r>
  <r>
    <x v="1048"/>
    <x v="1048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x v="80"/>
    <b v="0"/>
    <s v="journalism/audio"/>
    <n v="1.4133333333333333E-2"/>
    <n v="53"/>
    <x v="5"/>
    <x v="16"/>
    <x v="1048"/>
    <d v="2016-09-25T01:16:29"/>
  </r>
  <r>
    <x v="1049"/>
    <x v="1049"/>
    <s v="------"/>
    <n v="12000"/>
    <n v="0"/>
    <x v="1"/>
    <x v="0"/>
    <s v="USD"/>
    <n v="1455272445"/>
    <n v="1452680445"/>
    <b v="0"/>
    <x v="78"/>
    <b v="0"/>
    <s v="journalism/audio"/>
    <n v="0"/>
    <e v="#DIV/0!"/>
    <x v="5"/>
    <x v="16"/>
    <x v="1049"/>
    <d v="2016-02-12T10:20:45"/>
  </r>
  <r>
    <x v="1050"/>
    <x v="1050"/>
    <s v="Secularism is on the rise and I hear you.Talk to me."/>
    <n v="2500"/>
    <n v="0"/>
    <x v="1"/>
    <x v="0"/>
    <s v="USD"/>
    <n v="1442257677"/>
    <n v="1439665677"/>
    <b v="0"/>
    <x v="78"/>
    <b v="0"/>
    <s v="journalism/audio"/>
    <n v="0"/>
    <e v="#DIV/0!"/>
    <x v="5"/>
    <x v="16"/>
    <x v="1050"/>
    <d v="2015-09-14T19:07:57"/>
  </r>
  <r>
    <x v="1051"/>
    <x v="1051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x v="78"/>
    <b v="0"/>
    <s v="journalism/audio"/>
    <n v="0"/>
    <e v="#DIV/0!"/>
    <x v="5"/>
    <x v="16"/>
    <x v="1051"/>
    <d v="2014-08-27T00:20:25"/>
  </r>
  <r>
    <x v="1052"/>
    <x v="1052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x v="78"/>
    <b v="0"/>
    <s v="journalism/audio"/>
    <n v="0"/>
    <e v="#DIV/0!"/>
    <x v="5"/>
    <x v="16"/>
    <x v="1052"/>
    <d v="2016-06-06T20:09:00"/>
  </r>
  <r>
    <x v="1053"/>
    <x v="1053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x v="29"/>
    <b v="0"/>
    <s v="journalism/audio"/>
    <n v="0.01"/>
    <n v="15"/>
    <x v="5"/>
    <x v="16"/>
    <x v="1053"/>
    <d v="2017-03-06T04:08:52"/>
  </r>
  <r>
    <x v="1054"/>
    <x v="1054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x v="78"/>
    <b v="0"/>
    <s v="journalism/audio"/>
    <n v="0"/>
    <e v="#DIV/0!"/>
    <x v="5"/>
    <x v="16"/>
    <x v="1054"/>
    <d v="2014-08-10T22:00:00"/>
  </r>
  <r>
    <x v="1055"/>
    <x v="1055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x v="78"/>
    <b v="0"/>
    <s v="journalism/audio"/>
    <n v="0"/>
    <e v="#DIV/0!"/>
    <x v="5"/>
    <x v="16"/>
    <x v="1055"/>
    <d v="2016-03-07T23:49:05"/>
  </r>
  <r>
    <x v="1056"/>
    <x v="1056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x v="78"/>
    <b v="0"/>
    <s v="journalism/audio"/>
    <n v="0"/>
    <e v="#DIV/0!"/>
    <x v="5"/>
    <x v="16"/>
    <x v="1056"/>
    <d v="2015-04-24T16:16:17"/>
  </r>
  <r>
    <x v="1057"/>
    <x v="1057"/>
    <s v="Sayin it Plain is a Independent Radio Show created to inform the public and empower the community."/>
    <n v="10000"/>
    <n v="0"/>
    <x v="1"/>
    <x v="0"/>
    <s v="USD"/>
    <n v="1480888483"/>
    <n v="1478292883"/>
    <b v="0"/>
    <x v="78"/>
    <b v="0"/>
    <s v="journalism/audio"/>
    <n v="0"/>
    <e v="#DIV/0!"/>
    <x v="5"/>
    <x v="16"/>
    <x v="1057"/>
    <d v="2016-12-04T21:54:43"/>
  </r>
  <r>
    <x v="1058"/>
    <x v="1058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x v="78"/>
    <b v="0"/>
    <s v="journalism/audio"/>
    <n v="0"/>
    <e v="#DIV/0!"/>
    <x v="5"/>
    <x v="16"/>
    <x v="1058"/>
    <d v="2015-03-26T00:00:00"/>
  </r>
  <r>
    <x v="1059"/>
    <x v="1059"/>
    <s v="Turning myself into a vocal artist."/>
    <n v="1100"/>
    <n v="0"/>
    <x v="1"/>
    <x v="0"/>
    <s v="USD"/>
    <n v="1426269456"/>
    <n v="1423681056"/>
    <b v="0"/>
    <x v="78"/>
    <b v="0"/>
    <s v="journalism/audio"/>
    <n v="0"/>
    <e v="#DIV/0!"/>
    <x v="5"/>
    <x v="16"/>
    <x v="1059"/>
    <d v="2015-03-13T17:57:36"/>
  </r>
  <r>
    <x v="1060"/>
    <x v="1060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x v="29"/>
    <b v="0"/>
    <s v="journalism/audio"/>
    <n v="0.01"/>
    <n v="50"/>
    <x v="5"/>
    <x v="16"/>
    <x v="1060"/>
    <d v="2015-04-15T21:54:53"/>
  </r>
  <r>
    <x v="1061"/>
    <x v="1061"/>
    <s v="T.O., Adi &amp; Mercedes discuss their point of views, women's issues &amp; Hollywood Hotties."/>
    <n v="4000"/>
    <n v="0"/>
    <x v="1"/>
    <x v="0"/>
    <s v="USD"/>
    <n v="1462150800"/>
    <n v="1456987108"/>
    <b v="0"/>
    <x v="78"/>
    <b v="0"/>
    <s v="journalism/audio"/>
    <n v="0"/>
    <e v="#DIV/0!"/>
    <x v="5"/>
    <x v="16"/>
    <x v="1061"/>
    <d v="2016-05-02T01:00:00"/>
  </r>
  <r>
    <x v="1062"/>
    <x v="1062"/>
    <s v="SEE US ON PATREON www.badgirlartwork.com"/>
    <n v="199"/>
    <n v="190"/>
    <x v="1"/>
    <x v="0"/>
    <s v="USD"/>
    <n v="1468351341"/>
    <n v="1467746541"/>
    <b v="0"/>
    <x v="80"/>
    <b v="0"/>
    <s v="journalism/audio"/>
    <n v="0.95477386934673369"/>
    <n v="47.5"/>
    <x v="5"/>
    <x v="16"/>
    <x v="1062"/>
    <d v="2016-07-12T19:22:21"/>
  </r>
  <r>
    <x v="1063"/>
    <x v="1063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x v="78"/>
    <b v="0"/>
    <s v="journalism/audio"/>
    <n v="0"/>
    <e v="#DIV/0!"/>
    <x v="5"/>
    <x v="16"/>
    <x v="1063"/>
    <d v="2016-08-31T00:44:22"/>
  </r>
  <r>
    <x v="1064"/>
    <x v="1064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x v="252"/>
    <b v="0"/>
    <s v="games/video games"/>
    <n v="8.9744444444444446E-2"/>
    <n v="65.666666666666671"/>
    <x v="6"/>
    <x v="17"/>
    <x v="1064"/>
    <d v="2013-07-07T05:28:23"/>
  </r>
  <r>
    <x v="1065"/>
    <x v="1065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x v="81"/>
    <b v="0"/>
    <s v="games/video games"/>
    <n v="2.7E-2"/>
    <n v="16.2"/>
    <x v="6"/>
    <x v="17"/>
    <x v="1065"/>
    <d v="2014-02-19T09:08:42"/>
  </r>
  <r>
    <x v="1066"/>
    <x v="1066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x v="265"/>
    <b v="0"/>
    <s v="games/video games"/>
    <n v="3.3673333333333333E-2"/>
    <n v="34.128378378378379"/>
    <x v="6"/>
    <x v="17"/>
    <x v="1066"/>
    <d v="2013-08-04T23:06:22"/>
  </r>
  <r>
    <x v="1067"/>
    <x v="1067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x v="73"/>
    <b v="0"/>
    <s v="games/video games"/>
    <n v="0.26"/>
    <n v="13"/>
    <x v="6"/>
    <x v="17"/>
    <x v="1067"/>
    <d v="2013-12-21T20:32:11"/>
  </r>
  <r>
    <x v="1068"/>
    <x v="1068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x v="80"/>
    <b v="0"/>
    <s v="games/video games"/>
    <n v="1.5E-3"/>
    <n v="11.25"/>
    <x v="6"/>
    <x v="17"/>
    <x v="1068"/>
    <d v="2016-04-10T07:54:24"/>
  </r>
  <r>
    <x v="1069"/>
    <x v="1069"/>
    <s v="A run-n-gun zombie survival game where you scavenge for items to make the night a little less scary."/>
    <n v="2200"/>
    <n v="850"/>
    <x v="2"/>
    <x v="0"/>
    <s v="USD"/>
    <n v="1385447459"/>
    <n v="1382679059"/>
    <b v="0"/>
    <x v="64"/>
    <b v="0"/>
    <s v="games/video games"/>
    <n v="0.38636363636363635"/>
    <n v="40.476190476190474"/>
    <x v="6"/>
    <x v="17"/>
    <x v="1069"/>
    <d v="2013-11-26T06:30:59"/>
  </r>
  <r>
    <x v="1070"/>
    <x v="1070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x v="84"/>
    <b v="0"/>
    <s v="games/video games"/>
    <n v="7.0000000000000001E-3"/>
    <n v="35"/>
    <x v="6"/>
    <x v="17"/>
    <x v="1070"/>
    <d v="2012-10-01T00:17:02"/>
  </r>
  <r>
    <x v="1071"/>
    <x v="1071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x v="78"/>
    <b v="0"/>
    <s v="games/video games"/>
    <n v="0"/>
    <e v="#DIV/0!"/>
    <x v="6"/>
    <x v="17"/>
    <x v="1071"/>
    <d v="2015-11-17T19:04:53"/>
  </r>
  <r>
    <x v="1072"/>
    <x v="1072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x v="80"/>
    <b v="0"/>
    <s v="games/video games"/>
    <n v="6.8000000000000005E-4"/>
    <n v="12.75"/>
    <x v="6"/>
    <x v="17"/>
    <x v="1072"/>
    <d v="2014-02-05T19:58:17"/>
  </r>
  <r>
    <x v="1073"/>
    <x v="1073"/>
    <s v="We want to bring our Game Rainbow Ball to the iphone and to do that we need a little help"/>
    <n v="750"/>
    <n v="10"/>
    <x v="2"/>
    <x v="0"/>
    <s v="USD"/>
    <n v="1318806541"/>
    <n v="1316214541"/>
    <b v="0"/>
    <x v="29"/>
    <b v="0"/>
    <s v="games/video games"/>
    <n v="1.3333333333333334E-2"/>
    <n v="10"/>
    <x v="6"/>
    <x v="17"/>
    <x v="1073"/>
    <d v="2011-10-16T23:09:01"/>
  </r>
  <r>
    <x v="1074"/>
    <x v="1074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x v="209"/>
    <b v="0"/>
    <s v="games/video games"/>
    <n v="6.3092592592592589E-2"/>
    <n v="113.56666666666666"/>
    <x v="6"/>
    <x v="17"/>
    <x v="1074"/>
    <d v="2014-01-04T04:09:05"/>
  </r>
  <r>
    <x v="1075"/>
    <x v="1075"/>
    <s v="Fully 3D, post Apocalyptic themed tower defense video game. New take on the genre."/>
    <n v="1000"/>
    <n v="45"/>
    <x v="2"/>
    <x v="0"/>
    <s v="USD"/>
    <n v="1336340516"/>
    <n v="1333748516"/>
    <b v="0"/>
    <x v="83"/>
    <b v="0"/>
    <s v="games/video games"/>
    <n v="4.4999999999999998E-2"/>
    <n v="15"/>
    <x v="6"/>
    <x v="17"/>
    <x v="1075"/>
    <d v="2012-05-06T21:41:56"/>
  </r>
  <r>
    <x v="1076"/>
    <x v="1076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x v="266"/>
    <b v="0"/>
    <s v="games/video games"/>
    <n v="0.62765333333333329"/>
    <n v="48.281025641025643"/>
    <x v="6"/>
    <x v="17"/>
    <x v="1076"/>
    <d v="2014-09-11T09:04:10"/>
  </r>
  <r>
    <x v="1077"/>
    <x v="1077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x v="157"/>
    <b v="0"/>
    <s v="games/video games"/>
    <n v="0.29376000000000002"/>
    <n v="43.976047904191617"/>
    <x v="6"/>
    <x v="17"/>
    <x v="1077"/>
    <d v="2016-01-14T04:00:11"/>
  </r>
  <r>
    <x v="1078"/>
    <x v="1078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x v="81"/>
    <b v="0"/>
    <s v="games/video games"/>
    <n v="7.4999999999999997E-2"/>
    <n v="9"/>
    <x v="6"/>
    <x v="17"/>
    <x v="1078"/>
    <d v="2011-07-22T04:42:01"/>
  </r>
  <r>
    <x v="1079"/>
    <x v="1079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x v="59"/>
    <b v="0"/>
    <s v="games/video games"/>
    <n v="2.6076923076923077E-2"/>
    <n v="37.666666666666664"/>
    <x v="6"/>
    <x v="17"/>
    <x v="1079"/>
    <d v="2016-05-14T13:35:36"/>
  </r>
  <r>
    <x v="1080"/>
    <x v="1080"/>
    <s v="A fantasy action RPG which follows an elven ex-slave on a journey of magic, revenge, intrigue, and deceit."/>
    <n v="20000"/>
    <n v="1821"/>
    <x v="2"/>
    <x v="0"/>
    <s v="USD"/>
    <n v="1399778333"/>
    <n v="1397186333"/>
    <b v="0"/>
    <x v="15"/>
    <b v="0"/>
    <s v="games/video games"/>
    <n v="9.1050000000000006E-2"/>
    <n v="18.581632653061224"/>
    <x v="6"/>
    <x v="17"/>
    <x v="1080"/>
    <d v="2014-05-11T03:18:53"/>
  </r>
  <r>
    <x v="1081"/>
    <x v="1081"/>
    <s v="Finishing your last job before you retire until a disaster strikes the cargo ship can you survive The Creature?"/>
    <n v="68000"/>
    <n v="12"/>
    <x v="2"/>
    <x v="0"/>
    <s v="USD"/>
    <n v="1422483292"/>
    <n v="1419891292"/>
    <b v="0"/>
    <x v="80"/>
    <b v="0"/>
    <s v="games/video games"/>
    <n v="1.7647058823529413E-4"/>
    <n v="3"/>
    <x v="6"/>
    <x v="17"/>
    <x v="1081"/>
    <d v="2015-01-28T22:14:52"/>
  </r>
  <r>
    <x v="1082"/>
    <x v="1082"/>
    <s v="Challenge your trivia skills in this action oriented game against several opponents across time."/>
    <n v="10000"/>
    <n v="56"/>
    <x v="2"/>
    <x v="0"/>
    <s v="USD"/>
    <n v="1344635088"/>
    <n v="1342043088"/>
    <b v="0"/>
    <x v="83"/>
    <b v="0"/>
    <s v="games/video games"/>
    <n v="5.5999999999999999E-3"/>
    <n v="18.666666666666668"/>
    <x v="6"/>
    <x v="17"/>
    <x v="1082"/>
    <d v="2012-08-10T21:44:48"/>
  </r>
  <r>
    <x v="1083"/>
    <x v="1083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x v="29"/>
    <b v="0"/>
    <s v="games/video games"/>
    <n v="8.2000000000000007E-3"/>
    <n v="410"/>
    <x v="6"/>
    <x v="17"/>
    <x v="1083"/>
    <d v="2014-08-02T15:49:43"/>
  </r>
  <r>
    <x v="1084"/>
    <x v="1084"/>
    <s v="I want to start my own channel for gaming"/>
    <n v="550"/>
    <n v="0"/>
    <x v="2"/>
    <x v="0"/>
    <s v="USD"/>
    <n v="1407534804"/>
    <n v="1404942804"/>
    <b v="0"/>
    <x v="78"/>
    <b v="0"/>
    <s v="games/video games"/>
    <n v="0"/>
    <e v="#DIV/0!"/>
    <x v="6"/>
    <x v="17"/>
    <x v="1084"/>
    <d v="2014-08-08T21:53:24"/>
  </r>
  <r>
    <x v="1085"/>
    <x v="1085"/>
    <s v="The new kid on the block. Re-imagining old games and creating new ones. Ship, Lazer, Rock is first."/>
    <n v="30000"/>
    <n v="1026"/>
    <x v="2"/>
    <x v="5"/>
    <s v="CAD"/>
    <n v="1457967975"/>
    <n v="1455379575"/>
    <b v="0"/>
    <x v="82"/>
    <b v="0"/>
    <s v="games/video games"/>
    <n v="3.4200000000000001E-2"/>
    <n v="114"/>
    <x v="6"/>
    <x v="17"/>
    <x v="1085"/>
    <d v="2016-03-14T15:06:15"/>
  </r>
  <r>
    <x v="1086"/>
    <x v="1086"/>
    <s v="Humanity's future in the Galaxy"/>
    <n v="18000"/>
    <n v="15"/>
    <x v="2"/>
    <x v="0"/>
    <s v="USD"/>
    <n v="1408913291"/>
    <n v="1406321291"/>
    <b v="0"/>
    <x v="84"/>
    <b v="0"/>
    <s v="games/video games"/>
    <n v="8.3333333333333339E-4"/>
    <n v="7.5"/>
    <x v="6"/>
    <x v="17"/>
    <x v="1086"/>
    <d v="2014-08-24T20:48:11"/>
  </r>
  <r>
    <x v="1087"/>
    <x v="1087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x v="78"/>
    <b v="0"/>
    <s v="games/video games"/>
    <n v="0"/>
    <e v="#DIV/0!"/>
    <x v="6"/>
    <x v="17"/>
    <x v="1087"/>
    <d v="2014-06-15T17:08:07"/>
  </r>
  <r>
    <x v="1088"/>
    <x v="1088"/>
    <s v="A fresh twist on survival games. Intense, high-stakes 30 minute rounds for up to 10 players."/>
    <n v="45000"/>
    <n v="6382.34"/>
    <x v="2"/>
    <x v="0"/>
    <s v="USD"/>
    <n v="1398366667"/>
    <n v="1395774667"/>
    <b v="0"/>
    <x v="206"/>
    <b v="0"/>
    <s v="games/video games"/>
    <n v="0.14182977777777778"/>
    <n v="43.41727891156463"/>
    <x v="6"/>
    <x v="17"/>
    <x v="1088"/>
    <d v="2014-04-24T19:11:07"/>
  </r>
  <r>
    <x v="1089"/>
    <x v="1089"/>
    <s v="Farabel is a single player turn-based fantasy strategy game for Mac/PC/Linux"/>
    <n v="15000"/>
    <n v="1174"/>
    <x v="2"/>
    <x v="6"/>
    <s v="EUR"/>
    <n v="1435293175"/>
    <n v="1432701175"/>
    <b v="0"/>
    <x v="72"/>
    <b v="0"/>
    <s v="games/video games"/>
    <n v="7.8266666666666665E-2"/>
    <n v="23.959183673469386"/>
    <x v="6"/>
    <x v="17"/>
    <x v="1089"/>
    <d v="2015-06-26T04:32:55"/>
  </r>
  <r>
    <x v="1090"/>
    <x v="1090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x v="29"/>
    <b v="0"/>
    <s v="games/video games"/>
    <n v="3.8464497269020693E-4"/>
    <n v="5"/>
    <x v="6"/>
    <x v="17"/>
    <x v="1090"/>
    <d v="2015-05-29T04:27:33"/>
  </r>
  <r>
    <x v="1091"/>
    <x v="1091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x v="84"/>
    <b v="0"/>
    <s v="games/video games"/>
    <n v="0.125"/>
    <n v="12.5"/>
    <x v="6"/>
    <x v="17"/>
    <x v="1091"/>
    <d v="2016-04-10T18:41:12"/>
  </r>
  <r>
    <x v="1092"/>
    <x v="1092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x v="63"/>
    <b v="0"/>
    <s v="games/video games"/>
    <n v="1.0500000000000001E-2"/>
    <n v="3"/>
    <x v="6"/>
    <x v="17"/>
    <x v="1092"/>
    <d v="2013-01-06T00:37:18"/>
  </r>
  <r>
    <x v="1093"/>
    <x v="1093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x v="80"/>
    <b v="0"/>
    <s v="games/video games"/>
    <n v="0.14083333333333334"/>
    <n v="10.5625"/>
    <x v="6"/>
    <x v="17"/>
    <x v="1093"/>
    <d v="2016-02-11T23:22:17"/>
  </r>
  <r>
    <x v="1094"/>
    <x v="1094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x v="74"/>
    <b v="0"/>
    <s v="games/video games"/>
    <n v="0.18300055555555556"/>
    <n v="122.00037037037038"/>
    <x v="6"/>
    <x v="17"/>
    <x v="1094"/>
    <d v="2011-10-09T17:07:13"/>
  </r>
  <r>
    <x v="1095"/>
    <x v="1095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x v="225"/>
    <b v="0"/>
    <s v="games/video games"/>
    <n v="5.0347999999999997E-2"/>
    <n v="267.80851063829789"/>
    <x v="6"/>
    <x v="17"/>
    <x v="1095"/>
    <d v="2013-08-30T12:53:40"/>
  </r>
  <r>
    <x v="1096"/>
    <x v="1096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x v="60"/>
    <b v="0"/>
    <s v="games/video games"/>
    <n v="0.17933333333333334"/>
    <n v="74.206896551724142"/>
    <x v="6"/>
    <x v="17"/>
    <x v="1096"/>
    <d v="2014-10-04T03:30:00"/>
  </r>
  <r>
    <x v="1097"/>
    <x v="1097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x v="63"/>
    <b v="0"/>
    <s v="games/video games"/>
    <n v="4.6999999999999999E-4"/>
    <n v="6.7142857142857144"/>
    <x v="6"/>
    <x v="17"/>
    <x v="1097"/>
    <d v="2014-03-02T19:01:17"/>
  </r>
  <r>
    <x v="1098"/>
    <x v="1098"/>
    <s v="Kick, Punch... Fireball is an FPS type arena game set inside the fantasy world."/>
    <n v="25000"/>
    <n v="1803"/>
    <x v="2"/>
    <x v="0"/>
    <s v="USD"/>
    <n v="1397413095"/>
    <n v="1394821095"/>
    <b v="0"/>
    <x v="19"/>
    <b v="0"/>
    <s v="games/video games"/>
    <n v="7.2120000000000004E-2"/>
    <n v="81.954545454545453"/>
    <x v="6"/>
    <x v="17"/>
    <x v="1098"/>
    <d v="2014-04-13T18:18:15"/>
  </r>
  <r>
    <x v="1099"/>
    <x v="1099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x v="29"/>
    <b v="0"/>
    <s v="games/video games"/>
    <n v="5.0000000000000001E-3"/>
    <n v="25"/>
    <x v="6"/>
    <x v="17"/>
    <x v="1099"/>
    <d v="2015-05-13T20:04:28"/>
  </r>
  <r>
    <x v="1100"/>
    <x v="1100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x v="73"/>
    <b v="0"/>
    <s v="games/video games"/>
    <n v="2.5000000000000001E-2"/>
    <n v="10"/>
    <x v="6"/>
    <x v="17"/>
    <x v="1100"/>
    <d v="2016-02-14T02:39:31"/>
  </r>
  <r>
    <x v="1101"/>
    <x v="1101"/>
    <s v="Different strains of marijuana leafs battling to the death to see which one is the top strain."/>
    <n v="100000"/>
    <n v="41"/>
    <x v="2"/>
    <x v="0"/>
    <s v="USD"/>
    <n v="1468519920"/>
    <n v="1466188338"/>
    <b v="0"/>
    <x v="79"/>
    <b v="0"/>
    <s v="games/video games"/>
    <n v="4.0999999999999999E-4"/>
    <n v="6.833333333333333"/>
    <x v="6"/>
    <x v="17"/>
    <x v="1101"/>
    <d v="2016-07-14T18:12:00"/>
  </r>
  <r>
    <x v="1102"/>
    <x v="1102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x v="54"/>
    <b v="0"/>
    <s v="games/video games"/>
    <n v="5.3124999999999999E-2"/>
    <n v="17.708333333333332"/>
    <x v="6"/>
    <x v="17"/>
    <x v="1102"/>
    <d v="2013-12-09T05:59:00"/>
  </r>
  <r>
    <x v="1103"/>
    <x v="1103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x v="41"/>
    <b v="0"/>
    <s v="games/video games"/>
    <n v="1.6199999999999999E-2"/>
    <n v="16.2"/>
    <x v="6"/>
    <x v="17"/>
    <x v="1103"/>
    <d v="2016-06-18T05:19:50"/>
  </r>
  <r>
    <x v="1104"/>
    <x v="1104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x v="77"/>
    <b v="0"/>
    <s v="games/video games"/>
    <n v="4.9516666666666667E-2"/>
    <n v="80.297297297297291"/>
    <x v="6"/>
    <x v="17"/>
    <x v="1104"/>
    <d v="2014-06-11T09:50:21"/>
  </r>
  <r>
    <x v="1105"/>
    <x v="1105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x v="9"/>
    <b v="0"/>
    <s v="games/video games"/>
    <n v="1.5900000000000001E-3"/>
    <n v="71.55"/>
    <x v="6"/>
    <x v="17"/>
    <x v="1105"/>
    <d v="2014-03-24T02:15:27"/>
  </r>
  <r>
    <x v="1106"/>
    <x v="1106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x v="63"/>
    <b v="0"/>
    <s v="games/video games"/>
    <n v="0.41249999999999998"/>
    <n v="23.571428571428573"/>
    <x v="6"/>
    <x v="17"/>
    <x v="1106"/>
    <d v="2012-04-04T16:46:15"/>
  </r>
  <r>
    <x v="1107"/>
    <x v="1107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x v="78"/>
    <b v="0"/>
    <s v="games/video games"/>
    <n v="0"/>
    <e v="#DIV/0!"/>
    <x v="6"/>
    <x v="17"/>
    <x v="1107"/>
    <d v="2014-07-23T20:40:24"/>
  </r>
  <r>
    <x v="1108"/>
    <x v="1108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x v="64"/>
    <b v="0"/>
    <s v="games/video games"/>
    <n v="2.93E-2"/>
    <n v="34.88095238095238"/>
    <x v="6"/>
    <x v="17"/>
    <x v="1108"/>
    <d v="2012-04-13T14:17:15"/>
  </r>
  <r>
    <x v="1109"/>
    <x v="1109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x v="83"/>
    <b v="0"/>
    <s v="games/video games"/>
    <n v="4.4999999999999997E-3"/>
    <n v="15"/>
    <x v="6"/>
    <x v="17"/>
    <x v="1109"/>
    <d v="2016-11-18T19:03:10"/>
  </r>
  <r>
    <x v="1110"/>
    <x v="1110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x v="202"/>
    <b v="0"/>
    <s v="games/video games"/>
    <n v="5.1000000000000004E-3"/>
    <n v="23.181818181818183"/>
    <x v="6"/>
    <x v="17"/>
    <x v="1110"/>
    <d v="2012-12-07T22:23:42"/>
  </r>
  <r>
    <x v="1111"/>
    <x v="1111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x v="29"/>
    <b v="0"/>
    <s v="games/video games"/>
    <n v="4.0000000000000002E-4"/>
    <n v="1"/>
    <x v="6"/>
    <x v="17"/>
    <x v="1111"/>
    <d v="2016-01-08T04:53:10"/>
  </r>
  <r>
    <x v="1112"/>
    <x v="1112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x v="267"/>
    <b v="0"/>
    <s v="games/video games"/>
    <n v="0.35537409090909089"/>
    <n v="100.23371794871794"/>
    <x v="6"/>
    <x v="17"/>
    <x v="1112"/>
    <d v="2015-01-19T08:30:00"/>
  </r>
  <r>
    <x v="1113"/>
    <x v="1113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x v="29"/>
    <b v="0"/>
    <s v="games/video games"/>
    <n v="5.0000000000000001E-3"/>
    <n v="5"/>
    <x v="6"/>
    <x v="17"/>
    <x v="1113"/>
    <d v="2014-08-14T23:27:00"/>
  </r>
  <r>
    <x v="1114"/>
    <x v="1114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x v="83"/>
    <b v="0"/>
    <s v="games/video games"/>
    <n v="1.6666666666666668E-3"/>
    <n v="3.3333333333333335"/>
    <x v="6"/>
    <x v="17"/>
    <x v="1114"/>
    <d v="2013-10-09T08:18:07"/>
  </r>
  <r>
    <x v="1115"/>
    <x v="1115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x v="80"/>
    <b v="0"/>
    <s v="games/video games"/>
    <n v="1.325E-3"/>
    <n v="13.25"/>
    <x v="6"/>
    <x v="17"/>
    <x v="1115"/>
    <d v="2016-03-30T15:41:35"/>
  </r>
  <r>
    <x v="1116"/>
    <x v="1116"/>
    <s v="A medieval, post apocolyptic, Online, MMORPG. Class morphing, character customization game."/>
    <n v="500000"/>
    <n v="178.52"/>
    <x v="2"/>
    <x v="0"/>
    <s v="USD"/>
    <n v="1339273208"/>
    <n v="1334089208"/>
    <b v="0"/>
    <x v="73"/>
    <b v="0"/>
    <s v="games/video games"/>
    <n v="3.5704000000000004E-4"/>
    <n v="17.852"/>
    <x v="6"/>
    <x v="17"/>
    <x v="1116"/>
    <d v="2012-06-09T20:20:08"/>
  </r>
  <r>
    <x v="1117"/>
    <x v="1117"/>
    <s v="Experience the Medieval in your own village. Increase your village into a city and walk through the streets."/>
    <n v="1000"/>
    <n v="83"/>
    <x v="2"/>
    <x v="12"/>
    <s v="EUR"/>
    <n v="1451053313"/>
    <n v="1448461313"/>
    <b v="0"/>
    <x v="22"/>
    <b v="0"/>
    <s v="games/video games"/>
    <n v="8.3000000000000004E-2"/>
    <n v="10.375"/>
    <x v="6"/>
    <x v="17"/>
    <x v="1117"/>
    <d v="2015-12-25T14:21:53"/>
  </r>
  <r>
    <x v="1118"/>
    <x v="1118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x v="83"/>
    <b v="0"/>
    <s v="games/video games"/>
    <n v="2.4222222222222221E-2"/>
    <n v="36.333333333333336"/>
    <x v="6"/>
    <x v="17"/>
    <x v="1118"/>
    <d v="2014-04-05T02:59:39"/>
  </r>
  <r>
    <x v="1119"/>
    <x v="1119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x v="29"/>
    <b v="0"/>
    <s v="games/video games"/>
    <n v="2.3809523809523812E-3"/>
    <n v="5"/>
    <x v="6"/>
    <x v="17"/>
    <x v="1119"/>
    <d v="2014-04-06T19:01:04"/>
  </r>
  <r>
    <x v="1120"/>
    <x v="1120"/>
    <s v="Planet Ninjahwah is a highly anticipated futuristic action adventure game that will blow your mind!!"/>
    <n v="25000"/>
    <n v="0"/>
    <x v="2"/>
    <x v="0"/>
    <s v="USD"/>
    <n v="1319835400"/>
    <n v="1315947400"/>
    <b v="0"/>
    <x v="78"/>
    <b v="0"/>
    <s v="games/video games"/>
    <n v="0"/>
    <e v="#DIV/0!"/>
    <x v="6"/>
    <x v="17"/>
    <x v="1120"/>
    <d v="2011-10-28T20:56:40"/>
  </r>
  <r>
    <x v="1121"/>
    <x v="1121"/>
    <s v="An action packed, side scrolling, platform jumping, laser shooting ADVENTURE that will be fun for everyone."/>
    <n v="250000"/>
    <n v="29"/>
    <x v="2"/>
    <x v="0"/>
    <s v="USD"/>
    <n v="1457904316"/>
    <n v="1455315916"/>
    <b v="0"/>
    <x v="81"/>
    <b v="0"/>
    <s v="games/video games"/>
    <n v="1.16E-4"/>
    <n v="5.8"/>
    <x v="6"/>
    <x v="17"/>
    <x v="1121"/>
    <d v="2016-03-13T21:25:16"/>
  </r>
  <r>
    <x v="1122"/>
    <x v="1122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x v="78"/>
    <b v="0"/>
    <s v="games/video games"/>
    <n v="0"/>
    <e v="#DIV/0!"/>
    <x v="6"/>
    <x v="17"/>
    <x v="1122"/>
    <d v="2013-05-30T16:53:45"/>
  </r>
  <r>
    <x v="1123"/>
    <x v="1123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x v="83"/>
    <b v="0"/>
    <s v="games/video games"/>
    <n v="2.2000000000000001E-3"/>
    <n v="3.6666666666666665"/>
    <x v="6"/>
    <x v="17"/>
    <x v="1123"/>
    <d v="2014-04-19T12:34:08"/>
  </r>
  <r>
    <x v="1124"/>
    <x v="1124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x v="63"/>
    <b v="0"/>
    <s v="games/mobile games"/>
    <n v="4.7222222222222223E-3"/>
    <n v="60.714285714285715"/>
    <x v="6"/>
    <x v="18"/>
    <x v="1124"/>
    <d v="2015-04-30T16:00:51"/>
  </r>
  <r>
    <x v="1125"/>
    <x v="1125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x v="78"/>
    <b v="0"/>
    <s v="games/mobile games"/>
    <n v="0"/>
    <e v="#DIV/0!"/>
    <x v="6"/>
    <x v="18"/>
    <x v="1125"/>
    <d v="2015-09-25T14:58:50"/>
  </r>
  <r>
    <x v="1126"/>
    <x v="1126"/>
    <s v="Imagine a science class where the teacher walks in a says &quot;Take out your cell phone and play a game.&quot;"/>
    <n v="2000"/>
    <n v="10"/>
    <x v="2"/>
    <x v="0"/>
    <s v="USD"/>
    <n v="1468482694"/>
    <n v="1465890694"/>
    <b v="0"/>
    <x v="84"/>
    <b v="0"/>
    <s v="games/mobile games"/>
    <n v="5.0000000000000001E-3"/>
    <n v="5"/>
    <x v="6"/>
    <x v="18"/>
    <x v="1126"/>
    <d v="2016-07-14T07:51:34"/>
  </r>
  <r>
    <x v="1127"/>
    <x v="1127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x v="23"/>
    <b v="0"/>
    <s v="games/mobile games"/>
    <n v="1.6714285714285713E-2"/>
    <n v="25.434782608695652"/>
    <x v="6"/>
    <x v="18"/>
    <x v="1127"/>
    <d v="2014-11-14T21:30:00"/>
  </r>
  <r>
    <x v="1128"/>
    <x v="1128"/>
    <s v="#havingfunFTW"/>
    <n v="1000"/>
    <n v="1"/>
    <x v="2"/>
    <x v="1"/>
    <s v="GBP"/>
    <n v="1407425717"/>
    <n v="1404833717"/>
    <b v="0"/>
    <x v="29"/>
    <b v="0"/>
    <s v="games/mobile games"/>
    <n v="1E-3"/>
    <n v="1"/>
    <x v="6"/>
    <x v="18"/>
    <x v="1128"/>
    <d v="2014-08-07T15:35:17"/>
  </r>
  <r>
    <x v="1129"/>
    <x v="1129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x v="84"/>
    <b v="0"/>
    <s v="games/mobile games"/>
    <n v="1.0499999999999999E-3"/>
    <n v="10.5"/>
    <x v="6"/>
    <x v="18"/>
    <x v="1129"/>
    <d v="2016-06-05T06:21:33"/>
  </r>
  <r>
    <x v="1130"/>
    <x v="1130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x v="83"/>
    <b v="0"/>
    <s v="games/mobile games"/>
    <n v="2.2000000000000001E-3"/>
    <n v="3.6666666666666665"/>
    <x v="6"/>
    <x v="18"/>
    <x v="1130"/>
    <d v="2014-11-26T00:55:00"/>
  </r>
  <r>
    <x v="1131"/>
    <x v="1131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x v="78"/>
    <b v="0"/>
    <s v="games/mobile games"/>
    <n v="0"/>
    <e v="#DIV/0!"/>
    <x v="6"/>
    <x v="18"/>
    <x v="1131"/>
    <d v="2015-12-24T21:47:48"/>
  </r>
  <r>
    <x v="1132"/>
    <x v="1132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x v="62"/>
    <b v="0"/>
    <s v="games/mobile games"/>
    <n v="0.14380000000000001"/>
    <n v="110.61538461538461"/>
    <x v="6"/>
    <x v="18"/>
    <x v="1132"/>
    <d v="2017-01-01T02:46:11"/>
  </r>
  <r>
    <x v="1133"/>
    <x v="1133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x v="29"/>
    <b v="0"/>
    <s v="games/mobile games"/>
    <n v="6.6666666666666671E-3"/>
    <n v="20"/>
    <x v="6"/>
    <x v="18"/>
    <x v="1133"/>
    <d v="2014-07-31T09:46:21"/>
  </r>
  <r>
    <x v="1134"/>
    <x v="1134"/>
    <s v="We are creating a new Mario Bro's style game called KFK:Original. It's challenging, fun and totally awesome!!!"/>
    <n v="25000"/>
    <n v="1"/>
    <x v="2"/>
    <x v="2"/>
    <s v="AUD"/>
    <n v="1417235580"/>
    <n v="1416034228"/>
    <b v="0"/>
    <x v="29"/>
    <b v="0"/>
    <s v="games/mobile games"/>
    <n v="4.0000000000000003E-5"/>
    <n v="1"/>
    <x v="6"/>
    <x v="18"/>
    <x v="1134"/>
    <d v="2014-11-29T04:33:00"/>
  </r>
  <r>
    <x v="1135"/>
    <x v="1135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x v="29"/>
    <b v="0"/>
    <s v="games/mobile games"/>
    <n v="0.05"/>
    <n v="50"/>
    <x v="6"/>
    <x v="18"/>
    <x v="1135"/>
    <d v="2016-08-06T23:44:54"/>
  </r>
  <r>
    <x v="1136"/>
    <x v="1136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x v="79"/>
    <b v="0"/>
    <s v="games/mobile games"/>
    <n v="6.4439140811455853E-2"/>
    <n v="45"/>
    <x v="6"/>
    <x v="18"/>
    <x v="1136"/>
    <d v="2015-12-19T16:07:09"/>
  </r>
  <r>
    <x v="1137"/>
    <x v="1137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x v="70"/>
    <b v="0"/>
    <s v="games/mobile games"/>
    <n v="0.39500000000000002"/>
    <n v="253.2051282051282"/>
    <x v="6"/>
    <x v="18"/>
    <x v="1137"/>
    <d v="2016-04-23T19:40:21"/>
  </r>
  <r>
    <x v="1138"/>
    <x v="1138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x v="80"/>
    <b v="0"/>
    <s v="games/mobile games"/>
    <n v="3.5714285714285713E-3"/>
    <n v="31.25"/>
    <x v="6"/>
    <x v="18"/>
    <x v="1138"/>
    <d v="2017-01-21T21:45:31"/>
  </r>
  <r>
    <x v="1139"/>
    <x v="1139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x v="29"/>
    <b v="0"/>
    <s v="games/mobile games"/>
    <n v="6.2500000000000001E-4"/>
    <n v="5"/>
    <x v="6"/>
    <x v="18"/>
    <x v="1139"/>
    <d v="2015-01-01T08:20:26"/>
  </r>
  <r>
    <x v="1140"/>
    <x v="1140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x v="78"/>
    <b v="0"/>
    <s v="games/mobile games"/>
    <n v="0"/>
    <e v="#DIV/0!"/>
    <x v="6"/>
    <x v="18"/>
    <x v="1140"/>
    <d v="2015-08-06T11:05:21"/>
  </r>
  <r>
    <x v="1141"/>
    <x v="1141"/>
    <s v="I think this will be a great game!"/>
    <n v="500"/>
    <n v="0"/>
    <x v="2"/>
    <x v="12"/>
    <s v="EUR"/>
    <n v="1436460450"/>
    <n v="1433868450"/>
    <b v="0"/>
    <x v="78"/>
    <b v="0"/>
    <s v="games/mobile games"/>
    <n v="0"/>
    <e v="#DIV/0!"/>
    <x v="6"/>
    <x v="18"/>
    <x v="1141"/>
    <d v="2015-07-09T16:47:30"/>
  </r>
  <r>
    <x v="1142"/>
    <x v="1142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x v="78"/>
    <b v="0"/>
    <s v="games/mobile games"/>
    <n v="0"/>
    <e v="#DIV/0!"/>
    <x v="6"/>
    <x v="18"/>
    <x v="1142"/>
    <d v="2015-02-17T00:08:47"/>
  </r>
  <r>
    <x v="1143"/>
    <x v="1143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x v="22"/>
    <b v="0"/>
    <s v="games/mobile games"/>
    <n v="4.1333333333333335E-3"/>
    <n v="23.25"/>
    <x v="6"/>
    <x v="18"/>
    <x v="1143"/>
    <d v="2015-12-17T04:38:46"/>
  </r>
  <r>
    <x v="1144"/>
    <x v="1144"/>
    <s v="We need your help to finish our food truck. We are building a BBQ Food Truck to serve competition style BBQ."/>
    <n v="9300"/>
    <n v="0"/>
    <x v="2"/>
    <x v="0"/>
    <s v="USD"/>
    <n v="1430281320"/>
    <n v="1427689320"/>
    <b v="0"/>
    <x v="78"/>
    <b v="0"/>
    <s v="food/food trucks"/>
    <n v="0"/>
    <e v="#DIV/0!"/>
    <x v="7"/>
    <x v="19"/>
    <x v="1144"/>
    <d v="2015-04-29T04:22:00"/>
  </r>
  <r>
    <x v="1145"/>
    <x v="1145"/>
    <s v="Emphasizing locally and responsibly raised ingredients, serving delicious food! I need your help."/>
    <n v="80000"/>
    <n v="100"/>
    <x v="2"/>
    <x v="0"/>
    <s v="USD"/>
    <n v="1412272592"/>
    <n v="1407088592"/>
    <b v="0"/>
    <x v="29"/>
    <b v="0"/>
    <s v="food/food trucks"/>
    <n v="1.25E-3"/>
    <n v="100"/>
    <x v="7"/>
    <x v="19"/>
    <x v="1145"/>
    <d v="2014-10-02T17:56:32"/>
  </r>
  <r>
    <x v="1146"/>
    <x v="1146"/>
    <s v="Bringing the flavor of competition BBQ to small town Auburn with the ease of a big city food truck."/>
    <n v="6000"/>
    <n v="530"/>
    <x v="2"/>
    <x v="0"/>
    <s v="USD"/>
    <n v="1399071173"/>
    <n v="1395787973"/>
    <b v="0"/>
    <x v="8"/>
    <b v="0"/>
    <s v="food/food trucks"/>
    <n v="8.8333333333333333E-2"/>
    <n v="44.166666666666664"/>
    <x v="7"/>
    <x v="19"/>
    <x v="1146"/>
    <d v="2014-05-02T22:52:53"/>
  </r>
  <r>
    <x v="1147"/>
    <x v="1147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x v="78"/>
    <b v="0"/>
    <s v="food/food trucks"/>
    <n v="0"/>
    <e v="#DIV/0!"/>
    <x v="7"/>
    <x v="19"/>
    <x v="1147"/>
    <d v="2014-10-19T23:19:43"/>
  </r>
  <r>
    <x v="1148"/>
    <x v="1148"/>
    <s v="New local (Louisville, KY.) food truck with a refreshing spin on rolling kitchens."/>
    <n v="15000"/>
    <n v="73"/>
    <x v="2"/>
    <x v="0"/>
    <s v="USD"/>
    <n v="1480568781"/>
    <n v="1477973181"/>
    <b v="0"/>
    <x v="83"/>
    <b v="0"/>
    <s v="food/food trucks"/>
    <n v="4.8666666666666667E-3"/>
    <n v="24.333333333333332"/>
    <x v="7"/>
    <x v="19"/>
    <x v="1148"/>
    <d v="2016-12-01T05:06:21"/>
  </r>
  <r>
    <x v="1149"/>
    <x v="1149"/>
    <s v="Bringing culturally diverse Floridian cuisine to the people!"/>
    <n v="50000"/>
    <n v="75"/>
    <x v="2"/>
    <x v="0"/>
    <s v="USD"/>
    <n v="1466096566"/>
    <n v="1463504566"/>
    <b v="0"/>
    <x v="84"/>
    <b v="0"/>
    <s v="food/food trucks"/>
    <n v="1.5E-3"/>
    <n v="37.5"/>
    <x v="7"/>
    <x v="19"/>
    <x v="1149"/>
    <d v="2016-06-16T17:02:46"/>
  </r>
  <r>
    <x v="1150"/>
    <x v="1150"/>
    <s v="Bringing delicious authentic and fusion Taiwanese Food to the West Coast."/>
    <n v="2500"/>
    <n v="252"/>
    <x v="2"/>
    <x v="0"/>
    <s v="USD"/>
    <n v="1452293675"/>
    <n v="1447109675"/>
    <b v="0"/>
    <x v="79"/>
    <b v="0"/>
    <s v="food/food trucks"/>
    <n v="0.1008"/>
    <n v="42"/>
    <x v="7"/>
    <x v="19"/>
    <x v="1150"/>
    <d v="2016-01-08T22:54:35"/>
  </r>
  <r>
    <x v="1151"/>
    <x v="1151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x v="78"/>
    <b v="0"/>
    <s v="food/food trucks"/>
    <n v="0"/>
    <e v="#DIV/0!"/>
    <x v="7"/>
    <x v="19"/>
    <x v="1151"/>
    <d v="2015-09-07T02:27:43"/>
  </r>
  <r>
    <x v="1152"/>
    <x v="1152"/>
    <s v="Peruvian food truck with an LA twist."/>
    <n v="16000"/>
    <n v="911"/>
    <x v="2"/>
    <x v="0"/>
    <s v="USD"/>
    <n v="1431709312"/>
    <n v="1429117312"/>
    <b v="0"/>
    <x v="41"/>
    <b v="0"/>
    <s v="food/food trucks"/>
    <n v="5.6937500000000002E-2"/>
    <n v="60.733333333333334"/>
    <x v="7"/>
    <x v="19"/>
    <x v="1152"/>
    <d v="2015-05-15T17:01:52"/>
  </r>
  <r>
    <x v="1153"/>
    <x v="1153"/>
    <s v="A mobile concession trailer for snow cones, ice cream, smoothies and more"/>
    <n v="8000"/>
    <n v="50"/>
    <x v="2"/>
    <x v="0"/>
    <s v="USD"/>
    <n v="1434647305"/>
    <n v="1432055305"/>
    <b v="0"/>
    <x v="29"/>
    <b v="0"/>
    <s v="food/food trucks"/>
    <n v="6.2500000000000003E-3"/>
    <n v="50"/>
    <x v="7"/>
    <x v="19"/>
    <x v="1153"/>
    <d v="2015-06-18T17:08:25"/>
  </r>
  <r>
    <x v="1154"/>
    <x v="1154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x v="83"/>
    <b v="0"/>
    <s v="food/food trucks"/>
    <n v="6.5000000000000002E-2"/>
    <n v="108.33333333333333"/>
    <x v="7"/>
    <x v="19"/>
    <x v="1154"/>
    <d v="2015-09-06T02:36:46"/>
  </r>
  <r>
    <x v="1155"/>
    <x v="1155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x v="22"/>
    <b v="0"/>
    <s v="food/food trucks"/>
    <n v="7.5199999999999998E-3"/>
    <n v="23.5"/>
    <x v="7"/>
    <x v="19"/>
    <x v="1155"/>
    <d v="2014-08-14T18:20:08"/>
  </r>
  <r>
    <x v="1156"/>
    <x v="1156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x v="78"/>
    <b v="0"/>
    <s v="food/food trucks"/>
    <n v="0"/>
    <e v="#DIV/0!"/>
    <x v="7"/>
    <x v="19"/>
    <x v="1156"/>
    <d v="2015-02-24T01:42:42"/>
  </r>
  <r>
    <x v="1157"/>
    <x v="1157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x v="83"/>
    <b v="0"/>
    <s v="food/food trucks"/>
    <n v="1.5100000000000001E-2"/>
    <n v="50.333333333333336"/>
    <x v="7"/>
    <x v="19"/>
    <x v="1157"/>
    <d v="2014-12-05T16:04:40"/>
  </r>
  <r>
    <x v="1158"/>
    <x v="1158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x v="83"/>
    <b v="0"/>
    <s v="food/food trucks"/>
    <n v="4.6666666666666671E-3"/>
    <n v="11.666666666666666"/>
    <x v="7"/>
    <x v="19"/>
    <x v="1158"/>
    <d v="2014-12-09T02:12:08"/>
  </r>
  <r>
    <x v="1159"/>
    <x v="1159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x v="78"/>
    <b v="0"/>
    <s v="food/food trucks"/>
    <n v="0"/>
    <e v="#DIV/0!"/>
    <x v="7"/>
    <x v="19"/>
    <x v="1159"/>
    <d v="2015-06-30T15:45:00"/>
  </r>
  <r>
    <x v="1160"/>
    <x v="1160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x v="10"/>
    <b v="0"/>
    <s v="food/food trucks"/>
    <n v="3.85E-2"/>
    <n v="60.789473684210527"/>
    <x v="7"/>
    <x v="19"/>
    <x v="1160"/>
    <d v="2015-03-28T02:43:06"/>
  </r>
  <r>
    <x v="1161"/>
    <x v="1161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x v="78"/>
    <b v="0"/>
    <s v="food/food trucks"/>
    <n v="0"/>
    <e v="#DIV/0!"/>
    <x v="7"/>
    <x v="19"/>
    <x v="1161"/>
    <d v="2015-05-19T15:06:29"/>
  </r>
  <r>
    <x v="1162"/>
    <x v="1162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x v="84"/>
    <b v="0"/>
    <s v="food/food trucks"/>
    <n v="5.8333333333333338E-4"/>
    <n v="17.5"/>
    <x v="7"/>
    <x v="19"/>
    <x v="1162"/>
    <d v="2014-09-25T16:24:24"/>
  </r>
  <r>
    <x v="1163"/>
    <x v="1163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x v="78"/>
    <b v="0"/>
    <s v="food/food trucks"/>
    <n v="0"/>
    <e v="#DIV/0!"/>
    <x v="7"/>
    <x v="19"/>
    <x v="1163"/>
    <d v="2014-08-09T17:22:00"/>
  </r>
  <r>
    <x v="1164"/>
    <x v="1164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x v="78"/>
    <b v="0"/>
    <s v="food/food trucks"/>
    <n v="0"/>
    <e v="#DIV/0!"/>
    <x v="7"/>
    <x v="19"/>
    <x v="1164"/>
    <d v="2016-06-18T17:23:02"/>
  </r>
  <r>
    <x v="1165"/>
    <x v="1165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x v="20"/>
    <b v="0"/>
    <s v="food/food trucks"/>
    <n v="0.20705000000000001"/>
    <n v="82.82"/>
    <x v="7"/>
    <x v="19"/>
    <x v="1165"/>
    <d v="2014-07-06T05:08:50"/>
  </r>
  <r>
    <x v="1166"/>
    <x v="1166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x v="22"/>
    <b v="0"/>
    <s v="food/food trucks"/>
    <n v="0.19139999999999999"/>
    <n v="358.875"/>
    <x v="7"/>
    <x v="19"/>
    <x v="1166"/>
    <d v="2015-06-26T04:00:00"/>
  </r>
  <r>
    <x v="1167"/>
    <x v="1167"/>
    <s v="A mobile food truck serving up a Latino-inspired fusion cuisine using fresh, local, &amp; organic ingredients!"/>
    <n v="60000"/>
    <n v="979"/>
    <x v="2"/>
    <x v="0"/>
    <s v="USD"/>
    <n v="1410543495"/>
    <n v="1407865095"/>
    <b v="0"/>
    <x v="38"/>
    <b v="0"/>
    <s v="food/food trucks"/>
    <n v="1.6316666666666667E-2"/>
    <n v="61.1875"/>
    <x v="7"/>
    <x v="19"/>
    <x v="1167"/>
    <d v="2014-09-12T17:38:15"/>
  </r>
  <r>
    <x v="1168"/>
    <x v="1168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x v="83"/>
    <b v="0"/>
    <s v="food/food trucks"/>
    <n v="5.6666666666666664E-2"/>
    <n v="340"/>
    <x v="7"/>
    <x v="19"/>
    <x v="1168"/>
    <d v="2016-09-22T01:17:45"/>
  </r>
  <r>
    <x v="1169"/>
    <x v="1169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x v="83"/>
    <b v="0"/>
    <s v="food/food trucks"/>
    <n v="1.6999999999999999E-3"/>
    <n v="5.666666666666667"/>
    <x v="7"/>
    <x v="19"/>
    <x v="1169"/>
    <d v="2015-02-22T08:29:23"/>
  </r>
  <r>
    <x v="1170"/>
    <x v="1170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x v="84"/>
    <b v="0"/>
    <s v="food/food trucks"/>
    <n v="4.0000000000000001E-3"/>
    <n v="50"/>
    <x v="7"/>
    <x v="19"/>
    <x v="1170"/>
    <d v="2015-05-30T21:26:11"/>
  </r>
  <r>
    <x v="1171"/>
    <x v="1171"/>
    <s v="Tulsa's first true biodiesel, alternative energy powered food truck! Oh yeah, and delicious food!"/>
    <n v="25000"/>
    <n v="25"/>
    <x v="2"/>
    <x v="0"/>
    <s v="USD"/>
    <n v="1415909927"/>
    <n v="1414351127"/>
    <b v="0"/>
    <x v="29"/>
    <b v="0"/>
    <s v="food/food trucks"/>
    <n v="1E-3"/>
    <n v="25"/>
    <x v="7"/>
    <x v="19"/>
    <x v="1171"/>
    <d v="2014-11-13T20:18:47"/>
  </r>
  <r>
    <x v="1172"/>
    <x v="1172"/>
    <s v="Bringing YOUR favorite dog recipes to the streets."/>
    <n v="9000"/>
    <n v="0"/>
    <x v="2"/>
    <x v="0"/>
    <s v="USD"/>
    <n v="1408551752"/>
    <n v="1405959752"/>
    <b v="0"/>
    <x v="78"/>
    <b v="0"/>
    <s v="food/food trucks"/>
    <n v="0"/>
    <e v="#DIV/0!"/>
    <x v="7"/>
    <x v="19"/>
    <x v="1172"/>
    <d v="2014-08-20T16:22:32"/>
  </r>
  <r>
    <x v="1173"/>
    <x v="1173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x v="29"/>
    <b v="0"/>
    <s v="food/food trucks"/>
    <n v="2.4000000000000001E-4"/>
    <n v="30"/>
    <x v="7"/>
    <x v="19"/>
    <x v="1173"/>
    <d v="2015-08-03T04:27:37"/>
  </r>
  <r>
    <x v="1174"/>
    <x v="1174"/>
    <s v="Help me purchase a parking space to be the Burro's permanant home, I need your help to raise $15,000!"/>
    <n v="15000"/>
    <n v="886"/>
    <x v="2"/>
    <x v="0"/>
    <s v="USD"/>
    <n v="1462738327"/>
    <n v="1460146327"/>
    <b v="0"/>
    <x v="10"/>
    <b v="0"/>
    <s v="food/food trucks"/>
    <n v="5.906666666666667E-2"/>
    <n v="46.631578947368418"/>
    <x v="7"/>
    <x v="19"/>
    <x v="1174"/>
    <d v="2016-05-08T20:12:07"/>
  </r>
  <r>
    <x v="1175"/>
    <x v="1175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x v="82"/>
    <b v="0"/>
    <s v="food/food trucks"/>
    <n v="2.9250000000000002E-2"/>
    <n v="65"/>
    <x v="7"/>
    <x v="19"/>
    <x v="1175"/>
    <d v="2015-07-15T17:28:59"/>
  </r>
  <r>
    <x v="1176"/>
    <x v="1176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x v="29"/>
    <b v="0"/>
    <s v="food/food trucks"/>
    <n v="5.7142857142857142E-5"/>
    <n v="10"/>
    <x v="7"/>
    <x v="19"/>
    <x v="1176"/>
    <d v="2017-03-06T13:00:00"/>
  </r>
  <r>
    <x v="1177"/>
    <x v="1177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x v="78"/>
    <b v="0"/>
    <s v="food/food trucks"/>
    <n v="0"/>
    <e v="#DIV/0!"/>
    <x v="7"/>
    <x v="19"/>
    <x v="1177"/>
    <d v="2014-10-15T15:51:36"/>
  </r>
  <r>
    <x v="1178"/>
    <x v="1178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x v="29"/>
    <b v="0"/>
    <s v="food/food trucks"/>
    <n v="6.666666666666667E-5"/>
    <n v="5"/>
    <x v="7"/>
    <x v="19"/>
    <x v="1178"/>
    <d v="2014-08-16T21:44:12"/>
  </r>
  <r>
    <x v="1179"/>
    <x v="1179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x v="81"/>
    <b v="0"/>
    <s v="food/food trucks"/>
    <n v="5.3333333333333337E-2"/>
    <n v="640"/>
    <x v="7"/>
    <x v="19"/>
    <x v="1179"/>
    <d v="2015-10-28T17:17:07"/>
  </r>
  <r>
    <x v="1180"/>
    <x v="1180"/>
    <s v="We would like to start a military-themed food truck to serve the Battle Creek/Kalamazoo area."/>
    <n v="50000"/>
    <n v="5875"/>
    <x v="2"/>
    <x v="0"/>
    <s v="USD"/>
    <n v="1403983314"/>
    <n v="1400786514"/>
    <b v="0"/>
    <x v="268"/>
    <b v="0"/>
    <s v="food/food trucks"/>
    <n v="0.11749999999999999"/>
    <n v="69.117647058823536"/>
    <x v="7"/>
    <x v="19"/>
    <x v="1180"/>
    <d v="2014-06-28T19:21:54"/>
  </r>
  <r>
    <x v="1181"/>
    <x v="1181"/>
    <s v="Bringing the best tacos to the streets of Chicago!"/>
    <n v="50000"/>
    <n v="4"/>
    <x v="2"/>
    <x v="0"/>
    <s v="USD"/>
    <n v="1425197321"/>
    <n v="1422605321"/>
    <b v="0"/>
    <x v="83"/>
    <b v="0"/>
    <s v="food/food trucks"/>
    <n v="8.0000000000000007E-5"/>
    <n v="1.3333333333333333"/>
    <x v="7"/>
    <x v="19"/>
    <x v="1181"/>
    <d v="2015-03-01T08:08:41"/>
  </r>
  <r>
    <x v="1182"/>
    <x v="1182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x v="80"/>
    <b v="0"/>
    <s v="food/food trucks"/>
    <n v="4.2000000000000003E-2"/>
    <n v="10.5"/>
    <x v="7"/>
    <x v="19"/>
    <x v="1182"/>
    <d v="2017-01-12T16:42:00"/>
  </r>
  <r>
    <x v="1183"/>
    <x v="1183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x v="83"/>
    <b v="0"/>
    <s v="food/food trucks"/>
    <n v="0.04"/>
    <n v="33.333333333333336"/>
    <x v="7"/>
    <x v="19"/>
    <x v="1183"/>
    <d v="2016-11-02T03:59:00"/>
  </r>
  <r>
    <x v="1184"/>
    <x v="1184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x v="269"/>
    <b v="1"/>
    <s v="photography/photobooks"/>
    <n v="1.0493636363636363"/>
    <n v="61.562666666666665"/>
    <x v="8"/>
    <x v="20"/>
    <x v="1184"/>
    <d v="2017-02-06T14:23:31"/>
  </r>
  <r>
    <x v="1185"/>
    <x v="1185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x v="112"/>
    <b v="1"/>
    <s v="photography/photobooks"/>
    <n v="1.0544"/>
    <n v="118.73873873873873"/>
    <x v="8"/>
    <x v="20"/>
    <x v="1185"/>
    <d v="2015-06-08T04:00:00"/>
  </r>
  <r>
    <x v="1186"/>
    <x v="1186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x v="252"/>
    <b v="1"/>
    <s v="photography/photobooks"/>
    <n v="1.0673333333333332"/>
    <n v="65.081300813008127"/>
    <x v="8"/>
    <x v="20"/>
    <x v="1186"/>
    <d v="2015-06-01T22:42:00"/>
  </r>
  <r>
    <x v="1187"/>
    <x v="1187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x v="16"/>
    <b v="1"/>
    <s v="photography/photobooks"/>
    <n v="1.0412571428571429"/>
    <n v="130.15714285714284"/>
    <x v="8"/>
    <x v="20"/>
    <x v="1187"/>
    <d v="2015-05-17T18:00:00"/>
  </r>
  <r>
    <x v="1188"/>
    <x v="1188"/>
    <s v="A photobook of young dancers and their inspiring stories, photographed in beautiful and unique locations."/>
    <n v="2000"/>
    <n v="3211"/>
    <x v="0"/>
    <x v="5"/>
    <s v="CAD"/>
    <n v="1482943740"/>
    <n v="1481129340"/>
    <b v="0"/>
    <x v="268"/>
    <b v="1"/>
    <s v="photography/photobooks"/>
    <n v="1.6054999999999999"/>
    <n v="37.776470588235291"/>
    <x v="8"/>
    <x v="20"/>
    <x v="1188"/>
    <d v="2016-12-28T16:49:00"/>
  </r>
  <r>
    <x v="1189"/>
    <x v="1189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x v="48"/>
    <b v="1"/>
    <s v="photography/photobooks"/>
    <n v="1.0777777777777777"/>
    <n v="112.79069767441861"/>
    <x v="8"/>
    <x v="20"/>
    <x v="1189"/>
    <d v="2016-06-29T23:29:55"/>
  </r>
  <r>
    <x v="1190"/>
    <x v="1190"/>
    <s v="A pairing of self portraiture and writing to shed light on the reality of life with chronic illness."/>
    <n v="500"/>
    <n v="675"/>
    <x v="0"/>
    <x v="0"/>
    <s v="USD"/>
    <n v="1409500725"/>
    <n v="1406908725"/>
    <b v="0"/>
    <x v="62"/>
    <b v="1"/>
    <s v="photography/photobooks"/>
    <n v="1.35"/>
    <n v="51.92307692307692"/>
    <x v="8"/>
    <x v="20"/>
    <x v="1190"/>
    <d v="2014-08-31T15:58:45"/>
  </r>
  <r>
    <x v="1191"/>
    <x v="1191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x v="51"/>
    <b v="1"/>
    <s v="photography/photobooks"/>
    <n v="1.0907407407407408"/>
    <n v="89.242424242424249"/>
    <x v="8"/>
    <x v="20"/>
    <x v="1191"/>
    <d v="2016-03-20T13:29:20"/>
  </r>
  <r>
    <x v="1192"/>
    <x v="1192"/>
    <s v="A macro landscape photography art book &amp; limited edition prints. A Make 100 project."/>
    <n v="100"/>
    <n v="290"/>
    <x v="0"/>
    <x v="1"/>
    <s v="GBP"/>
    <n v="1486814978"/>
    <n v="1484222978"/>
    <b v="0"/>
    <x v="41"/>
    <b v="1"/>
    <s v="photography/photobooks"/>
    <n v="2.9"/>
    <n v="19.333333333333332"/>
    <x v="8"/>
    <x v="20"/>
    <x v="1192"/>
    <d v="2017-02-11T12:09:38"/>
  </r>
  <r>
    <x v="1193"/>
    <x v="1193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x v="270"/>
    <b v="1"/>
    <s v="photography/photobooks"/>
    <n v="1.0395714285714286"/>
    <n v="79.967032967032964"/>
    <x v="8"/>
    <x v="20"/>
    <x v="1193"/>
    <d v="2016-04-09T17:37:33"/>
  </r>
  <r>
    <x v="1194"/>
    <x v="1194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x v="271"/>
    <b v="1"/>
    <s v="photography/photobooks"/>
    <n v="3.2223999999999999"/>
    <n v="56.414565826330531"/>
    <x v="8"/>
    <x v="20"/>
    <x v="1194"/>
    <d v="2015-04-08T11:42:59"/>
  </r>
  <r>
    <x v="1195"/>
    <x v="1195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x v="203"/>
    <b v="1"/>
    <s v="photography/photobooks"/>
    <n v="1.35"/>
    <n v="79.411764705882348"/>
    <x v="8"/>
    <x v="20"/>
    <x v="1195"/>
    <d v="2015-12-20T09:00:00"/>
  </r>
  <r>
    <x v="1196"/>
    <x v="1196"/>
    <s v="A book of male nudes photographed on location in Ibiza over the last 4 years."/>
    <n v="14500"/>
    <n v="39137"/>
    <x v="0"/>
    <x v="1"/>
    <s v="GBP"/>
    <n v="1450467539"/>
    <n v="1447875539"/>
    <b v="0"/>
    <x v="272"/>
    <b v="1"/>
    <s v="photography/photobooks"/>
    <n v="2.6991034482758622"/>
    <n v="76.439453125"/>
    <x v="8"/>
    <x v="20"/>
    <x v="1196"/>
    <d v="2015-12-18T19:38:59"/>
  </r>
  <r>
    <x v="1197"/>
    <x v="1197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x v="100"/>
    <b v="1"/>
    <s v="photography/photobooks"/>
    <n v="2.5329333333333333"/>
    <n v="121"/>
    <x v="8"/>
    <x v="20"/>
    <x v="1197"/>
    <d v="2016-06-13T05:59:00"/>
  </r>
  <r>
    <x v="1198"/>
    <x v="1198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x v="157"/>
    <b v="1"/>
    <s v="photography/photobooks"/>
    <n v="2.6059999999999999"/>
    <n v="54.616766467065865"/>
    <x v="8"/>
    <x v="20"/>
    <x v="1198"/>
    <d v="2015-12-31T03:00:00"/>
  </r>
  <r>
    <x v="1199"/>
    <x v="1199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x v="82"/>
    <b v="1"/>
    <s v="photography/photobooks"/>
    <n v="1.0131677953348381"/>
    <n v="299.22222222222223"/>
    <x v="8"/>
    <x v="20"/>
    <x v="1199"/>
    <d v="2015-07-08T18:30:00"/>
  </r>
  <r>
    <x v="1200"/>
    <x v="1200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x v="273"/>
    <b v="1"/>
    <s v="photography/photobooks"/>
    <n v="1.2560416666666667"/>
    <n v="58.533980582524272"/>
    <x v="8"/>
    <x v="20"/>
    <x v="1200"/>
    <d v="2015-04-16T11:27:36"/>
  </r>
  <r>
    <x v="1201"/>
    <x v="1201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x v="112"/>
    <b v="1"/>
    <s v="photography/photobooks"/>
    <n v="1.0243783333333334"/>
    <n v="55.371801801801809"/>
    <x v="8"/>
    <x v="20"/>
    <x v="1201"/>
    <d v="2016-07-15T14:34:06"/>
  </r>
  <r>
    <x v="1202"/>
    <x v="1202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x v="197"/>
    <b v="1"/>
    <s v="photography/photobooks"/>
    <n v="1.99244"/>
    <n v="183.80442804428046"/>
    <x v="8"/>
    <x v="20"/>
    <x v="1202"/>
    <d v="2015-06-27T06:55:54"/>
  </r>
  <r>
    <x v="1203"/>
    <x v="1203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x v="21"/>
    <b v="1"/>
    <s v="photography/photobooks"/>
    <n v="1.0245398773006136"/>
    <n v="165.34653465346534"/>
    <x v="8"/>
    <x v="20"/>
    <x v="1203"/>
    <d v="2015-05-31T14:45:27"/>
  </r>
  <r>
    <x v="1204"/>
    <x v="1204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x v="7"/>
    <b v="1"/>
    <s v="photography/photobooks"/>
    <n v="1.0294615384615384"/>
    <n v="234.78947368421052"/>
    <x v="8"/>
    <x v="20"/>
    <x v="1204"/>
    <d v="2015-12-04T05:00:00"/>
  </r>
  <r>
    <x v="1205"/>
    <x v="1205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x v="95"/>
    <b v="1"/>
    <s v="photography/photobooks"/>
    <n v="1.0086153846153847"/>
    <n v="211.48387096774192"/>
    <x v="8"/>
    <x v="20"/>
    <x v="1205"/>
    <d v="2015-06-13T12:09:11"/>
  </r>
  <r>
    <x v="1206"/>
    <x v="1206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x v="58"/>
    <b v="1"/>
    <s v="photography/photobooks"/>
    <n v="1.1499999999999999"/>
    <n v="32.34375"/>
    <x v="8"/>
    <x v="20"/>
    <x v="1206"/>
    <d v="2017-03-11T13:29:00"/>
  </r>
  <r>
    <x v="1207"/>
    <x v="1207"/>
    <s v="A humanistic photo book about ancestral &amp; post-modern Italy."/>
    <n v="16700"/>
    <n v="17396"/>
    <x v="0"/>
    <x v="13"/>
    <s v="EUR"/>
    <n v="1459418400"/>
    <n v="1456827573"/>
    <b v="0"/>
    <x v="261"/>
    <b v="1"/>
    <s v="photography/photobooks"/>
    <n v="1.0416766467065868"/>
    <n v="123.37588652482269"/>
    <x v="8"/>
    <x v="20"/>
    <x v="1207"/>
    <d v="2016-03-31T10:00:00"/>
  </r>
  <r>
    <x v="1208"/>
    <x v="1208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x v="11"/>
    <b v="1"/>
    <s v="photography/photobooks"/>
    <n v="1.5529999999999999"/>
    <n v="207.06666666666666"/>
    <x v="8"/>
    <x v="20"/>
    <x v="1208"/>
    <d v="2016-03-24T16:01:04"/>
  </r>
  <r>
    <x v="1209"/>
    <x v="1209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x v="67"/>
    <b v="1"/>
    <s v="photography/photobooks"/>
    <n v="1.06"/>
    <n v="138.2608695652174"/>
    <x v="8"/>
    <x v="20"/>
    <x v="1209"/>
    <d v="2017-02-25T20:18:25"/>
  </r>
  <r>
    <x v="1210"/>
    <x v="1210"/>
    <s v="En fotobok om livet i det enda andra GÃ¶teborg i vÃ¤rlden"/>
    <n v="20000"/>
    <n v="50863"/>
    <x v="0"/>
    <x v="11"/>
    <s v="SEK"/>
    <n v="1433106000"/>
    <n v="1431124572"/>
    <b v="0"/>
    <x v="273"/>
    <b v="1"/>
    <s v="photography/photobooks"/>
    <n v="2.5431499999999998"/>
    <n v="493.81553398058253"/>
    <x v="8"/>
    <x v="20"/>
    <x v="1210"/>
    <d v="2015-05-31T21:00:00"/>
  </r>
  <r>
    <x v="1211"/>
    <x v="1211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x v="79"/>
    <b v="1"/>
    <s v="photography/photobooks"/>
    <n v="1.0109999999999999"/>
    <n v="168.5"/>
    <x v="8"/>
    <x v="20"/>
    <x v="1211"/>
    <d v="2016-06-09T20:47:41"/>
  </r>
  <r>
    <x v="1212"/>
    <x v="1212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x v="183"/>
    <b v="1"/>
    <s v="photography/photobooks"/>
    <n v="1.2904"/>
    <n v="38.867469879518069"/>
    <x v="8"/>
    <x v="20"/>
    <x v="1212"/>
    <d v="2015-11-27T01:00:00"/>
  </r>
  <r>
    <x v="1213"/>
    <x v="1213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x v="52"/>
    <b v="1"/>
    <s v="photography/photobooks"/>
    <n v="1.0223076923076924"/>
    <n v="61.527777777777779"/>
    <x v="8"/>
    <x v="20"/>
    <x v="1213"/>
    <d v="2017-01-31T18:08:20"/>
  </r>
  <r>
    <x v="1214"/>
    <x v="1214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x v="20"/>
    <b v="1"/>
    <s v="photography/photobooks"/>
    <n v="1.3180000000000001"/>
    <n v="105.44"/>
    <x v="8"/>
    <x v="20"/>
    <x v="1214"/>
    <d v="2015-06-09T20:10:05"/>
  </r>
  <r>
    <x v="1215"/>
    <x v="1215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x v="274"/>
    <b v="1"/>
    <s v="photography/photobooks"/>
    <n v="7.8608020000000005"/>
    <n v="71.592003642987251"/>
    <x v="8"/>
    <x v="20"/>
    <x v="1215"/>
    <d v="2014-05-30T22:09:16"/>
  </r>
  <r>
    <x v="1216"/>
    <x v="1216"/>
    <s v="A fine art photography book taking a new look at the art of bonsai."/>
    <n v="14000"/>
    <n v="20398"/>
    <x v="0"/>
    <x v="0"/>
    <s v="USD"/>
    <n v="1443826980"/>
    <n v="1441032457"/>
    <b v="0"/>
    <x v="147"/>
    <b v="1"/>
    <s v="photography/photobooks"/>
    <n v="1.4570000000000001"/>
    <n v="91.882882882882882"/>
    <x v="8"/>
    <x v="20"/>
    <x v="1216"/>
    <d v="2015-10-02T23:03:00"/>
  </r>
  <r>
    <x v="1217"/>
    <x v="1217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x v="275"/>
    <b v="1"/>
    <s v="photography/photobooks"/>
    <n v="1.026"/>
    <n v="148.57377049180329"/>
    <x v="8"/>
    <x v="20"/>
    <x v="1217"/>
    <d v="2016-07-14T19:25:40"/>
  </r>
  <r>
    <x v="1218"/>
    <x v="1218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x v="30"/>
    <b v="1"/>
    <s v="photography/photobooks"/>
    <n v="1.7227777777777777"/>
    <n v="174.2134831460674"/>
    <x v="8"/>
    <x v="20"/>
    <x v="1218"/>
    <d v="2015-11-01T03:00:00"/>
  </r>
  <r>
    <x v="1219"/>
    <x v="1219"/>
    <s v="The Box is a fine art book of Ron Amato's innovative and seductive photography project."/>
    <n v="16350"/>
    <n v="26024"/>
    <x v="0"/>
    <x v="0"/>
    <s v="USD"/>
    <n v="1476961513"/>
    <n v="1474369513"/>
    <b v="0"/>
    <x v="35"/>
    <b v="1"/>
    <s v="photography/photobooks"/>
    <n v="1.5916819571865444"/>
    <n v="102.86166007905139"/>
    <x v="8"/>
    <x v="20"/>
    <x v="1219"/>
    <d v="2016-10-20T11:05:13"/>
  </r>
  <r>
    <x v="1220"/>
    <x v="1220"/>
    <s v="A beautiful photo art book of portraits and conversations with people that may expand your idea of gender."/>
    <n v="15000"/>
    <n v="15565"/>
    <x v="0"/>
    <x v="12"/>
    <s v="EUR"/>
    <n v="1440515112"/>
    <n v="1437923112"/>
    <b v="0"/>
    <x v="205"/>
    <b v="1"/>
    <s v="photography/photobooks"/>
    <n v="1.0376666666666667"/>
    <n v="111.17857142857143"/>
    <x v="8"/>
    <x v="20"/>
    <x v="1220"/>
    <d v="2015-08-25T15:05:12"/>
  </r>
  <r>
    <x v="1221"/>
    <x v="1221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x v="273"/>
    <b v="1"/>
    <s v="photography/photobooks"/>
    <n v="1.1140954545454547"/>
    <n v="23.796213592233013"/>
    <x v="8"/>
    <x v="20"/>
    <x v="1221"/>
    <d v="2016-12-04T00:00:00"/>
  </r>
  <r>
    <x v="1222"/>
    <x v="1222"/>
    <s v="Project Pilgrim is my effort to work towards normalizing mental health."/>
    <n v="4000"/>
    <n v="11215"/>
    <x v="0"/>
    <x v="5"/>
    <s v="CAD"/>
    <n v="1459483200"/>
    <n v="1456852647"/>
    <b v="0"/>
    <x v="276"/>
    <b v="1"/>
    <s v="photography/photobooks"/>
    <n v="2.80375"/>
    <n v="81.268115942028984"/>
    <x v="8"/>
    <x v="20"/>
    <x v="1222"/>
    <d v="2016-04-01T04:00:00"/>
  </r>
  <r>
    <x v="1223"/>
    <x v="1223"/>
    <s v="A photography book focusing on the people rather than the nature at Yosemite National Park."/>
    <n v="19800"/>
    <n v="22197"/>
    <x v="0"/>
    <x v="0"/>
    <s v="USD"/>
    <n v="1478754909"/>
    <n v="1476159309"/>
    <b v="0"/>
    <x v="277"/>
    <b v="1"/>
    <s v="photography/photobooks"/>
    <n v="1.1210606060606061"/>
    <n v="116.21465968586388"/>
    <x v="8"/>
    <x v="20"/>
    <x v="1223"/>
    <d v="2016-11-10T05:15:09"/>
  </r>
  <r>
    <x v="1224"/>
    <x v="1224"/>
    <s v="Modern Celtic influenced CD.  Help me finish what I started before the stroke."/>
    <n v="15000"/>
    <n v="1060"/>
    <x v="1"/>
    <x v="0"/>
    <s v="USD"/>
    <n v="1402060302"/>
    <n v="1396876302"/>
    <b v="0"/>
    <x v="59"/>
    <b v="0"/>
    <s v="music/world music"/>
    <n v="7.0666666666666669E-2"/>
    <n v="58.888888888888886"/>
    <x v="4"/>
    <x v="21"/>
    <x v="1224"/>
    <d v="2014-06-06T13:11:42"/>
  </r>
  <r>
    <x v="1225"/>
    <x v="1225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x v="83"/>
    <b v="0"/>
    <s v="music/world music"/>
    <n v="4.3999999999999997E-2"/>
    <n v="44"/>
    <x v="4"/>
    <x v="21"/>
    <x v="1225"/>
    <d v="2013-10-22T21:44:38"/>
  </r>
  <r>
    <x v="1226"/>
    <x v="1226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x v="244"/>
    <b v="0"/>
    <s v="music/world music"/>
    <n v="3.8739999999999997E-2"/>
    <n v="48.424999999999997"/>
    <x v="4"/>
    <x v="21"/>
    <x v="1226"/>
    <d v="2014-04-21T01:00:00"/>
  </r>
  <r>
    <x v="1227"/>
    <x v="1227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x v="78"/>
    <b v="0"/>
    <s v="music/world music"/>
    <n v="0"/>
    <e v="#DIV/0!"/>
    <x v="4"/>
    <x v="21"/>
    <x v="1227"/>
    <d v="2014-08-07T07:00:00"/>
  </r>
  <r>
    <x v="1228"/>
    <x v="1228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x v="54"/>
    <b v="0"/>
    <s v="music/world music"/>
    <n v="0.29299999999999998"/>
    <n v="61.041666666666664"/>
    <x v="4"/>
    <x v="21"/>
    <x v="1228"/>
    <d v="2011-09-28T17:30:08"/>
  </r>
  <r>
    <x v="1229"/>
    <x v="1229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x v="29"/>
    <b v="0"/>
    <s v="music/world music"/>
    <n v="9.0909090909090905E-3"/>
    <n v="25"/>
    <x v="4"/>
    <x v="21"/>
    <x v="1229"/>
    <d v="2012-04-16T16:00:00"/>
  </r>
  <r>
    <x v="1230"/>
    <x v="1230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x v="78"/>
    <b v="0"/>
    <s v="music/world music"/>
    <n v="0"/>
    <e v="#DIV/0!"/>
    <x v="4"/>
    <x v="21"/>
    <x v="1230"/>
    <d v="2011-02-24T23:20:30"/>
  </r>
  <r>
    <x v="1231"/>
    <x v="1231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x v="78"/>
    <b v="0"/>
    <s v="music/world music"/>
    <n v="0"/>
    <e v="#DIV/0!"/>
    <x v="4"/>
    <x v="21"/>
    <x v="1231"/>
    <d v="2015-08-28T01:00:00"/>
  </r>
  <r>
    <x v="1232"/>
    <x v="1232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x v="29"/>
    <b v="0"/>
    <s v="music/world music"/>
    <n v="8.0000000000000002E-3"/>
    <n v="40"/>
    <x v="4"/>
    <x v="21"/>
    <x v="1232"/>
    <d v="2013-10-06T20:21:10"/>
  </r>
  <r>
    <x v="1233"/>
    <x v="1233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x v="79"/>
    <b v="0"/>
    <s v="music/world music"/>
    <n v="0.11600000000000001"/>
    <n v="19.333333333333332"/>
    <x v="4"/>
    <x v="21"/>
    <x v="1233"/>
    <d v="2012-02-21T22:46:14"/>
  </r>
  <r>
    <x v="1234"/>
    <x v="1234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x v="78"/>
    <b v="0"/>
    <s v="music/world music"/>
    <n v="0"/>
    <e v="#DIV/0!"/>
    <x v="4"/>
    <x v="21"/>
    <x v="1234"/>
    <d v="2015-02-02T18:55:42"/>
  </r>
  <r>
    <x v="1235"/>
    <x v="1235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x v="79"/>
    <b v="0"/>
    <s v="music/world music"/>
    <n v="2.787363950092912E-2"/>
    <n v="35"/>
    <x v="4"/>
    <x v="21"/>
    <x v="1235"/>
    <d v="2013-12-15T03:14:59"/>
  </r>
  <r>
    <x v="1236"/>
    <x v="1236"/>
    <s v="Raising money to give the musicians their due."/>
    <n v="2500"/>
    <n v="0"/>
    <x v="1"/>
    <x v="0"/>
    <s v="USD"/>
    <n v="1343491200"/>
    <n v="1342801164"/>
    <b v="0"/>
    <x v="78"/>
    <b v="0"/>
    <s v="music/world music"/>
    <n v="0"/>
    <e v="#DIV/0!"/>
    <x v="4"/>
    <x v="21"/>
    <x v="1236"/>
    <d v="2012-07-28T16:00:00"/>
  </r>
  <r>
    <x v="1237"/>
    <x v="1237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x v="78"/>
    <b v="0"/>
    <s v="music/world music"/>
    <n v="0"/>
    <e v="#DIV/0!"/>
    <x v="4"/>
    <x v="21"/>
    <x v="1237"/>
    <d v="2012-08-24T06:47:45"/>
  </r>
  <r>
    <x v="1238"/>
    <x v="1238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x v="83"/>
    <b v="0"/>
    <s v="music/world music"/>
    <n v="0.17799999999999999"/>
    <n v="59.333333333333336"/>
    <x v="4"/>
    <x v="21"/>
    <x v="1238"/>
    <d v="2011-08-06T14:38:56"/>
  </r>
  <r>
    <x v="1239"/>
    <x v="1239"/>
    <s v="Please consider helping us with our new CD and Riverdance Tour"/>
    <n v="2500"/>
    <n v="0"/>
    <x v="1"/>
    <x v="0"/>
    <s v="USD"/>
    <n v="1325804767"/>
    <n v="1323212767"/>
    <b v="0"/>
    <x v="78"/>
    <b v="0"/>
    <s v="music/world music"/>
    <n v="0"/>
    <e v="#DIV/0!"/>
    <x v="4"/>
    <x v="21"/>
    <x v="1239"/>
    <d v="2012-01-05T23:06:07"/>
  </r>
  <r>
    <x v="1240"/>
    <x v="1240"/>
    <s v="Sharing positive vibes of Peace, Love &amp; Unity with the World through conscious Reggae Music!"/>
    <n v="8000"/>
    <n v="241"/>
    <x v="1"/>
    <x v="0"/>
    <s v="USD"/>
    <n v="1373665860"/>
    <n v="1368579457"/>
    <b v="0"/>
    <x v="22"/>
    <b v="0"/>
    <s v="music/world music"/>
    <n v="3.0124999999999999E-2"/>
    <n v="30.125"/>
    <x v="4"/>
    <x v="21"/>
    <x v="1240"/>
    <d v="2013-07-12T21:51:00"/>
  </r>
  <r>
    <x v="1241"/>
    <x v="1241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x v="69"/>
    <b v="0"/>
    <s v="music/world music"/>
    <n v="0.50739999999999996"/>
    <n v="74.617647058823536"/>
    <x v="4"/>
    <x v="21"/>
    <x v="1241"/>
    <d v="2014-11-03T05:59:00"/>
  </r>
  <r>
    <x v="1242"/>
    <x v="1242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x v="29"/>
    <b v="0"/>
    <s v="music/world music"/>
    <n v="5.4884742041712408E-3"/>
    <n v="5"/>
    <x v="4"/>
    <x v="21"/>
    <x v="1242"/>
    <d v="2011-09-11T13:18:00"/>
  </r>
  <r>
    <x v="1243"/>
    <x v="1243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x v="44"/>
    <b v="0"/>
    <s v="music/world music"/>
    <n v="0.14091666666666666"/>
    <n v="44.5"/>
    <x v="4"/>
    <x v="21"/>
    <x v="1243"/>
    <d v="2011-07-08T21:00:00"/>
  </r>
  <r>
    <x v="1244"/>
    <x v="1244"/>
    <s v="THEATRUM MUNDI releases DEBUT ALBUM! Pre-order &quot;The Eyes of the Realm&quot; and help make it happen!"/>
    <n v="2000"/>
    <n v="2076"/>
    <x v="0"/>
    <x v="0"/>
    <s v="USD"/>
    <n v="1366664400"/>
    <n v="1363981723"/>
    <b v="1"/>
    <x v="43"/>
    <b v="1"/>
    <s v="music/rock"/>
    <n v="1.038"/>
    <n v="46.133333333333333"/>
    <x v="4"/>
    <x v="11"/>
    <x v="1244"/>
    <d v="2013-04-22T21:00:00"/>
  </r>
  <r>
    <x v="1245"/>
    <x v="1245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x v="57"/>
    <b v="1"/>
    <s v="music/rock"/>
    <n v="1.2024999999999999"/>
    <n v="141.47058823529412"/>
    <x v="4"/>
    <x v="11"/>
    <x v="1245"/>
    <d v="2014-06-14T14:23:54"/>
  </r>
  <r>
    <x v="1246"/>
    <x v="1246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x v="162"/>
    <b v="1"/>
    <s v="music/rock"/>
    <n v="1.17"/>
    <n v="75.483870967741936"/>
    <x v="4"/>
    <x v="11"/>
    <x v="1246"/>
    <d v="2011-12-06T02:02:29"/>
  </r>
  <r>
    <x v="1247"/>
    <x v="1247"/>
    <s v="BRAIN DEAD is going to record their debut EP and they need your help, Bozos!"/>
    <n v="3500"/>
    <n v="4275"/>
    <x v="0"/>
    <x v="0"/>
    <s v="USD"/>
    <n v="1367823655"/>
    <n v="1365231655"/>
    <b v="1"/>
    <x v="133"/>
    <b v="1"/>
    <s v="music/rock"/>
    <n v="1.2214285714285715"/>
    <n v="85.5"/>
    <x v="4"/>
    <x v="11"/>
    <x v="1247"/>
    <d v="2013-05-06T07:00:55"/>
  </r>
  <r>
    <x v="1248"/>
    <x v="1248"/>
    <s v="The Vandies make pop rock in glorious Portland, Oregon. Help us fund our first full length album!"/>
    <n v="2500"/>
    <n v="3791"/>
    <x v="0"/>
    <x v="0"/>
    <s v="USD"/>
    <n v="1402642740"/>
    <n v="1399563953"/>
    <b v="1"/>
    <x v="211"/>
    <b v="1"/>
    <s v="music/rock"/>
    <n v="1.5164"/>
    <n v="64.254237288135599"/>
    <x v="4"/>
    <x v="11"/>
    <x v="1248"/>
    <d v="2014-06-13T06:59:00"/>
  </r>
  <r>
    <x v="1249"/>
    <x v="1249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x v="75"/>
    <b v="1"/>
    <s v="music/rock"/>
    <n v="1.0444"/>
    <n v="64.46913580246914"/>
    <x v="4"/>
    <x v="11"/>
    <x v="1249"/>
    <d v="2012-07-07T17:46:51"/>
  </r>
  <r>
    <x v="1250"/>
    <x v="1250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x v="278"/>
    <b v="1"/>
    <s v="music/rock"/>
    <n v="2.0015333333333332"/>
    <n v="118.2007874015748"/>
    <x v="4"/>
    <x v="11"/>
    <x v="1250"/>
    <d v="2014-09-06T15:25:31"/>
  </r>
  <r>
    <x v="1251"/>
    <x v="1251"/>
    <s v="A tour of europe with 3 memphis artist, Jack Oblivian, Harlan T Bobo and Shawn Cripps."/>
    <n v="6000"/>
    <n v="6108"/>
    <x v="0"/>
    <x v="0"/>
    <s v="USD"/>
    <n v="1316979167"/>
    <n v="1311795167"/>
    <b v="1"/>
    <x v="142"/>
    <b v="1"/>
    <s v="music/rock"/>
    <n v="1.018"/>
    <n v="82.540540540540547"/>
    <x v="4"/>
    <x v="11"/>
    <x v="1251"/>
    <d v="2011-09-25T19:32:47"/>
  </r>
  <r>
    <x v="1252"/>
    <x v="1252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x v="261"/>
    <b v="1"/>
    <s v="music/rock"/>
    <n v="1.3765714285714286"/>
    <n v="34.170212765957444"/>
    <x v="4"/>
    <x v="11"/>
    <x v="1252"/>
    <d v="2013-10-24T23:42:49"/>
  </r>
  <r>
    <x v="1253"/>
    <x v="1253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x v="279"/>
    <b v="1"/>
    <s v="music/rock"/>
    <n v="3038.3319999999999"/>
    <n v="42.73322081575246"/>
    <x v="4"/>
    <x v="11"/>
    <x v="1253"/>
    <d v="2014-09-03T18:48:27"/>
  </r>
  <r>
    <x v="1254"/>
    <x v="125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x v="261"/>
    <b v="1"/>
    <s v="music/rock"/>
    <n v="1.9885074626865671"/>
    <n v="94.489361702127653"/>
    <x v="4"/>
    <x v="11"/>
    <x v="1254"/>
    <d v="2011-01-01T04:59:00"/>
  </r>
  <r>
    <x v="1255"/>
    <x v="1255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x v="280"/>
    <b v="1"/>
    <s v="music/rock"/>
    <n v="2.0236666666666667"/>
    <n v="55.697247706422019"/>
    <x v="4"/>
    <x v="11"/>
    <x v="1255"/>
    <d v="2013-12-01T21:17:32"/>
  </r>
  <r>
    <x v="1256"/>
    <x v="1256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x v="281"/>
    <b v="1"/>
    <s v="music/rock"/>
    <n v="1.1796376666666666"/>
    <n v="98.030831024930734"/>
    <x v="4"/>
    <x v="11"/>
    <x v="1256"/>
    <d v="2012-02-12T22:03:51"/>
  </r>
  <r>
    <x v="1257"/>
    <x v="1257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x v="282"/>
    <b v="1"/>
    <s v="music/rock"/>
    <n v="2.9472727272727273"/>
    <n v="92.102272727272734"/>
    <x v="4"/>
    <x v="11"/>
    <x v="1257"/>
    <d v="2011-04-03T01:03:10"/>
  </r>
  <r>
    <x v="1258"/>
    <x v="1258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x v="283"/>
    <b v="1"/>
    <s v="music/rock"/>
    <n v="2.1314633333333335"/>
    <n v="38.175462686567165"/>
    <x v="4"/>
    <x v="11"/>
    <x v="1258"/>
    <d v="2013-08-31T14:40:12"/>
  </r>
  <r>
    <x v="1259"/>
    <x v="1259"/>
    <s v="Falling From One is currently in the studio recording their first CD and they need your help!"/>
    <n v="2500"/>
    <n v="2606"/>
    <x v="0"/>
    <x v="0"/>
    <s v="USD"/>
    <n v="1402286340"/>
    <n v="1399504664"/>
    <b v="1"/>
    <x v="93"/>
    <b v="1"/>
    <s v="music/rock"/>
    <n v="1.0424"/>
    <n v="27.145833333333332"/>
    <x v="4"/>
    <x v="11"/>
    <x v="1259"/>
    <d v="2014-06-09T03:59:00"/>
  </r>
  <r>
    <x v="1260"/>
    <x v="1260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x v="142"/>
    <b v="1"/>
    <s v="music/rock"/>
    <n v="1.1366666666666667"/>
    <n v="50.689189189189186"/>
    <x v="4"/>
    <x v="11"/>
    <x v="1260"/>
    <d v="2014-02-26T20:13:40"/>
  </r>
  <r>
    <x v="1261"/>
    <x v="1261"/>
    <s v="We just recorded a stellar EP and we're trying to put it out on vinyl.  Can you help these punx out?"/>
    <n v="2000"/>
    <n v="2025"/>
    <x v="0"/>
    <x v="0"/>
    <s v="USD"/>
    <n v="1390983227"/>
    <n v="1388391227"/>
    <b v="1"/>
    <x v="47"/>
    <b v="1"/>
    <s v="music/rock"/>
    <n v="1.0125"/>
    <n v="38.942307692307693"/>
    <x v="4"/>
    <x v="11"/>
    <x v="1261"/>
    <d v="2014-01-29T08:13:47"/>
  </r>
  <r>
    <x v="1262"/>
    <x v="1262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x v="217"/>
    <b v="1"/>
    <s v="music/rock"/>
    <n v="1.2541538461538462"/>
    <n v="77.638095238095232"/>
    <x v="4"/>
    <x v="11"/>
    <x v="1262"/>
    <d v="2014-02-16T18:18:12"/>
  </r>
  <r>
    <x v="1263"/>
    <x v="1263"/>
    <s v="A fresh batch of chaos from Toledo, Ohio's reggae-rockers, Tropic Bombs!"/>
    <n v="1500"/>
    <n v="1785"/>
    <x v="0"/>
    <x v="0"/>
    <s v="USD"/>
    <n v="1396054800"/>
    <n v="1393034470"/>
    <b v="1"/>
    <x v="14"/>
    <b v="1"/>
    <s v="music/rock"/>
    <n v="1.19"/>
    <n v="43.536585365853661"/>
    <x v="4"/>
    <x v="11"/>
    <x v="1263"/>
    <d v="2014-03-29T01:00:00"/>
  </r>
  <r>
    <x v="1264"/>
    <x v="1264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x v="69"/>
    <b v="1"/>
    <s v="music/rock"/>
    <n v="1.6646153846153846"/>
    <n v="31.823529411764707"/>
    <x v="4"/>
    <x v="11"/>
    <x v="1264"/>
    <d v="2013-10-29T15:54:43"/>
  </r>
  <r>
    <x v="1265"/>
    <x v="1265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x v="36"/>
    <b v="1"/>
    <s v="music/rock"/>
    <n v="1.1914771428571429"/>
    <n v="63.184393939393942"/>
    <x v="4"/>
    <x v="11"/>
    <x v="1265"/>
    <d v="2010-11-30T15:43:35"/>
  </r>
  <r>
    <x v="1266"/>
    <x v="1266"/>
    <s v="We are looking to record our first EP produced by Aaron Harris (ISIS/Palms) at Studio West."/>
    <n v="9500"/>
    <n v="9545"/>
    <x v="0"/>
    <x v="0"/>
    <s v="USD"/>
    <n v="1389474145"/>
    <n v="1386882145"/>
    <b v="1"/>
    <x v="133"/>
    <b v="1"/>
    <s v="music/rock"/>
    <n v="1.0047368421052632"/>
    <n v="190.9"/>
    <x v="4"/>
    <x v="11"/>
    <x v="1266"/>
    <d v="2014-01-11T21:02:25"/>
  </r>
  <r>
    <x v="1267"/>
    <x v="1267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x v="180"/>
    <b v="1"/>
    <s v="music/rock"/>
    <n v="1.018"/>
    <n v="140.85534591194968"/>
    <x v="4"/>
    <x v="11"/>
    <x v="1267"/>
    <d v="2013-07-24T14:02:38"/>
  </r>
  <r>
    <x v="1268"/>
    <x v="1268"/>
    <s v="Full Devil Jacket Is releasing their first record in over 12 yrs and we want you to be a part of it!"/>
    <n v="12000"/>
    <n v="14000"/>
    <x v="0"/>
    <x v="0"/>
    <s v="USD"/>
    <n v="1379708247"/>
    <n v="1377116247"/>
    <b v="1"/>
    <x v="0"/>
    <b v="1"/>
    <s v="music/rock"/>
    <n v="1.1666666666666667"/>
    <n v="76.92307692307692"/>
    <x v="4"/>
    <x v="11"/>
    <x v="1268"/>
    <d v="2013-09-20T20:17:27"/>
  </r>
  <r>
    <x v="1269"/>
    <x v="1269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x v="190"/>
    <b v="1"/>
    <s v="music/rock"/>
    <n v="1.0864893617021276"/>
    <n v="99.15533980582525"/>
    <x v="4"/>
    <x v="11"/>
    <x v="1269"/>
    <d v="2016-04-16T00:00:00"/>
  </r>
  <r>
    <x v="1270"/>
    <x v="1270"/>
    <s v="We make awake metal using violins in place of guitars and want to record a full length album."/>
    <n v="10000"/>
    <n v="11472"/>
    <x v="0"/>
    <x v="0"/>
    <s v="USD"/>
    <n v="1332704042"/>
    <n v="1327523642"/>
    <b v="1"/>
    <x v="39"/>
    <b v="1"/>
    <s v="music/rock"/>
    <n v="1.1472"/>
    <n v="67.881656804733723"/>
    <x v="4"/>
    <x v="11"/>
    <x v="1270"/>
    <d v="2012-03-25T19:34:02"/>
  </r>
  <r>
    <x v="1271"/>
    <x v="1271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x v="162"/>
    <b v="1"/>
    <s v="music/rock"/>
    <n v="1.018"/>
    <n v="246.29032258064515"/>
    <x v="4"/>
    <x v="11"/>
    <x v="1271"/>
    <d v="2013-11-13T17:24:19"/>
  </r>
  <r>
    <x v="1272"/>
    <x v="127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x v="33"/>
    <b v="1"/>
    <s v="music/rock"/>
    <n v="1.06"/>
    <n v="189.28571428571428"/>
    <x v="4"/>
    <x v="11"/>
    <x v="1272"/>
    <d v="2010-06-15T04:00:00"/>
  </r>
  <r>
    <x v="1273"/>
    <x v="1273"/>
    <s v="Run Coyote is raising funds to produce their debut album - &quot;Youth Haunts&quot; - on vinyl LP and CD"/>
    <n v="4000"/>
    <n v="4140"/>
    <x v="0"/>
    <x v="5"/>
    <s v="CAD"/>
    <n v="1409506291"/>
    <n v="1406914291"/>
    <b v="1"/>
    <x v="241"/>
    <b v="1"/>
    <s v="music/rock"/>
    <n v="1.0349999999999999"/>
    <n v="76.666666666666671"/>
    <x v="4"/>
    <x v="11"/>
    <x v="1273"/>
    <d v="2014-08-31T17:31:31"/>
  </r>
  <r>
    <x v="1274"/>
    <x v="1274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x v="284"/>
    <b v="1"/>
    <s v="music/rock"/>
    <n v="1.5497535999999998"/>
    <n v="82.963254817987149"/>
    <x v="4"/>
    <x v="11"/>
    <x v="1274"/>
    <d v="2012-08-30T16:33:45"/>
  </r>
  <r>
    <x v="1275"/>
    <x v="1275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x v="285"/>
    <b v="1"/>
    <s v="music/rock"/>
    <n v="1.6214066666666667"/>
    <n v="62.522107969151669"/>
    <x v="4"/>
    <x v="11"/>
    <x v="1275"/>
    <d v="2013-08-07T20:49:47"/>
  </r>
  <r>
    <x v="1276"/>
    <x v="1276"/>
    <s v="Sponsor this Brooklyn punk band's debut seven-inch, MR. DREAM GOES TO JAIL."/>
    <n v="3000"/>
    <n v="3132.63"/>
    <x v="0"/>
    <x v="0"/>
    <s v="USD"/>
    <n v="1251777600"/>
    <n v="1247504047"/>
    <b v="1"/>
    <x v="32"/>
    <b v="1"/>
    <s v="music/rock"/>
    <n v="1.0442100000000001"/>
    <n v="46.06808823529412"/>
    <x v="4"/>
    <x v="11"/>
    <x v="1276"/>
    <d v="2009-09-01T04:00:00"/>
  </r>
  <r>
    <x v="1277"/>
    <x v="1277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x v="286"/>
    <b v="1"/>
    <s v="music/rock"/>
    <n v="1.0612433333333333"/>
    <n v="38.543946731234868"/>
    <x v="4"/>
    <x v="11"/>
    <x v="1277"/>
    <d v="2012-09-04T13:29:07"/>
  </r>
  <r>
    <x v="1278"/>
    <x v="1278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x v="245"/>
    <b v="1"/>
    <s v="music/rock"/>
    <n v="1.5493846153846154"/>
    <n v="53.005263157894738"/>
    <x v="4"/>
    <x v="11"/>
    <x v="1278"/>
    <d v="2014-06-25T02:00:00"/>
  </r>
  <r>
    <x v="1279"/>
    <x v="1279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x v="143"/>
    <b v="1"/>
    <s v="music/rock"/>
    <n v="1.1077157238734421"/>
    <n v="73.355396825396824"/>
    <x v="4"/>
    <x v="11"/>
    <x v="1279"/>
    <d v="2014-03-24T01:22:50"/>
  </r>
  <r>
    <x v="1280"/>
    <x v="1280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x v="208"/>
    <b v="1"/>
    <s v="music/rock"/>
    <n v="1.1091186666666666"/>
    <n v="127.97523076923076"/>
    <x v="4"/>
    <x v="11"/>
    <x v="1280"/>
    <d v="2011-03-01T18:10:54"/>
  </r>
  <r>
    <x v="1281"/>
    <x v="1281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x v="142"/>
    <b v="1"/>
    <s v="music/rock"/>
    <n v="1.1071428571428572"/>
    <n v="104.72972972972973"/>
    <x v="4"/>
    <x v="11"/>
    <x v="1281"/>
    <d v="2013-07-28T17:50:36"/>
  </r>
  <r>
    <x v="1282"/>
    <x v="1282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x v="220"/>
    <b v="1"/>
    <s v="music/rock"/>
    <n v="1.2361333333333333"/>
    <n v="67.671532846715323"/>
    <x v="4"/>
    <x v="11"/>
    <x v="1282"/>
    <d v="2013-12-09T04:59:00"/>
  </r>
  <r>
    <x v="1283"/>
    <x v="1283"/>
    <s v="Our 3rd album is halfway complete, but we need your help to record, mix and master the final product!"/>
    <n v="1000"/>
    <n v="2110.5"/>
    <x v="0"/>
    <x v="0"/>
    <s v="USD"/>
    <n v="1362974400"/>
    <n v="1360948389"/>
    <b v="1"/>
    <x v="19"/>
    <b v="1"/>
    <s v="music/rock"/>
    <n v="2.1105"/>
    <n v="95.931818181818187"/>
    <x v="4"/>
    <x v="11"/>
    <x v="1283"/>
    <d v="2013-03-11T04:00:00"/>
  </r>
  <r>
    <x v="1284"/>
    <x v="1284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x v="162"/>
    <b v="1"/>
    <s v="theater/plays"/>
    <n v="1.01"/>
    <n v="65.161290322580641"/>
    <x v="1"/>
    <x v="6"/>
    <x v="1284"/>
    <d v="2016-12-31T16:59:00"/>
  </r>
  <r>
    <x v="1285"/>
    <x v="1285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x v="287"/>
    <b v="1"/>
    <s v="theater/plays"/>
    <n v="1.0165"/>
    <n v="32.269841269841272"/>
    <x v="1"/>
    <x v="6"/>
    <x v="1285"/>
    <d v="2015-06-20T13:59:35"/>
  </r>
  <r>
    <x v="1286"/>
    <x v="1286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x v="9"/>
    <b v="1"/>
    <s v="theater/plays"/>
    <n v="1.0833333333333333"/>
    <n v="81.25"/>
    <x v="1"/>
    <x v="6"/>
    <x v="1286"/>
    <d v="2015-02-17T14:00:00"/>
  </r>
  <r>
    <x v="1287"/>
    <x v="1287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x v="20"/>
    <b v="1"/>
    <s v="theater/plays"/>
    <n v="2.42"/>
    <n v="24.2"/>
    <x v="1"/>
    <x v="6"/>
    <x v="1287"/>
    <d v="2015-06-12T14:54:16"/>
  </r>
  <r>
    <x v="1288"/>
    <x v="1288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x v="42"/>
    <b v="1"/>
    <s v="theater/plays"/>
    <n v="1.0044999999999999"/>
    <n v="65.868852459016395"/>
    <x v="1"/>
    <x v="6"/>
    <x v="1288"/>
    <d v="2016-08-10T04:00:00"/>
  </r>
  <r>
    <x v="1289"/>
    <x v="1289"/>
    <s v="A chilling original Edwardian Comedy of errors and foolishness made for the Patrick Henry College stage."/>
    <n v="1500"/>
    <n v="1876"/>
    <x v="0"/>
    <x v="0"/>
    <s v="USD"/>
    <n v="1483499645"/>
    <n v="1480907645"/>
    <b v="0"/>
    <x v="47"/>
    <b v="1"/>
    <s v="theater/plays"/>
    <n v="1.2506666666666666"/>
    <n v="36.07692307692308"/>
    <x v="1"/>
    <x v="6"/>
    <x v="1289"/>
    <d v="2017-01-04T03:14:05"/>
  </r>
  <r>
    <x v="1290"/>
    <x v="1290"/>
    <s v="Sometimes your Heart has to STOP for your Life to START."/>
    <n v="3500"/>
    <n v="3800"/>
    <x v="0"/>
    <x v="0"/>
    <s v="USD"/>
    <n v="1429772340"/>
    <n v="1427121931"/>
    <b v="0"/>
    <x v="48"/>
    <b v="1"/>
    <s v="theater/plays"/>
    <n v="1.0857142857142856"/>
    <n v="44.186046511627907"/>
    <x v="1"/>
    <x v="6"/>
    <x v="1290"/>
    <d v="2015-04-23T06:59:00"/>
  </r>
  <r>
    <x v="1291"/>
    <x v="1291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x v="288"/>
    <b v="1"/>
    <s v="theater/plays"/>
    <n v="1.4570000000000001"/>
    <n v="104.07142857142857"/>
    <x v="1"/>
    <x v="6"/>
    <x v="1291"/>
    <d v="2015-04-07T07:00:00"/>
  </r>
  <r>
    <x v="1292"/>
    <x v="1292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x v="47"/>
    <b v="1"/>
    <s v="theater/plays"/>
    <n v="1.1000000000000001"/>
    <n v="35.96153846153846"/>
    <x v="1"/>
    <x v="6"/>
    <x v="1292"/>
    <d v="2015-10-06T22:59:00"/>
  </r>
  <r>
    <x v="1293"/>
    <x v="1293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x v="148"/>
    <b v="1"/>
    <s v="theater/plays"/>
    <n v="1.0223333333333333"/>
    <n v="127.79166666666667"/>
    <x v="1"/>
    <x v="6"/>
    <x v="1293"/>
    <d v="2015-11-14T17:49:31"/>
  </r>
  <r>
    <x v="1294"/>
    <x v="1294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x v="19"/>
    <b v="1"/>
    <s v="theater/plays"/>
    <n v="1.22"/>
    <n v="27.727272727272727"/>
    <x v="1"/>
    <x v="6"/>
    <x v="1294"/>
    <d v="2015-10-19T11:00:00"/>
  </r>
  <r>
    <x v="1295"/>
    <x v="1295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x v="31"/>
    <b v="1"/>
    <s v="theater/plays"/>
    <n v="1.0196000000000001"/>
    <n v="39.828125"/>
    <x v="1"/>
    <x v="6"/>
    <x v="1295"/>
    <d v="2015-07-29T17:00:00"/>
  </r>
  <r>
    <x v="1296"/>
    <x v="1296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x v="23"/>
    <b v="1"/>
    <s v="theater/plays"/>
    <n v="1.411764705882353"/>
    <n v="52.173913043478258"/>
    <x v="1"/>
    <x v="6"/>
    <x v="1296"/>
    <d v="2016-03-14T00:12:53"/>
  </r>
  <r>
    <x v="1297"/>
    <x v="1297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x v="146"/>
    <b v="1"/>
    <s v="theater/plays"/>
    <n v="1.0952500000000001"/>
    <n v="92.037815126050418"/>
    <x v="1"/>
    <x v="6"/>
    <x v="1297"/>
    <d v="2016-05-01T17:55:58"/>
  </r>
  <r>
    <x v="1298"/>
    <x v="1298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x v="51"/>
    <b v="1"/>
    <s v="theater/plays"/>
    <n v="1.0465"/>
    <n v="63.424242424242422"/>
    <x v="1"/>
    <x v="6"/>
    <x v="1298"/>
    <d v="2016-04-28T16:20:32"/>
  </r>
  <r>
    <x v="1299"/>
    <x v="1299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x v="58"/>
    <b v="1"/>
    <s v="theater/plays"/>
    <n v="1.24"/>
    <n v="135.625"/>
    <x v="1"/>
    <x v="6"/>
    <x v="1299"/>
    <d v="2015-07-14T19:32:39"/>
  </r>
  <r>
    <x v="1300"/>
    <x v="1300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x v="54"/>
    <b v="1"/>
    <s v="theater/plays"/>
    <n v="1.35"/>
    <n v="168.75"/>
    <x v="1"/>
    <x v="6"/>
    <x v="1300"/>
    <d v="2016-06-01T18:57:00"/>
  </r>
  <r>
    <x v="1301"/>
    <x v="1301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x v="60"/>
    <b v="1"/>
    <s v="theater/plays"/>
    <n v="1.0275000000000001"/>
    <n v="70.862068965517238"/>
    <x v="1"/>
    <x v="6"/>
    <x v="1301"/>
    <d v="2015-07-21T03:00:00"/>
  </r>
  <r>
    <x v="1302"/>
    <x v="1302"/>
    <s v="Boys of a Certain Age is a unique and special show that we're trying to remount in New York City in 2017."/>
    <n v="2500"/>
    <n v="2500"/>
    <x v="0"/>
    <x v="0"/>
    <s v="USD"/>
    <n v="1480559011"/>
    <n v="1477963411"/>
    <b v="0"/>
    <x v="133"/>
    <b v="1"/>
    <s v="theater/plays"/>
    <n v="1"/>
    <n v="50"/>
    <x v="1"/>
    <x v="6"/>
    <x v="1302"/>
    <d v="2016-12-01T02:23:31"/>
  </r>
  <r>
    <x v="1303"/>
    <x v="1303"/>
    <s v="Groundbreaking queer theatre."/>
    <n v="3500"/>
    <n v="4559.13"/>
    <x v="0"/>
    <x v="1"/>
    <s v="GBP"/>
    <n v="1469962800"/>
    <n v="1468578920"/>
    <b v="0"/>
    <x v="52"/>
    <b v="1"/>
    <s v="theater/plays"/>
    <n v="1.3026085714285716"/>
    <n v="42.214166666666671"/>
    <x v="1"/>
    <x v="6"/>
    <x v="1303"/>
    <d v="2016-07-31T11:00:00"/>
  </r>
  <r>
    <x v="1304"/>
    <x v="1304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x v="201"/>
    <b v="0"/>
    <s v="technology/wearables"/>
    <n v="0.39627499999999999"/>
    <n v="152.41346153846155"/>
    <x v="2"/>
    <x v="8"/>
    <x v="1304"/>
    <d v="2017-03-13T03:40:05"/>
  </r>
  <r>
    <x v="1305"/>
    <x v="1305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x v="48"/>
    <b v="0"/>
    <s v="technology/wearables"/>
    <n v="0.25976666666666665"/>
    <n v="90.616279069767444"/>
    <x v="2"/>
    <x v="8"/>
    <x v="1305"/>
    <d v="2016-07-21T17:30:00"/>
  </r>
  <r>
    <x v="1306"/>
    <x v="1306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x v="289"/>
    <b v="0"/>
    <s v="technology/wearables"/>
    <n v="0.65246363636363636"/>
    <n v="201.60393258426967"/>
    <x v="2"/>
    <x v="8"/>
    <x v="1306"/>
    <d v="2014-12-04T10:58:54"/>
  </r>
  <r>
    <x v="1307"/>
    <x v="1307"/>
    <s v="Get VR to Everyone with Mailable, Ready to Use Viewers"/>
    <n v="50000"/>
    <n v="5757"/>
    <x v="1"/>
    <x v="0"/>
    <s v="USD"/>
    <n v="1455710679"/>
    <n v="1453118679"/>
    <b v="0"/>
    <x v="43"/>
    <b v="0"/>
    <s v="technology/wearables"/>
    <n v="0.11514000000000001"/>
    <n v="127.93333333333334"/>
    <x v="2"/>
    <x v="8"/>
    <x v="1307"/>
    <d v="2016-02-17T12:04:39"/>
  </r>
  <r>
    <x v="1308"/>
    <x v="1308"/>
    <s v="Boost Band, a wristband that charges any device"/>
    <n v="10000"/>
    <n v="1136"/>
    <x v="1"/>
    <x v="0"/>
    <s v="USD"/>
    <n v="1475937812"/>
    <n v="1472481812"/>
    <b v="0"/>
    <x v="44"/>
    <b v="0"/>
    <s v="technology/wearables"/>
    <n v="0.11360000000000001"/>
    <n v="29.894736842105264"/>
    <x v="2"/>
    <x v="8"/>
    <x v="1308"/>
    <d v="2016-10-08T14:43:32"/>
  </r>
  <r>
    <x v="1309"/>
    <x v="1309"/>
    <s v="Wicked fun and built for excitement, CORE is the safest and most versatile speaker you've ever worn."/>
    <n v="11500"/>
    <n v="12879"/>
    <x v="1"/>
    <x v="0"/>
    <s v="USD"/>
    <n v="1444943468"/>
    <n v="1441919468"/>
    <b v="0"/>
    <x v="2"/>
    <b v="0"/>
    <s v="technology/wearables"/>
    <n v="1.1199130434782609"/>
    <n v="367.97142857142859"/>
    <x v="2"/>
    <x v="8"/>
    <x v="1309"/>
    <d v="2015-10-15T21:11:08"/>
  </r>
  <r>
    <x v="1310"/>
    <x v="1310"/>
    <s v="An essential hoodie that holds all sized smart phones and keep your headphone wires tangle free."/>
    <n v="20000"/>
    <n v="3100"/>
    <x v="1"/>
    <x v="0"/>
    <s v="USD"/>
    <n v="1471622450"/>
    <n v="1467734450"/>
    <b v="0"/>
    <x v="54"/>
    <b v="0"/>
    <s v="technology/wearables"/>
    <n v="0.155"/>
    <n v="129.16666666666666"/>
    <x v="2"/>
    <x v="8"/>
    <x v="1310"/>
    <d v="2016-08-19T16:00:50"/>
  </r>
  <r>
    <x v="1311"/>
    <x v="1311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x v="61"/>
    <b v="0"/>
    <s v="technology/wearables"/>
    <n v="0.32028000000000001"/>
    <n v="800.7"/>
    <x v="2"/>
    <x v="8"/>
    <x v="1311"/>
    <d v="2016-11-30T20:15:19"/>
  </r>
  <r>
    <x v="1312"/>
    <x v="1312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x v="29"/>
    <b v="0"/>
    <s v="technology/wearables"/>
    <n v="6.0869565217391303E-3"/>
    <n v="28"/>
    <x v="2"/>
    <x v="8"/>
    <x v="1312"/>
    <d v="2015-04-18T16:52:02"/>
  </r>
  <r>
    <x v="1313"/>
    <x v="1313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x v="259"/>
    <b v="0"/>
    <s v="technology/wearables"/>
    <n v="0.31114999999999998"/>
    <n v="102.01639344262296"/>
    <x v="2"/>
    <x v="8"/>
    <x v="1313"/>
    <d v="2016-03-03T17:01:54"/>
  </r>
  <r>
    <x v="1314"/>
    <x v="1314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x v="202"/>
    <b v="0"/>
    <s v="technology/wearables"/>
    <n v="1.1266666666666666E-2"/>
    <n v="184.36363636363637"/>
    <x v="2"/>
    <x v="8"/>
    <x v="1314"/>
    <d v="2016-10-21T16:04:20"/>
  </r>
  <r>
    <x v="1315"/>
    <x v="1315"/>
    <s v="Zoom will happen - THANK YOU! Received outside funding due amazing early success!"/>
    <n v="100000"/>
    <n v="40404"/>
    <x v="1"/>
    <x v="0"/>
    <s v="USD"/>
    <n v="1446771600"/>
    <n v="1443700648"/>
    <b v="0"/>
    <x v="290"/>
    <b v="0"/>
    <s v="technology/wearables"/>
    <n v="0.40404000000000001"/>
    <n v="162.91935483870967"/>
    <x v="2"/>
    <x v="8"/>
    <x v="1315"/>
    <d v="2015-11-06T01:00:00"/>
  </r>
  <r>
    <x v="1316"/>
    <x v="1316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x v="29"/>
    <b v="0"/>
    <s v="technology/wearables"/>
    <n v="1.3333333333333333E-5"/>
    <n v="1"/>
    <x v="2"/>
    <x v="8"/>
    <x v="1316"/>
    <d v="2016-02-28T23:05:09"/>
  </r>
  <r>
    <x v="1317"/>
    <x v="1317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x v="10"/>
    <b v="0"/>
    <s v="technology/wearables"/>
    <n v="5.7334999999999997E-2"/>
    <n v="603.52631578947364"/>
    <x v="2"/>
    <x v="8"/>
    <x v="1317"/>
    <d v="2016-07-21T14:00:00"/>
  </r>
  <r>
    <x v="1318"/>
    <x v="1318"/>
    <s v="Your Dog's Best Friend._x000a_Revolutionize the way you care about your pups and brings you peace of mind."/>
    <n v="40000"/>
    <n v="6130"/>
    <x v="1"/>
    <x v="0"/>
    <s v="USD"/>
    <n v="1420938172"/>
    <n v="1418346172"/>
    <b v="0"/>
    <x v="125"/>
    <b v="0"/>
    <s v="technology/wearables"/>
    <n v="0.15325"/>
    <n v="45.407407407407405"/>
    <x v="2"/>
    <x v="8"/>
    <x v="1318"/>
    <d v="2015-01-11T01:02:52"/>
  </r>
  <r>
    <x v="1319"/>
    <x v="1319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x v="82"/>
    <b v="0"/>
    <s v="technology/wearables"/>
    <n v="0.15103448275862069"/>
    <n v="97.333333333333329"/>
    <x v="2"/>
    <x v="8"/>
    <x v="1319"/>
    <d v="2014-07-11T16:00:00"/>
  </r>
  <r>
    <x v="1320"/>
    <x v="1320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x v="83"/>
    <b v="0"/>
    <s v="technology/wearables"/>
    <n v="5.0299999999999997E-3"/>
    <n v="167.66666666666666"/>
    <x v="2"/>
    <x v="8"/>
    <x v="1320"/>
    <d v="2016-12-30T23:00:00"/>
  </r>
  <r>
    <x v="1321"/>
    <x v="1321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x v="63"/>
    <b v="0"/>
    <s v="technology/wearables"/>
    <n v="1.3028138528138528E-2"/>
    <n v="859.85714285714289"/>
    <x v="2"/>
    <x v="8"/>
    <x v="1321"/>
    <d v="2016-12-23T17:58:57"/>
  </r>
  <r>
    <x v="1322"/>
    <x v="1322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x v="80"/>
    <b v="0"/>
    <s v="technology/wearables"/>
    <n v="3.0285714285714286E-3"/>
    <n v="26.5"/>
    <x v="2"/>
    <x v="8"/>
    <x v="1322"/>
    <d v="2015-05-21T15:45:25"/>
  </r>
  <r>
    <x v="1323"/>
    <x v="1323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x v="34"/>
    <b v="0"/>
    <s v="technology/wearables"/>
    <n v="8.8800000000000004E-2"/>
    <n v="30.272727272727273"/>
    <x v="2"/>
    <x v="8"/>
    <x v="1323"/>
    <d v="2016-04-26T06:55:00"/>
  </r>
  <r>
    <x v="1324"/>
    <x v="1324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x v="240"/>
    <b v="0"/>
    <s v="technology/wearables"/>
    <n v="9.8400000000000001E-2"/>
    <n v="54.666666666666664"/>
    <x v="2"/>
    <x v="8"/>
    <x v="1324"/>
    <d v="2016-10-13T15:12:32"/>
  </r>
  <r>
    <x v="1325"/>
    <x v="1325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x v="22"/>
    <b v="0"/>
    <s v="technology/wearables"/>
    <n v="2.4299999999999999E-2"/>
    <n v="60.75"/>
    <x v="2"/>
    <x v="8"/>
    <x v="1325"/>
    <d v="2016-12-30T02:03:55"/>
  </r>
  <r>
    <x v="1326"/>
    <x v="1326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x v="202"/>
    <b v="0"/>
    <s v="technology/wearables"/>
    <n v="1.1299999999999999E-2"/>
    <n v="102.72727272727273"/>
    <x v="2"/>
    <x v="8"/>
    <x v="1326"/>
    <d v="2015-01-15T19:00:28"/>
  </r>
  <r>
    <x v="1327"/>
    <x v="1327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x v="14"/>
    <b v="0"/>
    <s v="technology/wearables"/>
    <n v="3.5520833333333335E-2"/>
    <n v="41.585365853658537"/>
    <x v="2"/>
    <x v="8"/>
    <x v="1327"/>
    <d v="2015-05-29T16:17:15"/>
  </r>
  <r>
    <x v="1328"/>
    <x v="1328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x v="41"/>
    <b v="0"/>
    <s v="technology/wearables"/>
    <n v="2.3306666666666667E-2"/>
    <n v="116.53333333333333"/>
    <x v="2"/>
    <x v="8"/>
    <x v="1328"/>
    <d v="2016-10-14T15:25:34"/>
  </r>
  <r>
    <x v="1329"/>
    <x v="1329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x v="82"/>
    <b v="0"/>
    <s v="technology/wearables"/>
    <n v="8.1600000000000006E-3"/>
    <n v="45.333333333333336"/>
    <x v="2"/>
    <x v="8"/>
    <x v="1329"/>
    <d v="2014-12-02T06:19:05"/>
  </r>
  <r>
    <x v="1330"/>
    <x v="1330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x v="133"/>
    <b v="0"/>
    <s v="technology/wearables"/>
    <n v="0.22494285714285714"/>
    <n v="157.46"/>
    <x v="2"/>
    <x v="8"/>
    <x v="1330"/>
    <d v="2016-07-02T04:00:00"/>
  </r>
  <r>
    <x v="1331"/>
    <x v="1331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x v="69"/>
    <b v="0"/>
    <s v="technology/wearables"/>
    <n v="1.3668E-2"/>
    <n v="100.5"/>
    <x v="2"/>
    <x v="8"/>
    <x v="1331"/>
    <d v="2016-08-17T12:05:54"/>
  </r>
  <r>
    <x v="1332"/>
    <x v="1332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x v="78"/>
    <b v="0"/>
    <s v="technology/wearables"/>
    <n v="0"/>
    <e v="#DIV/0!"/>
    <x v="2"/>
    <x v="8"/>
    <x v="1332"/>
    <d v="2017-01-27T01:26:48"/>
  </r>
  <r>
    <x v="1333"/>
    <x v="1333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x v="78"/>
    <b v="0"/>
    <s v="technology/wearables"/>
    <n v="0"/>
    <e v="#DIV/0!"/>
    <x v="2"/>
    <x v="8"/>
    <x v="1333"/>
    <d v="2014-07-16T02:33:45"/>
  </r>
  <r>
    <x v="1334"/>
    <x v="1334"/>
    <s v="A wearable device that allows you to dock and operate your phone hands-free anywhere and everywhere!"/>
    <n v="133000"/>
    <n v="14303"/>
    <x v="1"/>
    <x v="0"/>
    <s v="USD"/>
    <n v="1457721287"/>
    <n v="1455129287"/>
    <b v="0"/>
    <x v="222"/>
    <b v="0"/>
    <s v="technology/wearables"/>
    <n v="0.10754135338345865"/>
    <n v="51.822463768115945"/>
    <x v="2"/>
    <x v="8"/>
    <x v="1334"/>
    <d v="2016-03-11T18:34:47"/>
  </r>
  <r>
    <x v="1335"/>
    <x v="1335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x v="38"/>
    <b v="0"/>
    <s v="technology/wearables"/>
    <n v="0.1976"/>
    <n v="308.75"/>
    <x v="2"/>
    <x v="8"/>
    <x v="1335"/>
    <d v="2015-12-05T22:28:22"/>
  </r>
  <r>
    <x v="1336"/>
    <x v="1336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x v="291"/>
    <b v="0"/>
    <s v="technology/wearables"/>
    <n v="0.84946999999999995"/>
    <n v="379.22767857142856"/>
    <x v="2"/>
    <x v="8"/>
    <x v="1336"/>
    <d v="2014-12-17T20:43:48"/>
  </r>
  <r>
    <x v="1337"/>
    <x v="1337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x v="205"/>
    <b v="0"/>
    <s v="technology/wearables"/>
    <n v="0.49381999999999998"/>
    <n v="176.36428571428573"/>
    <x v="2"/>
    <x v="8"/>
    <x v="1337"/>
    <d v="2017-03-03T13:51:19"/>
  </r>
  <r>
    <x v="1338"/>
    <x v="1338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x v="41"/>
    <b v="0"/>
    <s v="technology/wearables"/>
    <n v="3.3033333333333331E-2"/>
    <n v="66.066666666666663"/>
    <x v="2"/>
    <x v="8"/>
    <x v="1338"/>
    <d v="2015-08-02T19:17:13"/>
  </r>
  <r>
    <x v="1339"/>
    <x v="1339"/>
    <s v="World's Smallest customizable Phone &amp; GPS Watch for kids !"/>
    <n v="50000"/>
    <n v="3317"/>
    <x v="1"/>
    <x v="0"/>
    <s v="USD"/>
    <n v="1418056315"/>
    <n v="1414164715"/>
    <b v="0"/>
    <x v="77"/>
    <b v="0"/>
    <s v="technology/wearables"/>
    <n v="6.6339999999999996E-2"/>
    <n v="89.648648648648646"/>
    <x v="2"/>
    <x v="8"/>
    <x v="1339"/>
    <d v="2014-12-08T16:31:55"/>
  </r>
  <r>
    <x v="1340"/>
    <x v="1340"/>
    <s v="I would like to make nicer, more stylish looking frames for the Google Glass using 3D printing technology."/>
    <n v="1680"/>
    <n v="0"/>
    <x v="1"/>
    <x v="0"/>
    <s v="USD"/>
    <n v="1408112253"/>
    <n v="1405520253"/>
    <b v="0"/>
    <x v="78"/>
    <b v="0"/>
    <s v="technology/wearables"/>
    <n v="0"/>
    <e v="#DIV/0!"/>
    <x v="2"/>
    <x v="8"/>
    <x v="1340"/>
    <d v="2014-08-15T14:17:33"/>
  </r>
  <r>
    <x v="1341"/>
    <x v="1341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x v="67"/>
    <b v="0"/>
    <s v="technology/wearables"/>
    <n v="0.7036"/>
    <n v="382.39130434782606"/>
    <x v="2"/>
    <x v="8"/>
    <x v="1341"/>
    <d v="2016-10-01T14:58:37"/>
  </r>
  <r>
    <x v="1342"/>
    <x v="1342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x v="29"/>
    <b v="0"/>
    <s v="technology/wearables"/>
    <n v="2E-3"/>
    <n v="100"/>
    <x v="2"/>
    <x v="8"/>
    <x v="1342"/>
    <d v="2015-07-17T19:35:39"/>
  </r>
  <r>
    <x v="1343"/>
    <x v="1343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x v="292"/>
    <b v="0"/>
    <s v="technology/wearables"/>
    <n v="1.02298"/>
    <n v="158.35603715170279"/>
    <x v="2"/>
    <x v="8"/>
    <x v="1343"/>
    <d v="2016-08-19T03:59:00"/>
  </r>
  <r>
    <x v="1344"/>
    <x v="1344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x v="237"/>
    <b v="1"/>
    <s v="publishing/nonfiction"/>
    <n v="3.7773333333333334"/>
    <n v="40.762589928057551"/>
    <x v="3"/>
    <x v="9"/>
    <x v="1344"/>
    <d v="2016-06-30T18:57:19"/>
  </r>
  <r>
    <x v="1345"/>
    <x v="1345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x v="63"/>
    <b v="1"/>
    <s v="publishing/nonfiction"/>
    <n v="1.25"/>
    <n v="53.571428571428569"/>
    <x v="3"/>
    <x v="9"/>
    <x v="1345"/>
    <d v="2014-07-14T19:32:39"/>
  </r>
  <r>
    <x v="1346"/>
    <x v="1346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x v="184"/>
    <b v="1"/>
    <s v="publishing/nonfiction"/>
    <n v="1.473265306122449"/>
    <n v="48.449664429530202"/>
    <x v="3"/>
    <x v="9"/>
    <x v="1346"/>
    <d v="2013-06-27T01:49:11"/>
  </r>
  <r>
    <x v="1347"/>
    <x v="1347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x v="162"/>
    <b v="1"/>
    <s v="publishing/nonfiction"/>
    <n v="1.022"/>
    <n v="82.41935483870968"/>
    <x v="3"/>
    <x v="9"/>
    <x v="1347"/>
    <d v="2015-03-07T15:18:45"/>
  </r>
  <r>
    <x v="1348"/>
    <x v="1348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x v="55"/>
    <b v="1"/>
    <s v="publishing/nonfiction"/>
    <n v="1.018723404255319"/>
    <n v="230.19230769230768"/>
    <x v="3"/>
    <x v="9"/>
    <x v="1348"/>
    <d v="2014-12-18T12:08:53"/>
  </r>
  <r>
    <x v="1349"/>
    <x v="1349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x v="293"/>
    <b v="1"/>
    <s v="publishing/nonfiction"/>
    <n v="2.0419999999999998"/>
    <n v="59.360465116279073"/>
    <x v="3"/>
    <x v="9"/>
    <x v="1349"/>
    <d v="2015-12-16T06:59:00"/>
  </r>
  <r>
    <x v="1350"/>
    <x v="1350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x v="76"/>
    <b v="1"/>
    <s v="publishing/nonfiction"/>
    <n v="1.0405"/>
    <n v="66.698717948717942"/>
    <x v="3"/>
    <x v="9"/>
    <x v="1350"/>
    <d v="2015-12-26T00:18:54"/>
  </r>
  <r>
    <x v="1351"/>
    <x v="1351"/>
    <s v="Discover your purpose, live a more fulfilling life, leave a positive footprint on society."/>
    <n v="20000"/>
    <n v="20253"/>
    <x v="0"/>
    <x v="0"/>
    <s v="USD"/>
    <n v="1455299144"/>
    <n v="1452707144"/>
    <b v="0"/>
    <x v="148"/>
    <b v="1"/>
    <s v="publishing/nonfiction"/>
    <n v="1.0126500000000001"/>
    <n v="168.77500000000001"/>
    <x v="3"/>
    <x v="9"/>
    <x v="1351"/>
    <d v="2016-02-12T17:45:44"/>
  </r>
  <r>
    <x v="1352"/>
    <x v="1352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x v="294"/>
    <b v="1"/>
    <s v="publishing/nonfiction"/>
    <n v="1.3613999999999999"/>
    <n v="59.973568281938327"/>
    <x v="3"/>
    <x v="9"/>
    <x v="1352"/>
    <d v="2015-09-05T03:59:00"/>
  </r>
  <r>
    <x v="1353"/>
    <x v="1353"/>
    <s v="A book that teaches aspiring writers how to get from a basic idea to a fully rewritten screenplay."/>
    <n v="1000"/>
    <n v="1336"/>
    <x v="0"/>
    <x v="0"/>
    <s v="USD"/>
    <n v="1362960000"/>
    <n v="1359946188"/>
    <b v="0"/>
    <x v="288"/>
    <b v="1"/>
    <s v="publishing/nonfiction"/>
    <n v="1.3360000000000001"/>
    <n v="31.80952380952381"/>
    <x v="3"/>
    <x v="9"/>
    <x v="1353"/>
    <d v="2013-03-11T00:00:00"/>
  </r>
  <r>
    <x v="1354"/>
    <x v="1354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x v="31"/>
    <b v="1"/>
    <s v="publishing/nonfiction"/>
    <n v="1.3025"/>
    <n v="24.421875"/>
    <x v="3"/>
    <x v="9"/>
    <x v="1354"/>
    <d v="2016-06-11T19:22:59"/>
  </r>
  <r>
    <x v="1355"/>
    <x v="1355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x v="212"/>
    <b v="1"/>
    <s v="publishing/nonfiction"/>
    <n v="1.2267999999999999"/>
    <n v="25.347107438016529"/>
    <x v="3"/>
    <x v="9"/>
    <x v="1355"/>
    <d v="2012-11-30T10:00:00"/>
  </r>
  <r>
    <x v="1356"/>
    <x v="1356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x v="45"/>
    <b v="1"/>
    <s v="publishing/nonfiction"/>
    <n v="1.8281058823529412"/>
    <n v="71.443218390804603"/>
    <x v="3"/>
    <x v="9"/>
    <x v="1356"/>
    <d v="2013-07-05T00:56:00"/>
  </r>
  <r>
    <x v="1357"/>
    <x v="1357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x v="71"/>
    <b v="1"/>
    <s v="publishing/nonfiction"/>
    <n v="1.2529999999999999"/>
    <n v="38.553846153846152"/>
    <x v="3"/>
    <x v="9"/>
    <x v="1357"/>
    <d v="2013-03-01T05:59:00"/>
  </r>
  <r>
    <x v="1358"/>
    <x v="1358"/>
    <s v="I am working on a book about what people do when they visit Masada, an ancient fortress in the Judean desert."/>
    <n v="3000"/>
    <n v="3350"/>
    <x v="0"/>
    <x v="0"/>
    <s v="USD"/>
    <n v="1309009323"/>
    <n v="1306417323"/>
    <b v="0"/>
    <x v="72"/>
    <b v="1"/>
    <s v="publishing/nonfiction"/>
    <n v="1.1166666666666667"/>
    <n v="68.367346938775512"/>
    <x v="3"/>
    <x v="9"/>
    <x v="1358"/>
    <d v="2011-06-25T13:42:03"/>
  </r>
  <r>
    <x v="1359"/>
    <x v="1359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x v="10"/>
    <b v="1"/>
    <s v="publishing/nonfiction"/>
    <n v="1.1575757575757575"/>
    <n v="40.210526315789473"/>
    <x v="3"/>
    <x v="9"/>
    <x v="1359"/>
    <d v="2011-07-06T19:33:10"/>
  </r>
  <r>
    <x v="1360"/>
    <x v="1360"/>
    <s v="So Bad, It's Good! is a guide to finding the best films for your bad movie night."/>
    <n v="1500"/>
    <n v="2598"/>
    <x v="0"/>
    <x v="0"/>
    <s v="USD"/>
    <n v="1343943420"/>
    <n v="1341524220"/>
    <b v="0"/>
    <x v="75"/>
    <b v="1"/>
    <s v="publishing/nonfiction"/>
    <n v="1.732"/>
    <n v="32.074074074074076"/>
    <x v="3"/>
    <x v="9"/>
    <x v="1360"/>
    <d v="2012-08-02T21:37:00"/>
  </r>
  <r>
    <x v="1361"/>
    <x v="1361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x v="295"/>
    <b v="1"/>
    <s v="publishing/nonfiction"/>
    <n v="1.2598333333333334"/>
    <n v="28.632575757575758"/>
    <x v="3"/>
    <x v="9"/>
    <x v="1361"/>
    <d v="2014-06-21T17:12:52"/>
  </r>
  <r>
    <x v="1362"/>
    <x v="1362"/>
    <s v="The never-before-told story of Karl Barth's (first and only) journey to the United States in 1962."/>
    <n v="1000"/>
    <n v="1091"/>
    <x v="0"/>
    <x v="0"/>
    <s v="USD"/>
    <n v="1378592731"/>
    <n v="1373408731"/>
    <b v="0"/>
    <x v="20"/>
    <b v="1"/>
    <s v="publishing/nonfiction"/>
    <n v="1.091"/>
    <n v="43.64"/>
    <x v="3"/>
    <x v="9"/>
    <x v="1362"/>
    <d v="2013-09-07T22:25:31"/>
  </r>
  <r>
    <x v="1363"/>
    <x v="1363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x v="81"/>
    <b v="1"/>
    <s v="publishing/nonfiction"/>
    <n v="1"/>
    <n v="40"/>
    <x v="3"/>
    <x v="9"/>
    <x v="1363"/>
    <d v="2016-02-15T07:59:00"/>
  </r>
  <r>
    <x v="1364"/>
    <x v="1364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x v="296"/>
    <b v="1"/>
    <s v="music/rock"/>
    <n v="1.1864285714285714"/>
    <n v="346.04166666666669"/>
    <x v="4"/>
    <x v="11"/>
    <x v="1364"/>
    <d v="2015-01-07T16:41:46"/>
  </r>
  <r>
    <x v="1365"/>
    <x v="1365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x v="297"/>
    <b v="1"/>
    <s v="music/rock"/>
    <n v="1.0026666666666666"/>
    <n v="81.739130434782609"/>
    <x v="4"/>
    <x v="11"/>
    <x v="1365"/>
    <d v="2015-03-16T16:35:52"/>
  </r>
  <r>
    <x v="1366"/>
    <x v="1366"/>
    <s v="A musical memorial for Alexi Petersen."/>
    <n v="7500"/>
    <n v="9486.69"/>
    <x v="0"/>
    <x v="0"/>
    <s v="USD"/>
    <n v="1417049663"/>
    <n v="1413158063"/>
    <b v="0"/>
    <x v="206"/>
    <b v="1"/>
    <s v="music/rock"/>
    <n v="1.2648920000000001"/>
    <n v="64.535306122448986"/>
    <x v="4"/>
    <x v="11"/>
    <x v="1366"/>
    <d v="2014-11-27T00:54:23"/>
  </r>
  <r>
    <x v="1367"/>
    <x v="1367"/>
    <s v="House of Rabbits are recording our full-length, debut album! Support independent music, receive great rewards!"/>
    <n v="5000"/>
    <n v="5713"/>
    <x v="0"/>
    <x v="0"/>
    <s v="USD"/>
    <n v="1447463050"/>
    <n v="1444867450"/>
    <b v="0"/>
    <x v="240"/>
    <b v="1"/>
    <s v="music/rock"/>
    <n v="1.1426000000000001"/>
    <n v="63.477777777777774"/>
    <x v="4"/>
    <x v="11"/>
    <x v="1367"/>
    <d v="2015-11-14T01:04:10"/>
  </r>
  <r>
    <x v="1368"/>
    <x v="1368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x v="45"/>
    <b v="1"/>
    <s v="music/rock"/>
    <n v="1.107"/>
    <n v="63.620689655172413"/>
    <x v="4"/>
    <x v="11"/>
    <x v="1368"/>
    <d v="2015-06-15T04:34:54"/>
  </r>
  <r>
    <x v="1369"/>
    <x v="1369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x v="298"/>
    <b v="1"/>
    <s v="music/rock"/>
    <n v="1.0534805315203954"/>
    <n v="83.967068965517228"/>
    <x v="4"/>
    <x v="11"/>
    <x v="1369"/>
    <d v="2014-04-11T14:15:46"/>
  </r>
  <r>
    <x v="1370"/>
    <x v="1370"/>
    <s v="Songs about the first year of parenthood, often inappropriate for children"/>
    <n v="1500"/>
    <n v="1555"/>
    <x v="0"/>
    <x v="0"/>
    <s v="USD"/>
    <n v="1381881890"/>
    <n v="1380585890"/>
    <b v="0"/>
    <x v="9"/>
    <b v="1"/>
    <s v="music/rock"/>
    <n v="1.0366666666666666"/>
    <n v="77.75"/>
    <x v="4"/>
    <x v="11"/>
    <x v="1370"/>
    <d v="2013-10-16T00:04:50"/>
  </r>
  <r>
    <x v="1371"/>
    <x v="1371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x v="16"/>
    <b v="1"/>
    <s v="music/rock"/>
    <n v="1.0708672667523933"/>
    <n v="107.07142857142857"/>
    <x v="4"/>
    <x v="11"/>
    <x v="1371"/>
    <d v="2015-05-07T18:12:22"/>
  </r>
  <r>
    <x v="1372"/>
    <x v="1372"/>
    <s v="Please help us raise funds to press our new CD!"/>
    <n v="500"/>
    <n v="620"/>
    <x v="0"/>
    <x v="0"/>
    <s v="USD"/>
    <n v="1342115132"/>
    <n v="1339523132"/>
    <b v="0"/>
    <x v="38"/>
    <b v="1"/>
    <s v="music/rock"/>
    <n v="1.24"/>
    <n v="38.75"/>
    <x v="4"/>
    <x v="11"/>
    <x v="1372"/>
    <d v="2012-07-12T17:45:32"/>
  </r>
  <r>
    <x v="1373"/>
    <x v="1373"/>
    <s v="Help Broccoli Samurai raise money to get a new van and continue bringing you the jams!"/>
    <n v="10000"/>
    <n v="10501"/>
    <x v="0"/>
    <x v="0"/>
    <s v="USD"/>
    <n v="1483138233"/>
    <n v="1480546233"/>
    <b v="0"/>
    <x v="47"/>
    <b v="1"/>
    <s v="music/rock"/>
    <n v="1.0501"/>
    <n v="201.94230769230768"/>
    <x v="4"/>
    <x v="11"/>
    <x v="1373"/>
    <d v="2016-12-30T22:50:33"/>
  </r>
  <r>
    <x v="1374"/>
    <x v="1374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x v="36"/>
    <b v="1"/>
    <s v="music/rock"/>
    <n v="1.8946666666666667"/>
    <n v="43.060606060606062"/>
    <x v="4"/>
    <x v="11"/>
    <x v="1374"/>
    <d v="2016-03-25T02:53:08"/>
  </r>
  <r>
    <x v="1375"/>
    <x v="1375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x v="280"/>
    <b v="1"/>
    <s v="music/rock"/>
    <n v="1.7132499999999999"/>
    <n v="62.871559633027523"/>
    <x v="4"/>
    <x v="11"/>
    <x v="1375"/>
    <d v="2017-01-15T01:35:19"/>
  </r>
  <r>
    <x v="1376"/>
    <x v="1376"/>
    <s v="Dead Pirates are planning a second pressing of HIGHMARE LP, who wants one ?"/>
    <n v="3700"/>
    <n v="9342"/>
    <x v="0"/>
    <x v="1"/>
    <s v="GBP"/>
    <n v="1480784606"/>
    <n v="1478189006"/>
    <b v="0"/>
    <x v="129"/>
    <b v="1"/>
    <s v="music/rock"/>
    <n v="2.5248648648648651"/>
    <n v="55.607142857142854"/>
    <x v="4"/>
    <x v="11"/>
    <x v="1376"/>
    <d v="2016-12-03T17:03:26"/>
  </r>
  <r>
    <x v="1377"/>
    <x v="1377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x v="162"/>
    <b v="1"/>
    <s v="music/rock"/>
    <n v="1.1615384615384616"/>
    <n v="48.70967741935484"/>
    <x v="4"/>
    <x v="11"/>
    <x v="1377"/>
    <d v="2017-02-03T04:11:00"/>
  </r>
  <r>
    <x v="1378"/>
    <x v="1378"/>
    <s v="A psychedelic post rock masterpiece!"/>
    <n v="2000"/>
    <n v="4067"/>
    <x v="0"/>
    <x v="1"/>
    <s v="GBP"/>
    <n v="1470075210"/>
    <n v="1468779210"/>
    <b v="0"/>
    <x v="182"/>
    <b v="1"/>
    <s v="music/rock"/>
    <n v="2.0335000000000001"/>
    <n v="30.578947368421051"/>
    <x v="4"/>
    <x v="11"/>
    <x v="1378"/>
    <d v="2016-08-01T18:13:30"/>
  </r>
  <r>
    <x v="1379"/>
    <x v="1379"/>
    <s v="---------The long-awaited debut full-length from Justin Ruddy--------"/>
    <n v="10000"/>
    <n v="11160"/>
    <x v="0"/>
    <x v="0"/>
    <s v="USD"/>
    <n v="1433504876"/>
    <n v="1430912876"/>
    <b v="0"/>
    <x v="299"/>
    <b v="1"/>
    <s v="music/rock"/>
    <n v="1.1160000000000001"/>
    <n v="73.907284768211923"/>
    <x v="4"/>
    <x v="11"/>
    <x v="1379"/>
    <d v="2015-06-05T11:47:56"/>
  </r>
  <r>
    <x v="1380"/>
    <x v="1380"/>
    <s v="A DIY MUSIC FESTIVAL FROM ST. LOUIS MO! Bands make their own festival, help make it legit!"/>
    <n v="25"/>
    <n v="106"/>
    <x v="0"/>
    <x v="0"/>
    <s v="USD"/>
    <n v="1433815200"/>
    <n v="1431886706"/>
    <b v="0"/>
    <x v="81"/>
    <b v="1"/>
    <s v="music/rock"/>
    <n v="4.24"/>
    <n v="21.2"/>
    <x v="4"/>
    <x v="11"/>
    <x v="1380"/>
    <d v="2015-06-09T02:00:00"/>
  </r>
  <r>
    <x v="1381"/>
    <x v="1381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x v="196"/>
    <b v="1"/>
    <s v="music/rock"/>
    <n v="1.071"/>
    <n v="73.356164383561648"/>
    <x v="4"/>
    <x v="11"/>
    <x v="1381"/>
    <d v="2016-12-29T05:08:45"/>
  </r>
  <r>
    <x v="1382"/>
    <x v="1382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x v="265"/>
    <b v="1"/>
    <s v="music/rock"/>
    <n v="1.043625"/>
    <n v="56.412162162162161"/>
    <x v="4"/>
    <x v="11"/>
    <x v="1382"/>
    <d v="2013-05-06T19:12:16"/>
  </r>
  <r>
    <x v="1383"/>
    <x v="1383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x v="251"/>
    <b v="1"/>
    <s v="music/rock"/>
    <n v="2.124090909090909"/>
    <n v="50.247311827956992"/>
    <x v="4"/>
    <x v="11"/>
    <x v="1383"/>
    <d v="2016-12-23T01:47:58"/>
  </r>
  <r>
    <x v="1384"/>
    <x v="1384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x v="287"/>
    <b v="1"/>
    <s v="music/rock"/>
    <n v="1.2408571428571429"/>
    <n v="68.936507936507937"/>
    <x v="4"/>
    <x v="11"/>
    <x v="1384"/>
    <d v="2015-07-05T17:38:42"/>
  </r>
  <r>
    <x v="1385"/>
    <x v="1385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x v="179"/>
    <b v="1"/>
    <s v="music/rock"/>
    <n v="1.10406125"/>
    <n v="65.914104477611943"/>
    <x v="4"/>
    <x v="11"/>
    <x v="1385"/>
    <d v="2016-04-29T12:11:00"/>
  </r>
  <r>
    <x v="1386"/>
    <x v="1386"/>
    <s v="We are a classic hard rock/heavy metal band just trying to keep rock alive!"/>
    <n v="400"/>
    <n v="875"/>
    <x v="0"/>
    <x v="0"/>
    <s v="USD"/>
    <n v="1438183889"/>
    <n v="1435591889"/>
    <b v="0"/>
    <x v="25"/>
    <b v="1"/>
    <s v="music/rock"/>
    <n v="2.1875"/>
    <n v="62.5"/>
    <x v="4"/>
    <x v="11"/>
    <x v="1386"/>
    <d v="2015-07-29T15:31:29"/>
  </r>
  <r>
    <x v="1387"/>
    <x v="1387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x v="76"/>
    <b v="1"/>
    <s v="music/rock"/>
    <n v="1.36625"/>
    <n v="70.064102564102569"/>
    <x v="4"/>
    <x v="11"/>
    <x v="1387"/>
    <d v="2015-06-03T04:30:00"/>
  </r>
  <r>
    <x v="1388"/>
    <x v="1388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x v="300"/>
    <b v="1"/>
    <s v="music/rock"/>
    <n v="1.348074"/>
    <n v="60.181874999999998"/>
    <x v="4"/>
    <x v="11"/>
    <x v="1388"/>
    <d v="2016-10-17T16:14:00"/>
  </r>
  <r>
    <x v="1389"/>
    <x v="1389"/>
    <s v="Help fund the pressing of DANCEHALL's first record by pre-ordering it in advance!!!"/>
    <n v="500"/>
    <n v="727"/>
    <x v="0"/>
    <x v="1"/>
    <s v="GBP"/>
    <n v="1471087957"/>
    <n v="1468495957"/>
    <b v="0"/>
    <x v="69"/>
    <b v="1"/>
    <s v="music/rock"/>
    <n v="1.454"/>
    <n v="21.382352941176471"/>
    <x v="4"/>
    <x v="11"/>
    <x v="1389"/>
    <d v="2016-08-13T11:32:37"/>
  </r>
  <r>
    <x v="1390"/>
    <x v="1390"/>
    <s v="Breakout Artist Management will be working with us on a brand new music video and we need your help!"/>
    <n v="2800"/>
    <n v="3055"/>
    <x v="0"/>
    <x v="0"/>
    <s v="USD"/>
    <n v="1430154720"/>
    <n v="1427224606"/>
    <b v="0"/>
    <x v="10"/>
    <b v="1"/>
    <s v="music/rock"/>
    <n v="1.0910714285714285"/>
    <n v="160.78947368421052"/>
    <x v="4"/>
    <x v="11"/>
    <x v="1390"/>
    <d v="2015-04-27T17:12:00"/>
  </r>
  <r>
    <x v="1391"/>
    <x v="1391"/>
    <s v="With the money donated through this project we intend on investing in sound equipment for live shows"/>
    <n v="500"/>
    <n v="551"/>
    <x v="0"/>
    <x v="0"/>
    <s v="USD"/>
    <n v="1440219540"/>
    <n v="1436369818"/>
    <b v="0"/>
    <x v="62"/>
    <b v="1"/>
    <s v="music/rock"/>
    <n v="1.1020000000000001"/>
    <n v="42.384615384615387"/>
    <x v="4"/>
    <x v="11"/>
    <x v="1391"/>
    <d v="2015-08-22T04:59:00"/>
  </r>
  <r>
    <x v="1392"/>
    <x v="1392"/>
    <s v="Telesomniac is a rock band from Provo, UT releasing their debut album Thirty-One Flashes in the Dark."/>
    <n v="2500"/>
    <n v="2841"/>
    <x v="0"/>
    <x v="0"/>
    <s v="USD"/>
    <n v="1456976586"/>
    <n v="1454298186"/>
    <b v="0"/>
    <x v="201"/>
    <b v="1"/>
    <s v="music/rock"/>
    <n v="1.1364000000000001"/>
    <n v="27.317307692307693"/>
    <x v="4"/>
    <x v="11"/>
    <x v="1392"/>
    <d v="2016-03-03T03:43:06"/>
  </r>
  <r>
    <x v="1393"/>
    <x v="1393"/>
    <s v="Rock n' Roll tales of our times"/>
    <n v="10000"/>
    <n v="10235"/>
    <x v="0"/>
    <x v="0"/>
    <s v="USD"/>
    <n v="1470068523"/>
    <n v="1467476523"/>
    <b v="0"/>
    <x v="47"/>
    <b v="1"/>
    <s v="music/rock"/>
    <n v="1.0235000000000001"/>
    <n v="196.82692307692307"/>
    <x v="4"/>
    <x v="11"/>
    <x v="1393"/>
    <d v="2016-08-01T16:22:03"/>
  </r>
  <r>
    <x v="1394"/>
    <x v="1394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x v="57"/>
    <b v="1"/>
    <s v="music/rock"/>
    <n v="1.2213333333333334"/>
    <n v="53.882352941176471"/>
    <x v="4"/>
    <x v="11"/>
    <x v="1394"/>
    <d v="2017-03-01T03:00:00"/>
  </r>
  <r>
    <x v="1395"/>
    <x v="1395"/>
    <s v="Help Quiet Oaks record their debut album!!!"/>
    <n v="3500"/>
    <n v="3916"/>
    <x v="0"/>
    <x v="0"/>
    <s v="USD"/>
    <n v="1484430481"/>
    <n v="1481838481"/>
    <b v="0"/>
    <x v="141"/>
    <b v="1"/>
    <s v="music/rock"/>
    <n v="1.1188571428571428"/>
    <n v="47.756097560975611"/>
    <x v="4"/>
    <x v="11"/>
    <x v="1395"/>
    <d v="2017-01-14T21:48:01"/>
  </r>
  <r>
    <x v="1396"/>
    <x v="1396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x v="196"/>
    <b v="1"/>
    <s v="music/rock"/>
    <n v="1.073"/>
    <n v="88.191780821917803"/>
    <x v="4"/>
    <x v="11"/>
    <x v="1396"/>
    <d v="2015-02-13T23:58:02"/>
  </r>
  <r>
    <x v="1397"/>
    <x v="1397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x v="150"/>
    <b v="1"/>
    <s v="music/rock"/>
    <n v="1.1385000000000001"/>
    <n v="72.056962025316452"/>
    <x v="4"/>
    <x v="11"/>
    <x v="1397"/>
    <d v="2016-10-27T21:19:00"/>
  </r>
  <r>
    <x v="1398"/>
    <x v="1398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x v="71"/>
    <b v="1"/>
    <s v="music/rock"/>
    <n v="1.0968181818181819"/>
    <n v="74.246153846153845"/>
    <x v="4"/>
    <x v="11"/>
    <x v="1398"/>
    <d v="2016-07-05T20:58:54"/>
  </r>
  <r>
    <x v="1399"/>
    <x v="1399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x v="192"/>
    <b v="1"/>
    <s v="music/rock"/>
    <n v="1.2614444444444444"/>
    <n v="61.701086956521742"/>
    <x v="4"/>
    <x v="11"/>
    <x v="1399"/>
    <d v="2014-10-07T00:06:13"/>
  </r>
  <r>
    <x v="1400"/>
    <x v="1400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x v="69"/>
    <b v="1"/>
    <s v="music/rock"/>
    <n v="1.6742857142857144"/>
    <n v="17.235294117647058"/>
    <x v="4"/>
    <x v="11"/>
    <x v="1400"/>
    <d v="2016-06-12T05:30:00"/>
  </r>
  <r>
    <x v="1401"/>
    <x v="1401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x v="301"/>
    <b v="1"/>
    <s v="music/rock"/>
    <n v="4.9652000000000003"/>
    <n v="51.720833333333331"/>
    <x v="4"/>
    <x v="11"/>
    <x v="1401"/>
    <d v="2013-05-26T23:54:34"/>
  </r>
  <r>
    <x v="1402"/>
    <x v="1402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x v="116"/>
    <b v="1"/>
    <s v="music/rock"/>
    <n v="1.0915999999999999"/>
    <n v="24.150442477876105"/>
    <x v="4"/>
    <x v="11"/>
    <x v="1402"/>
    <d v="2015-05-01T00:16:51"/>
  </r>
  <r>
    <x v="1403"/>
    <x v="1403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x v="36"/>
    <b v="1"/>
    <s v="music/rock"/>
    <n v="1.0257499999999999"/>
    <n v="62.166666666666664"/>
    <x v="4"/>
    <x v="11"/>
    <x v="1403"/>
    <d v="2013-07-26T01:30:35"/>
  </r>
  <r>
    <x v="1404"/>
    <x v="1404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x v="81"/>
    <b v="0"/>
    <s v="publishing/translations"/>
    <n v="1.6620689655172414E-2"/>
    <n v="48.2"/>
    <x v="3"/>
    <x v="22"/>
    <x v="1404"/>
    <d v="2015-02-22T12:14:45"/>
  </r>
  <r>
    <x v="1405"/>
    <x v="1405"/>
    <s v="Will more people read the Bible if it were translated into Emoticons?"/>
    <n v="25000"/>
    <n v="105"/>
    <x v="2"/>
    <x v="0"/>
    <s v="USD"/>
    <n v="1417195201"/>
    <n v="1414599601"/>
    <b v="1"/>
    <x v="57"/>
    <b v="0"/>
    <s v="publishing/translations"/>
    <n v="4.1999999999999997E-3"/>
    <n v="6.1764705882352944"/>
    <x v="3"/>
    <x v="22"/>
    <x v="1405"/>
    <d v="2014-11-28T17:20:01"/>
  </r>
  <r>
    <x v="1406"/>
    <x v="1406"/>
    <s v="The White coat and the battle dress uniform"/>
    <n v="12000"/>
    <n v="15"/>
    <x v="2"/>
    <x v="13"/>
    <s v="EUR"/>
    <n v="1449914400"/>
    <n v="1445336607"/>
    <b v="0"/>
    <x v="83"/>
    <b v="0"/>
    <s v="publishing/translations"/>
    <n v="1.25E-3"/>
    <n v="5"/>
    <x v="3"/>
    <x v="22"/>
    <x v="1406"/>
    <d v="2015-12-12T10:00:00"/>
  </r>
  <r>
    <x v="1407"/>
    <x v="1407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x v="84"/>
    <b v="0"/>
    <s v="publishing/translations"/>
    <n v="5.0000000000000001E-3"/>
    <n v="7.5"/>
    <x v="3"/>
    <x v="22"/>
    <x v="1407"/>
    <d v="2014-08-12T12:52:58"/>
  </r>
  <r>
    <x v="1408"/>
    <x v="1408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x v="79"/>
    <b v="0"/>
    <s v="publishing/translations"/>
    <n v="7.1999999999999995E-2"/>
    <n v="12"/>
    <x v="3"/>
    <x v="22"/>
    <x v="1408"/>
    <d v="2015-11-13T21:55:56"/>
  </r>
  <r>
    <x v="1409"/>
    <x v="1409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x v="78"/>
    <b v="0"/>
    <s v="publishing/translations"/>
    <n v="0"/>
    <e v="#DIV/0!"/>
    <x v="3"/>
    <x v="22"/>
    <x v="1409"/>
    <d v="2015-01-01T04:12:15"/>
  </r>
  <r>
    <x v="1410"/>
    <x v="1410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x v="29"/>
    <b v="0"/>
    <s v="publishing/translations"/>
    <n v="1.6666666666666666E-4"/>
    <n v="1"/>
    <x v="3"/>
    <x v="22"/>
    <x v="1410"/>
    <d v="2016-06-03T07:38:40"/>
  </r>
  <r>
    <x v="1411"/>
    <x v="1411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x v="83"/>
    <b v="0"/>
    <s v="publishing/translations"/>
    <n v="2.3333333333333335E-3"/>
    <n v="2.3333333333333335"/>
    <x v="3"/>
    <x v="22"/>
    <x v="1411"/>
    <d v="2015-02-06T01:25:00"/>
  </r>
  <r>
    <x v="1412"/>
    <x v="1412"/>
    <s v="â€œClimbing Silver!â€- An English translation of the Young Adult Shogi novella"/>
    <n v="7000"/>
    <n v="320"/>
    <x v="2"/>
    <x v="0"/>
    <s v="USD"/>
    <n v="1417656699"/>
    <n v="1415064699"/>
    <b v="0"/>
    <x v="62"/>
    <b v="0"/>
    <s v="publishing/translations"/>
    <n v="4.5714285714285714E-2"/>
    <n v="24.615384615384617"/>
    <x v="3"/>
    <x v="22"/>
    <x v="1412"/>
    <d v="2014-12-04T01:31:39"/>
  </r>
  <r>
    <x v="1413"/>
    <x v="1413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x v="29"/>
    <b v="0"/>
    <s v="publishing/translations"/>
    <n v="0.05"/>
    <n v="100"/>
    <x v="3"/>
    <x v="22"/>
    <x v="1413"/>
    <d v="2016-02-20T10:29:30"/>
  </r>
  <r>
    <x v="1414"/>
    <x v="1414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x v="29"/>
    <b v="0"/>
    <s v="publishing/translations"/>
    <n v="2E-3"/>
    <n v="1"/>
    <x v="3"/>
    <x v="22"/>
    <x v="1414"/>
    <d v="2017-01-03T06:04:27"/>
  </r>
  <r>
    <x v="1415"/>
    <x v="1415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x v="82"/>
    <b v="0"/>
    <s v="publishing/translations"/>
    <n v="0.18181818181818182"/>
    <n v="88.888888888888886"/>
    <x v="3"/>
    <x v="22"/>
    <x v="1415"/>
    <d v="2015-08-16T16:13:11"/>
  </r>
  <r>
    <x v="1416"/>
    <x v="1416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x v="78"/>
    <b v="0"/>
    <s v="publishing/translations"/>
    <n v="0"/>
    <e v="#DIV/0!"/>
    <x v="3"/>
    <x v="22"/>
    <x v="1416"/>
    <d v="2015-11-21T23:13:39"/>
  </r>
  <r>
    <x v="1417"/>
    <x v="1417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x v="84"/>
    <b v="0"/>
    <s v="publishing/translations"/>
    <n v="1.2222222222222223E-2"/>
    <n v="27.5"/>
    <x v="3"/>
    <x v="22"/>
    <x v="1417"/>
    <d v="2015-09-15T11:11:00"/>
  </r>
  <r>
    <x v="1418"/>
    <x v="1418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x v="29"/>
    <b v="0"/>
    <s v="publishing/translations"/>
    <n v="2E-3"/>
    <n v="6"/>
    <x v="3"/>
    <x v="22"/>
    <x v="1418"/>
    <d v="2016-02-25T10:57:14"/>
  </r>
  <r>
    <x v="1419"/>
    <x v="1419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x v="73"/>
    <b v="0"/>
    <s v="publishing/translations"/>
    <n v="7.0634920634920634E-2"/>
    <n v="44.5"/>
    <x v="3"/>
    <x v="22"/>
    <x v="1419"/>
    <d v="2016-10-09T10:56:59"/>
  </r>
  <r>
    <x v="1420"/>
    <x v="1420"/>
    <s v="Help me butcher Shakespeare in a satirical fashion."/>
    <n v="110"/>
    <n v="3"/>
    <x v="2"/>
    <x v="0"/>
    <s v="USD"/>
    <n v="1467129686"/>
    <n v="1464969686"/>
    <b v="0"/>
    <x v="83"/>
    <b v="0"/>
    <s v="publishing/translations"/>
    <n v="2.7272727272727271E-2"/>
    <n v="1"/>
    <x v="3"/>
    <x v="22"/>
    <x v="1420"/>
    <d v="2016-06-28T16:01:26"/>
  </r>
  <r>
    <x v="1421"/>
    <x v="1421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x v="84"/>
    <b v="0"/>
    <s v="publishing/translations"/>
    <n v="1E-3"/>
    <n v="100"/>
    <x v="3"/>
    <x v="22"/>
    <x v="1421"/>
    <d v="2015-02-08T21:58:29"/>
  </r>
  <r>
    <x v="1422"/>
    <x v="1422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x v="84"/>
    <b v="0"/>
    <s v="publishing/translations"/>
    <n v="1.0399999999999999E-3"/>
    <n v="13"/>
    <x v="3"/>
    <x v="22"/>
    <x v="1422"/>
    <d v="2016-09-21T05:45:04"/>
  </r>
  <r>
    <x v="1423"/>
    <x v="1423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x v="29"/>
    <b v="0"/>
    <s v="publishing/translations"/>
    <n v="3.3333333333333335E-3"/>
    <n v="100"/>
    <x v="3"/>
    <x v="22"/>
    <x v="1423"/>
    <d v="2016-01-01T08:38:51"/>
  </r>
  <r>
    <x v="1424"/>
    <x v="1424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x v="25"/>
    <b v="0"/>
    <s v="publishing/translations"/>
    <n v="0.2036"/>
    <n v="109.07142857142857"/>
    <x v="3"/>
    <x v="22"/>
    <x v="1424"/>
    <d v="2016-11-15T18:13:22"/>
  </r>
  <r>
    <x v="1425"/>
    <x v="1425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x v="78"/>
    <b v="0"/>
    <s v="publishing/translations"/>
    <n v="0"/>
    <e v="#DIV/0!"/>
    <x v="3"/>
    <x v="22"/>
    <x v="1425"/>
    <d v="2015-04-29T03:09:19"/>
  </r>
  <r>
    <x v="1426"/>
    <x v="1426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x v="78"/>
    <b v="0"/>
    <s v="publishing/translations"/>
    <n v="0"/>
    <e v="#DIV/0!"/>
    <x v="3"/>
    <x v="22"/>
    <x v="1426"/>
    <d v="2015-08-24T09:22:00"/>
  </r>
  <r>
    <x v="1427"/>
    <x v="1427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x v="80"/>
    <b v="0"/>
    <s v="publishing/translations"/>
    <n v="8.3799999999999999E-2"/>
    <n v="104.75"/>
    <x v="3"/>
    <x v="22"/>
    <x v="1427"/>
    <d v="2016-09-18T20:26:25"/>
  </r>
  <r>
    <x v="1428"/>
    <x v="1428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x v="83"/>
    <b v="0"/>
    <s v="publishing/translations"/>
    <n v="4.4999999999999998E-2"/>
    <n v="15"/>
    <x v="3"/>
    <x v="22"/>
    <x v="1428"/>
    <d v="2016-04-02T08:06:57"/>
  </r>
  <r>
    <x v="1429"/>
    <x v="1429"/>
    <s v="A guy in his 30's tries to live his &quot;American Dream&quot;, but quickly it turns into a nightmare. (A Novel)"/>
    <n v="10000"/>
    <n v="0"/>
    <x v="2"/>
    <x v="0"/>
    <s v="USD"/>
    <n v="1428629242"/>
    <n v="1426037242"/>
    <b v="0"/>
    <x v="78"/>
    <b v="0"/>
    <s v="publishing/translations"/>
    <n v="0"/>
    <e v="#DIV/0!"/>
    <x v="3"/>
    <x v="22"/>
    <x v="1429"/>
    <d v="2015-04-10T01:27:22"/>
  </r>
  <r>
    <x v="1430"/>
    <x v="1430"/>
    <s v="Profesional translation and publishing of the book on unique synthesis of project management and meditation"/>
    <n v="5000"/>
    <n v="403"/>
    <x v="2"/>
    <x v="0"/>
    <s v="USD"/>
    <n v="1419017488"/>
    <n v="1416339088"/>
    <b v="0"/>
    <x v="81"/>
    <b v="0"/>
    <s v="publishing/translations"/>
    <n v="8.0600000000000005E-2"/>
    <n v="80.599999999999994"/>
    <x v="3"/>
    <x v="22"/>
    <x v="1430"/>
    <d v="2014-12-19T19:31:28"/>
  </r>
  <r>
    <x v="1431"/>
    <x v="1431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x v="5"/>
    <b v="0"/>
    <s v="publishing/translations"/>
    <n v="0.31947058823529412"/>
    <n v="115.55319148936171"/>
    <x v="3"/>
    <x v="22"/>
    <x v="1431"/>
    <d v="2015-11-26T06:03:36"/>
  </r>
  <r>
    <x v="1432"/>
    <x v="1432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x v="78"/>
    <b v="0"/>
    <s v="publishing/translations"/>
    <n v="0"/>
    <e v="#DIV/0!"/>
    <x v="3"/>
    <x v="22"/>
    <x v="1432"/>
    <d v="2015-07-20T18:43:48"/>
  </r>
  <r>
    <x v="1433"/>
    <x v="1433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x v="73"/>
    <b v="0"/>
    <s v="publishing/translations"/>
    <n v="6.7083333333333328E-2"/>
    <n v="80.5"/>
    <x v="3"/>
    <x v="22"/>
    <x v="1433"/>
    <d v="2016-12-10T11:00:00"/>
  </r>
  <r>
    <x v="1434"/>
    <x v="1434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x v="202"/>
    <b v="0"/>
    <s v="publishing/translations"/>
    <n v="9.987804878048781E-2"/>
    <n v="744.5454545454545"/>
    <x v="3"/>
    <x v="22"/>
    <x v="1434"/>
    <d v="2015-06-08T15:00:00"/>
  </r>
  <r>
    <x v="1435"/>
    <x v="1435"/>
    <s v="English translation of the first book from a sword and sorcery Fantasy trilogy, by Paolo Parente"/>
    <n v="15000"/>
    <n v="15"/>
    <x v="2"/>
    <x v="13"/>
    <s v="EUR"/>
    <n v="1444589020"/>
    <n v="1441997020"/>
    <b v="0"/>
    <x v="84"/>
    <b v="0"/>
    <s v="publishing/translations"/>
    <n v="1E-3"/>
    <n v="7.5"/>
    <x v="3"/>
    <x v="22"/>
    <x v="1435"/>
    <d v="2015-10-11T18:43:40"/>
  </r>
  <r>
    <x v="1436"/>
    <x v="1436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x v="84"/>
    <b v="0"/>
    <s v="publishing/translations"/>
    <n v="7.7000000000000002E-3"/>
    <n v="38.5"/>
    <x v="3"/>
    <x v="22"/>
    <x v="1436"/>
    <d v="2016-02-21T08:24:17"/>
  </r>
  <r>
    <x v="1437"/>
    <x v="1437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x v="19"/>
    <b v="0"/>
    <s v="publishing/translations"/>
    <n v="0.26900000000000002"/>
    <n v="36.68181818181818"/>
    <x v="3"/>
    <x v="22"/>
    <x v="1437"/>
    <d v="2014-07-13T04:59:00"/>
  </r>
  <r>
    <x v="1438"/>
    <x v="1438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x v="22"/>
    <b v="0"/>
    <s v="publishing/translations"/>
    <n v="0.03"/>
    <n v="75"/>
    <x v="3"/>
    <x v="22"/>
    <x v="1438"/>
    <d v="2016-04-27T13:55:00"/>
  </r>
  <r>
    <x v="1439"/>
    <x v="1439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x v="79"/>
    <b v="0"/>
    <s v="publishing/translations"/>
    <n v="6.6055045871559637E-2"/>
    <n v="30"/>
    <x v="3"/>
    <x v="22"/>
    <x v="1439"/>
    <d v="2015-03-07T19:55:01"/>
  </r>
  <r>
    <x v="1440"/>
    <x v="1440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x v="29"/>
    <b v="0"/>
    <s v="publishing/translations"/>
    <n v="7.6923076923076926E-5"/>
    <n v="1"/>
    <x v="3"/>
    <x v="22"/>
    <x v="1440"/>
    <d v="2016-05-26T17:57:43"/>
  </r>
  <r>
    <x v="1441"/>
    <x v="1441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x v="83"/>
    <b v="0"/>
    <s v="publishing/translations"/>
    <n v="1.1222222222222222E-2"/>
    <n v="673.33333333333337"/>
    <x v="3"/>
    <x v="22"/>
    <x v="1441"/>
    <d v="2015-09-11T18:22:49"/>
  </r>
  <r>
    <x v="1442"/>
    <x v="1442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x v="78"/>
    <b v="0"/>
    <s v="publishing/translations"/>
    <n v="0"/>
    <e v="#DIV/0!"/>
    <x v="3"/>
    <x v="22"/>
    <x v="1442"/>
    <d v="2016-05-25T15:29:18"/>
  </r>
  <r>
    <x v="1443"/>
    <x v="1443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x v="78"/>
    <b v="0"/>
    <s v="publishing/translations"/>
    <n v="0"/>
    <e v="#DIV/0!"/>
    <x v="3"/>
    <x v="22"/>
    <x v="1443"/>
    <d v="2017-01-02T22:13:29"/>
  </r>
  <r>
    <x v="1444"/>
    <x v="1444"/>
    <s v="We as a successfull german stock market newsletter publisher want expand in the US market!"/>
    <n v="4950"/>
    <n v="0"/>
    <x v="2"/>
    <x v="12"/>
    <s v="EUR"/>
    <n v="1442091462"/>
    <n v="1436907462"/>
    <b v="0"/>
    <x v="78"/>
    <b v="0"/>
    <s v="publishing/translations"/>
    <n v="0"/>
    <e v="#DIV/0!"/>
    <x v="3"/>
    <x v="22"/>
    <x v="1444"/>
    <d v="2015-09-12T20:57:42"/>
  </r>
  <r>
    <x v="1445"/>
    <x v="1445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x v="78"/>
    <b v="0"/>
    <s v="publishing/translations"/>
    <n v="0"/>
    <e v="#DIV/0!"/>
    <x v="3"/>
    <x v="22"/>
    <x v="1445"/>
    <d v="2015-06-14T13:00:55"/>
  </r>
  <r>
    <x v="1446"/>
    <x v="1446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x v="78"/>
    <b v="0"/>
    <s v="publishing/translations"/>
    <n v="0"/>
    <e v="#DIV/0!"/>
    <x v="3"/>
    <x v="22"/>
    <x v="1446"/>
    <d v="2016-04-21T10:44:38"/>
  </r>
  <r>
    <x v="1447"/>
    <x v="1447"/>
    <s v="I'm creating a dictionary of multiple Indian languages."/>
    <n v="500000"/>
    <n v="75"/>
    <x v="2"/>
    <x v="0"/>
    <s v="USD"/>
    <n v="1467999134"/>
    <n v="1465407134"/>
    <b v="0"/>
    <x v="83"/>
    <b v="0"/>
    <s v="publishing/translations"/>
    <n v="1.4999999999999999E-4"/>
    <n v="25"/>
    <x v="3"/>
    <x v="22"/>
    <x v="1447"/>
    <d v="2016-07-08T17:32:14"/>
  </r>
  <r>
    <x v="1448"/>
    <x v="1448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x v="78"/>
    <b v="0"/>
    <s v="publishing/translations"/>
    <n v="0"/>
    <e v="#DIV/0!"/>
    <x v="3"/>
    <x v="22"/>
    <x v="1448"/>
    <d v="2015-05-22T05:25:00"/>
  </r>
  <r>
    <x v="1449"/>
    <x v="1449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x v="78"/>
    <b v="0"/>
    <s v="publishing/translations"/>
    <n v="0"/>
    <e v="#DIV/0!"/>
    <x v="3"/>
    <x v="22"/>
    <x v="1449"/>
    <d v="2015-05-10T19:28:25"/>
  </r>
  <r>
    <x v="1450"/>
    <x v="1450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x v="29"/>
    <b v="0"/>
    <s v="publishing/translations"/>
    <n v="1.0000000000000001E-5"/>
    <n v="1"/>
    <x v="3"/>
    <x v="22"/>
    <x v="1450"/>
    <d v="2016-02-20T04:06:37"/>
  </r>
  <r>
    <x v="1451"/>
    <x v="1451"/>
    <s v="Modern Literal Translation of the Torah in English and Russian with sub-linear and interlinear layout."/>
    <n v="18950"/>
    <n v="2"/>
    <x v="1"/>
    <x v="0"/>
    <s v="USD"/>
    <n v="1416355259"/>
    <n v="1413759659"/>
    <b v="0"/>
    <x v="84"/>
    <b v="0"/>
    <s v="publishing/translations"/>
    <n v="1.0554089709762533E-4"/>
    <n v="1"/>
    <x v="3"/>
    <x v="22"/>
    <x v="1451"/>
    <d v="2014-11-19T00:00:59"/>
  </r>
  <r>
    <x v="1452"/>
    <x v="1452"/>
    <s v="I am gathering rare, out-of-print Judo books for preservation, translation and sharing."/>
    <n v="14000"/>
    <n v="0"/>
    <x v="1"/>
    <x v="0"/>
    <s v="USD"/>
    <n v="1406566363"/>
    <n v="1403974363"/>
    <b v="0"/>
    <x v="78"/>
    <b v="0"/>
    <s v="publishing/translations"/>
    <n v="0"/>
    <e v="#DIV/0!"/>
    <x v="3"/>
    <x v="22"/>
    <x v="1452"/>
    <d v="2014-07-28T16:52:43"/>
  </r>
  <r>
    <x v="1453"/>
    <x v="1453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x v="78"/>
    <b v="0"/>
    <s v="publishing/translations"/>
    <n v="0"/>
    <e v="#DIV/0!"/>
    <x v="3"/>
    <x v="22"/>
    <x v="1453"/>
    <d v="2017-04-15T15:42:27"/>
  </r>
  <r>
    <x v="1454"/>
    <x v="1454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x v="29"/>
    <b v="0"/>
    <s v="publishing/translations"/>
    <n v="8.5714285714285719E-3"/>
    <n v="15"/>
    <x v="3"/>
    <x v="22"/>
    <x v="1454"/>
    <d v="2016-04-24T21:59:00"/>
  </r>
  <r>
    <x v="1455"/>
    <x v="1455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x v="63"/>
    <b v="0"/>
    <s v="publishing/translations"/>
    <n v="0.105"/>
    <n v="225"/>
    <x v="3"/>
    <x v="22"/>
    <x v="1455"/>
    <d v="2014-09-05T13:39:00"/>
  </r>
  <r>
    <x v="1456"/>
    <x v="1456"/>
    <s v="English Version of my auto-published novel"/>
    <n v="5000"/>
    <n v="145"/>
    <x v="1"/>
    <x v="13"/>
    <s v="EUR"/>
    <n v="1483459365"/>
    <n v="1480867365"/>
    <b v="0"/>
    <x v="83"/>
    <b v="0"/>
    <s v="publishing/translations"/>
    <n v="2.9000000000000001E-2"/>
    <n v="48.333333333333336"/>
    <x v="3"/>
    <x v="22"/>
    <x v="1456"/>
    <d v="2017-01-03T16:02:45"/>
  </r>
  <r>
    <x v="1457"/>
    <x v="1457"/>
    <s v="Age is more than just a number, I hope your younger than you feel."/>
    <n v="6000"/>
    <n v="0"/>
    <x v="1"/>
    <x v="0"/>
    <s v="USD"/>
    <n v="1447281044"/>
    <n v="1444685444"/>
    <b v="0"/>
    <x v="78"/>
    <b v="0"/>
    <s v="publishing/translations"/>
    <n v="0"/>
    <e v="#DIV/0!"/>
    <x v="3"/>
    <x v="22"/>
    <x v="1457"/>
    <d v="2015-11-11T22:30:44"/>
  </r>
  <r>
    <x v="1458"/>
    <x v="1458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x v="78"/>
    <b v="0"/>
    <s v="publishing/translations"/>
    <n v="0"/>
    <e v="#DIV/0!"/>
    <x v="3"/>
    <x v="22"/>
    <x v="1458"/>
    <d v="2014-08-11T04:00:00"/>
  </r>
  <r>
    <x v="1459"/>
    <x v="1459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x v="78"/>
    <b v="0"/>
    <s v="publishing/translations"/>
    <n v="0"/>
    <e v="#DIV/0!"/>
    <x v="3"/>
    <x v="22"/>
    <x v="1459"/>
    <d v="2015-12-02T17:25:00"/>
  </r>
  <r>
    <x v="1460"/>
    <x v="1460"/>
    <s v="KJV2015 Easier to understand for our kids and family not leaving out one verse or changing a meaning one bit."/>
    <n v="25000000"/>
    <n v="0"/>
    <x v="1"/>
    <x v="0"/>
    <s v="USD"/>
    <n v="1417391100"/>
    <n v="1412371898"/>
    <b v="0"/>
    <x v="78"/>
    <b v="0"/>
    <s v="publishing/translations"/>
    <n v="0"/>
    <e v="#DIV/0!"/>
    <x v="3"/>
    <x v="22"/>
    <x v="1460"/>
    <d v="2014-11-30T23:45:00"/>
  </r>
  <r>
    <x v="1461"/>
    <x v="1461"/>
    <s v="Series 2 of Relatively Prime, a podcast of stories from the Mathematical Domain"/>
    <n v="15000"/>
    <n v="15186.69"/>
    <x v="0"/>
    <x v="0"/>
    <s v="USD"/>
    <n v="1413849600"/>
    <n v="1410967754"/>
    <b v="1"/>
    <x v="158"/>
    <b v="1"/>
    <s v="publishing/radio &amp; podcasts"/>
    <n v="1.012446"/>
    <n v="44.66673529411765"/>
    <x v="3"/>
    <x v="23"/>
    <x v="1461"/>
    <d v="2014-10-21T00:00:00"/>
  </r>
  <r>
    <x v="1462"/>
    <x v="1462"/>
    <s v="A new radio show focused on short fiction produced by Louisville Public Media"/>
    <n v="4000"/>
    <n v="4340.7"/>
    <x v="0"/>
    <x v="0"/>
    <s v="USD"/>
    <n v="1365609271"/>
    <n v="1363017271"/>
    <b v="1"/>
    <x v="3"/>
    <b v="1"/>
    <s v="publishing/radio &amp; podcasts"/>
    <n v="1.085175"/>
    <n v="28.937999999999999"/>
    <x v="3"/>
    <x v="23"/>
    <x v="1462"/>
    <d v="2013-04-10T15:54:31"/>
  </r>
  <r>
    <x v="1463"/>
    <x v="1463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x v="20"/>
    <b v="1"/>
    <s v="publishing/radio &amp; podcasts"/>
    <n v="1.4766666666666666"/>
    <n v="35.44"/>
    <x v="3"/>
    <x v="23"/>
    <x v="1463"/>
    <d v="2013-04-07T20:52:18"/>
  </r>
  <r>
    <x v="1464"/>
    <x v="1464"/>
    <s v="The Best Science Media on the Web"/>
    <n v="5000"/>
    <n v="8160"/>
    <x v="0"/>
    <x v="0"/>
    <s v="USD"/>
    <n v="1361029958"/>
    <n v="1358437958"/>
    <b v="1"/>
    <x v="302"/>
    <b v="1"/>
    <s v="publishing/radio &amp; podcasts"/>
    <n v="1.6319999999999999"/>
    <n v="34.871794871794869"/>
    <x v="3"/>
    <x v="23"/>
    <x v="1464"/>
    <d v="2013-02-16T15:52:38"/>
  </r>
  <r>
    <x v="1465"/>
    <x v="1465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x v="303"/>
    <b v="1"/>
    <s v="publishing/radio &amp; podcasts"/>
    <n v="4.5641449999999999"/>
    <n v="52.622732513451197"/>
    <x v="3"/>
    <x v="23"/>
    <x v="1465"/>
    <d v="2012-03-22T03:00:00"/>
  </r>
  <r>
    <x v="1466"/>
    <x v="1466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x v="290"/>
    <b v="1"/>
    <s v="publishing/radio &amp; podcasts"/>
    <n v="1.0787731249999999"/>
    <n v="69.598266129032254"/>
    <x v="3"/>
    <x v="23"/>
    <x v="1466"/>
    <d v="2016-01-12T05:00:00"/>
  </r>
  <r>
    <x v="1467"/>
    <x v="1467"/>
    <s v="We are a new Spanish language podcast telling uniquely Latin American stories."/>
    <n v="40000"/>
    <n v="46032"/>
    <x v="0"/>
    <x v="0"/>
    <s v="USD"/>
    <n v="1332699285"/>
    <n v="1327518885"/>
    <b v="1"/>
    <x v="304"/>
    <b v="1"/>
    <s v="publishing/radio &amp; podcasts"/>
    <n v="1.1508"/>
    <n v="76.72"/>
    <x v="3"/>
    <x v="23"/>
    <x v="1467"/>
    <d v="2012-03-25T18:14:45"/>
  </r>
  <r>
    <x v="1468"/>
    <x v="1468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x v="305"/>
    <b v="1"/>
    <s v="publishing/radio &amp; podcasts"/>
    <n v="1.0236842105263158"/>
    <n v="33.191126279863482"/>
    <x v="3"/>
    <x v="23"/>
    <x v="1468"/>
    <d v="2011-06-12T00:20:49"/>
  </r>
  <r>
    <x v="1469"/>
    <x v="1469"/>
    <s v="Get the inside edge on the stories that connect Americans to the world -- in your ear every week."/>
    <n v="44250"/>
    <n v="47978"/>
    <x v="0"/>
    <x v="0"/>
    <s v="USD"/>
    <n v="1360938109"/>
    <n v="1358346109"/>
    <b v="1"/>
    <x v="306"/>
    <b v="1"/>
    <s v="publishing/radio &amp; podcasts"/>
    <n v="1.0842485875706214"/>
    <n v="149.46417445482865"/>
    <x v="3"/>
    <x v="23"/>
    <x v="1469"/>
    <d v="2013-02-15T14:21:49"/>
  </r>
  <r>
    <x v="1470"/>
    <x v="1470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x v="75"/>
    <b v="1"/>
    <s v="publishing/radio &amp; podcasts"/>
    <n v="1.2513333333333334"/>
    <n v="23.172839506172838"/>
    <x v="3"/>
    <x v="23"/>
    <x v="1470"/>
    <d v="2012-12-28T19:51:03"/>
  </r>
  <r>
    <x v="1471"/>
    <x v="1471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x v="307"/>
    <b v="1"/>
    <s v="publishing/radio &amp; podcasts"/>
    <n v="1.03840625"/>
    <n v="96.877551020408163"/>
    <x v="3"/>
    <x v="23"/>
    <x v="1471"/>
    <d v="2015-04-09T22:58:54"/>
  </r>
  <r>
    <x v="1472"/>
    <x v="147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x v="226"/>
    <b v="1"/>
    <s v="publishing/radio &amp; podcasts"/>
    <n v="1.3870400000000001"/>
    <n v="103.20238095238095"/>
    <x v="3"/>
    <x v="23"/>
    <x v="1472"/>
    <d v="2013-10-16T13:01:43"/>
  </r>
  <r>
    <x v="1473"/>
    <x v="1473"/>
    <s v="Public Radio Project"/>
    <n v="1500"/>
    <n v="1807.74"/>
    <x v="0"/>
    <x v="0"/>
    <s v="USD"/>
    <n v="1330644639"/>
    <n v="1328052639"/>
    <b v="1"/>
    <x v="5"/>
    <b v="1"/>
    <s v="publishing/radio &amp; podcasts"/>
    <n v="1.20516"/>
    <n v="38.462553191489363"/>
    <x v="3"/>
    <x v="23"/>
    <x v="1473"/>
    <d v="2012-03-01T23:30:39"/>
  </r>
  <r>
    <x v="1474"/>
    <x v="1474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x v="88"/>
    <b v="1"/>
    <s v="publishing/radio &amp; podcasts"/>
    <n v="1.1226666666666667"/>
    <n v="44.315789473684212"/>
    <x v="3"/>
    <x v="23"/>
    <x v="1474"/>
    <d v="2013-09-13T17:28:12"/>
  </r>
  <r>
    <x v="1475"/>
    <x v="1475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x v="308"/>
    <b v="1"/>
    <s v="publishing/radio &amp; podcasts"/>
    <n v="1.8866966666666667"/>
    <n v="64.173356009070289"/>
    <x v="3"/>
    <x v="23"/>
    <x v="1475"/>
    <d v="2014-12-20T04:59:00"/>
  </r>
  <r>
    <x v="1476"/>
    <x v="1476"/>
    <s v="The Comedy Button is a brand new nerd pop culture podcast with weekly video sketches."/>
    <n v="6000"/>
    <n v="39693.279999999999"/>
    <x v="0"/>
    <x v="0"/>
    <s v="USD"/>
    <n v="1315616422"/>
    <n v="1313024422"/>
    <b v="1"/>
    <x v="309"/>
    <b v="1"/>
    <s v="publishing/radio &amp; podcasts"/>
    <n v="6.6155466666666669"/>
    <n v="43.333275109170302"/>
    <x v="3"/>
    <x v="23"/>
    <x v="1476"/>
    <d v="2011-09-10T01:00:22"/>
  </r>
  <r>
    <x v="1477"/>
    <x v="1477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x v="232"/>
    <b v="1"/>
    <s v="publishing/radio &amp; podcasts"/>
    <n v="1.1131"/>
    <n v="90.495934959349597"/>
    <x v="3"/>
    <x v="23"/>
    <x v="1477"/>
    <d v="2011-12-23T03:00:00"/>
  </r>
  <r>
    <x v="1478"/>
    <x v="1478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x v="310"/>
    <b v="1"/>
    <s v="publishing/radio &amp; podcasts"/>
    <n v="11.8161422"/>
    <n v="29.187190495010373"/>
    <x v="3"/>
    <x v="23"/>
    <x v="1478"/>
    <d v="2013-05-14T20:55:13"/>
  </r>
  <r>
    <x v="1479"/>
    <x v="1479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x v="26"/>
    <b v="1"/>
    <s v="publishing/radio &amp; podcasts"/>
    <n v="1.37375"/>
    <n v="30.95774647887324"/>
    <x v="3"/>
    <x v="23"/>
    <x v="1479"/>
    <d v="2014-05-10T03:59:00"/>
  </r>
  <r>
    <x v="1480"/>
    <x v="1480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x v="311"/>
    <b v="1"/>
    <s v="publishing/radio &amp; podcasts"/>
    <n v="1.170404"/>
    <n v="92.157795275590544"/>
    <x v="3"/>
    <x v="23"/>
    <x v="1480"/>
    <d v="2013-07-26T17:00:00"/>
  </r>
  <r>
    <x v="1481"/>
    <x v="1481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x v="79"/>
    <b v="0"/>
    <s v="publishing/fiction"/>
    <n v="2.1000000000000001E-2"/>
    <n v="17.5"/>
    <x v="3"/>
    <x v="10"/>
    <x v="1481"/>
    <d v="2013-11-02T22:09:05"/>
  </r>
  <r>
    <x v="1482"/>
    <x v="1482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x v="29"/>
    <b v="0"/>
    <s v="publishing/fiction"/>
    <n v="1E-3"/>
    <n v="5"/>
    <x v="3"/>
    <x v="10"/>
    <x v="1482"/>
    <d v="2012-09-07T07:51:00"/>
  </r>
  <r>
    <x v="1483"/>
    <x v="1483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x v="84"/>
    <b v="0"/>
    <s v="publishing/fiction"/>
    <n v="7.1428571428571426E-3"/>
    <n v="25"/>
    <x v="3"/>
    <x v="10"/>
    <x v="1483"/>
    <d v="2016-07-22T04:37:55"/>
  </r>
  <r>
    <x v="1484"/>
    <x v="1484"/>
    <s v="The mussings of an old wizard"/>
    <n v="2000"/>
    <n v="0"/>
    <x v="2"/>
    <x v="0"/>
    <s v="USD"/>
    <n v="1342882260"/>
    <n v="1337834963"/>
    <b v="0"/>
    <x v="78"/>
    <b v="0"/>
    <s v="publishing/fiction"/>
    <n v="0"/>
    <e v="#DIV/0!"/>
    <x v="3"/>
    <x v="10"/>
    <x v="1484"/>
    <d v="2012-07-21T14:51:00"/>
  </r>
  <r>
    <x v="1485"/>
    <x v="1485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x v="83"/>
    <b v="0"/>
    <s v="publishing/fiction"/>
    <n v="2.2388059701492536E-2"/>
    <n v="50"/>
    <x v="3"/>
    <x v="10"/>
    <x v="1485"/>
    <d v="2015-06-20T19:06:13"/>
  </r>
  <r>
    <x v="1486"/>
    <x v="1486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x v="83"/>
    <b v="0"/>
    <s v="publishing/fiction"/>
    <n v="2.3999999999999998E-3"/>
    <n v="16"/>
    <x v="3"/>
    <x v="10"/>
    <x v="1486"/>
    <d v="2015-02-27T04:02:41"/>
  </r>
  <r>
    <x v="1487"/>
    <x v="1487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x v="78"/>
    <b v="0"/>
    <s v="publishing/fiction"/>
    <n v="0"/>
    <e v="#DIV/0!"/>
    <x v="3"/>
    <x v="10"/>
    <x v="1487"/>
    <d v="2016-08-02T22:01:11"/>
  </r>
  <r>
    <x v="1488"/>
    <x v="1488"/>
    <s v="A blockbuster sci-fi adventure. What would you do if one day your life changed to beyond the imaginable?"/>
    <n v="15000"/>
    <n v="360"/>
    <x v="2"/>
    <x v="2"/>
    <s v="AUD"/>
    <n v="1388928660"/>
    <n v="1386336660"/>
    <b v="0"/>
    <x v="79"/>
    <b v="0"/>
    <s v="publishing/fiction"/>
    <n v="2.4E-2"/>
    <n v="60"/>
    <x v="3"/>
    <x v="10"/>
    <x v="1488"/>
    <d v="2014-01-05T13:31:00"/>
  </r>
  <r>
    <x v="1489"/>
    <x v="1489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x v="78"/>
    <b v="0"/>
    <s v="publishing/fiction"/>
    <n v="0"/>
    <e v="#DIV/0!"/>
    <x v="3"/>
    <x v="10"/>
    <x v="1489"/>
    <d v="2012-11-15T15:40:52"/>
  </r>
  <r>
    <x v="1490"/>
    <x v="1490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x v="10"/>
    <b v="0"/>
    <s v="publishing/fiction"/>
    <n v="0.30862068965517242"/>
    <n v="47.10526315789474"/>
    <x v="3"/>
    <x v="10"/>
    <x v="1490"/>
    <d v="2013-10-02T13:27:54"/>
  </r>
  <r>
    <x v="1491"/>
    <x v="1491"/>
    <s v="What do you get when you take outlaws, guns, gold and and old beagle in the old west? Adventure!"/>
    <n v="1200"/>
    <n v="100"/>
    <x v="2"/>
    <x v="0"/>
    <s v="USD"/>
    <n v="1424014680"/>
    <n v="1418922443"/>
    <b v="0"/>
    <x v="29"/>
    <b v="0"/>
    <s v="publishing/fiction"/>
    <n v="8.3333333333333329E-2"/>
    <n v="100"/>
    <x v="3"/>
    <x v="10"/>
    <x v="1491"/>
    <d v="2015-02-15T15:38:00"/>
  </r>
  <r>
    <x v="1492"/>
    <x v="1492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x v="84"/>
    <b v="0"/>
    <s v="publishing/fiction"/>
    <n v="7.4999999999999997E-3"/>
    <n v="15"/>
    <x v="3"/>
    <x v="10"/>
    <x v="1492"/>
    <d v="2011-06-18T21:14:06"/>
  </r>
  <r>
    <x v="1493"/>
    <x v="1493"/>
    <s v="Help illustrate the sequel to the bestselling _x000a_The Transylvania Flying Squad of Detectives"/>
    <n v="2400"/>
    <n v="0"/>
    <x v="2"/>
    <x v="0"/>
    <s v="USD"/>
    <n v="1371415675"/>
    <n v="1368823675"/>
    <b v="0"/>
    <x v="78"/>
    <b v="0"/>
    <s v="publishing/fiction"/>
    <n v="0"/>
    <e v="#DIV/0!"/>
    <x v="3"/>
    <x v="10"/>
    <x v="1493"/>
    <d v="2013-06-16T20:47:55"/>
  </r>
  <r>
    <x v="1494"/>
    <x v="1494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x v="202"/>
    <b v="0"/>
    <s v="publishing/fiction"/>
    <n v="8.8999999999999996E-2"/>
    <n v="40.454545454545453"/>
    <x v="3"/>
    <x v="10"/>
    <x v="1494"/>
    <d v="2015-04-03T15:38:00"/>
  </r>
  <r>
    <x v="1495"/>
    <x v="1495"/>
    <s v="The Adventures of Penelope Hawthorne. Part One: The Spellbook of Dracone."/>
    <n v="2000"/>
    <n v="0"/>
    <x v="2"/>
    <x v="0"/>
    <s v="USD"/>
    <n v="1314471431"/>
    <n v="1311879431"/>
    <b v="0"/>
    <x v="78"/>
    <b v="0"/>
    <s v="publishing/fiction"/>
    <n v="0"/>
    <e v="#DIV/0!"/>
    <x v="3"/>
    <x v="10"/>
    <x v="1495"/>
    <d v="2011-08-27T18:57:11"/>
  </r>
  <r>
    <x v="1496"/>
    <x v="1496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x v="78"/>
    <b v="0"/>
    <s v="publishing/fiction"/>
    <n v="0"/>
    <e v="#DIV/0!"/>
    <x v="3"/>
    <x v="10"/>
    <x v="1496"/>
    <d v="2014-09-16T11:24:19"/>
  </r>
  <r>
    <x v="1497"/>
    <x v="1497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x v="29"/>
    <b v="0"/>
    <s v="publishing/fiction"/>
    <n v="6.666666666666667E-5"/>
    <n v="1"/>
    <x v="3"/>
    <x v="10"/>
    <x v="1497"/>
    <d v="2013-07-31T19:43:00"/>
  </r>
  <r>
    <x v="1498"/>
    <x v="1498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x v="83"/>
    <b v="0"/>
    <s v="publishing/fiction"/>
    <n v="1.9E-2"/>
    <n v="19"/>
    <x v="3"/>
    <x v="10"/>
    <x v="1498"/>
    <d v="2014-09-03T23:36:18"/>
  </r>
  <r>
    <x v="1499"/>
    <x v="1499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x v="29"/>
    <b v="0"/>
    <s v="publishing/fiction"/>
    <n v="2.5000000000000001E-3"/>
    <n v="5"/>
    <x v="3"/>
    <x v="10"/>
    <x v="1499"/>
    <d v="2016-08-05T00:10:33"/>
  </r>
  <r>
    <x v="1500"/>
    <x v="1500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x v="41"/>
    <b v="0"/>
    <s v="publishing/fiction"/>
    <n v="0.25035714285714283"/>
    <n v="46.733333333333334"/>
    <x v="3"/>
    <x v="10"/>
    <x v="1500"/>
    <d v="2013-05-01T21:42:37"/>
  </r>
  <r>
    <x v="1501"/>
    <x v="1501"/>
    <s v="A hardcover book of surf, outdoor and nature photos from the British Columbia coast."/>
    <n v="52000"/>
    <n v="86492"/>
    <x v="0"/>
    <x v="5"/>
    <s v="CAD"/>
    <n v="1436364023"/>
    <n v="1433772023"/>
    <b v="1"/>
    <x v="312"/>
    <b v="1"/>
    <s v="photography/photobooks"/>
    <n v="1.6633076923076924"/>
    <n v="97.731073446327684"/>
    <x v="8"/>
    <x v="20"/>
    <x v="1501"/>
    <d v="2015-07-08T14:00:23"/>
  </r>
  <r>
    <x v="1502"/>
    <x v="1502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x v="313"/>
    <b v="1"/>
    <s v="photography/photobooks"/>
    <n v="1.0144545454545455"/>
    <n v="67.835866261398181"/>
    <x v="8"/>
    <x v="20"/>
    <x v="1502"/>
    <d v="2016-03-25T22:00:00"/>
  </r>
  <r>
    <x v="1503"/>
    <x v="1503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x v="26"/>
    <b v="1"/>
    <s v="photography/photobooks"/>
    <n v="1.0789146666666667"/>
    <n v="56.98492957746479"/>
    <x v="8"/>
    <x v="20"/>
    <x v="1503"/>
    <d v="2016-10-23T08:20:01"/>
  </r>
  <r>
    <x v="1504"/>
    <x v="1504"/>
    <s v="A football photography book like no other about the 2014 World Cup in Brazil, by Ryu Voelkel."/>
    <n v="6500"/>
    <n v="18066"/>
    <x v="0"/>
    <x v="1"/>
    <s v="GBP"/>
    <n v="1402389180"/>
    <n v="1399996024"/>
    <b v="1"/>
    <x v="314"/>
    <b v="1"/>
    <s v="photography/photobooks"/>
    <n v="2.7793846153846156"/>
    <n v="67.159851301115239"/>
    <x v="8"/>
    <x v="20"/>
    <x v="1504"/>
    <d v="2014-06-10T08:33:00"/>
  </r>
  <r>
    <x v="1505"/>
    <x v="1505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x v="315"/>
    <b v="1"/>
    <s v="photography/photobooks"/>
    <n v="1.0358125"/>
    <n v="48.037681159420288"/>
    <x v="8"/>
    <x v="20"/>
    <x v="1505"/>
    <d v="2016-03-22T20:01:00"/>
  </r>
  <r>
    <x v="1506"/>
    <x v="1506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x v="68"/>
    <b v="1"/>
    <s v="photography/photobooks"/>
    <n v="1.1140000000000001"/>
    <n v="38.860465116279073"/>
    <x v="8"/>
    <x v="20"/>
    <x v="1506"/>
    <d v="2014-07-24T18:51:44"/>
  </r>
  <r>
    <x v="1507"/>
    <x v="1507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x v="51"/>
    <b v="1"/>
    <s v="photography/photobooks"/>
    <n v="2.15"/>
    <n v="78.181818181818187"/>
    <x v="8"/>
    <x v="20"/>
    <x v="1507"/>
    <d v="2010-05-15T08:10:00"/>
  </r>
  <r>
    <x v="1508"/>
    <x v="1508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x v="263"/>
    <b v="1"/>
    <s v="photography/photobooks"/>
    <n v="1.1076216216216217"/>
    <n v="97.113744075829388"/>
    <x v="8"/>
    <x v="20"/>
    <x v="1508"/>
    <d v="2014-06-27T14:44:41"/>
  </r>
  <r>
    <x v="1509"/>
    <x v="1509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x v="193"/>
    <b v="1"/>
    <s v="photography/photobooks"/>
    <n v="1.2364125714285714"/>
    <n v="110.39397959183674"/>
    <x v="8"/>
    <x v="20"/>
    <x v="1509"/>
    <d v="2017-02-14T22:59:00"/>
  </r>
  <r>
    <x v="1510"/>
    <x v="1510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x v="316"/>
    <b v="1"/>
    <s v="photography/photobooks"/>
    <n v="1.0103500000000001"/>
    <n v="39.91506172839506"/>
    <x v="8"/>
    <x v="20"/>
    <x v="1510"/>
    <d v="2014-07-19T09:14:38"/>
  </r>
  <r>
    <x v="1511"/>
    <x v="1511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x v="190"/>
    <b v="1"/>
    <s v="photography/photobooks"/>
    <n v="1.1179285714285714"/>
    <n v="75.975728155339809"/>
    <x v="8"/>
    <x v="20"/>
    <x v="1511"/>
    <d v="2015-11-18T15:00:04"/>
  </r>
  <r>
    <x v="1512"/>
    <x v="1512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x v="317"/>
    <b v="1"/>
    <s v="photography/photobooks"/>
    <n v="5.5877142857142861"/>
    <n v="58.379104477611939"/>
    <x v="8"/>
    <x v="20"/>
    <x v="1512"/>
    <d v="2017-02-05T16:25:39"/>
  </r>
  <r>
    <x v="1513"/>
    <x v="1513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x v="224"/>
    <b v="1"/>
    <s v="photography/photobooks"/>
    <n v="1.5001875"/>
    <n v="55.82093023255814"/>
    <x v="8"/>
    <x v="20"/>
    <x v="1513"/>
    <d v="2014-07-16T15:17:46"/>
  </r>
  <r>
    <x v="1514"/>
    <x v="1514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x v="282"/>
    <b v="1"/>
    <s v="photography/photobooks"/>
    <n v="1.0647599999999999"/>
    <n v="151.24431818181819"/>
    <x v="8"/>
    <x v="20"/>
    <x v="1514"/>
    <d v="2015-09-27T14:20:40"/>
  </r>
  <r>
    <x v="1515"/>
    <x v="1515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x v="160"/>
    <b v="1"/>
    <s v="photography/photobooks"/>
    <n v="1.57189"/>
    <n v="849.67027027027029"/>
    <x v="8"/>
    <x v="20"/>
    <x v="1515"/>
    <d v="2016-03-16T05:04:57"/>
  </r>
  <r>
    <x v="1516"/>
    <x v="1516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x v="318"/>
    <b v="1"/>
    <s v="photography/photobooks"/>
    <n v="1.0865882352941176"/>
    <n v="159.24137931034483"/>
    <x v="8"/>
    <x v="20"/>
    <x v="1516"/>
    <d v="2016-10-06T14:00:00"/>
  </r>
  <r>
    <x v="1517"/>
    <x v="1517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x v="319"/>
    <b v="1"/>
    <s v="photography/photobooks"/>
    <n v="1.6197999999999999"/>
    <n v="39.507317073170732"/>
    <x v="8"/>
    <x v="20"/>
    <x v="1517"/>
    <d v="2014-12-06T06:00:00"/>
  </r>
  <r>
    <x v="1518"/>
    <x v="1518"/>
    <s v="A photobook of Robin Schwartz's ongoing series with her daughter Amelia."/>
    <n v="15000"/>
    <n v="30805"/>
    <x v="0"/>
    <x v="0"/>
    <s v="USD"/>
    <n v="1401565252"/>
    <n v="1398973252"/>
    <b v="1"/>
    <x v="163"/>
    <b v="1"/>
    <s v="photography/photobooks"/>
    <n v="2.0536666666666665"/>
    <n v="130.52966101694915"/>
    <x v="8"/>
    <x v="20"/>
    <x v="1518"/>
    <d v="2014-05-31T19:40:52"/>
  </r>
  <r>
    <x v="1519"/>
    <x v="1519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x v="108"/>
    <b v="1"/>
    <s v="photography/photobooks"/>
    <n v="1.033638888888889"/>
    <n v="64.156896551724131"/>
    <x v="8"/>
    <x v="20"/>
    <x v="1519"/>
    <d v="2014-06-20T21:59:00"/>
  </r>
  <r>
    <x v="1520"/>
    <x v="1520"/>
    <s v="A self-published photography book by Andrew Miksys from his new series about Belarus"/>
    <n v="18000"/>
    <n v="18625"/>
    <x v="0"/>
    <x v="0"/>
    <s v="USD"/>
    <n v="1418961600"/>
    <n v="1415824513"/>
    <b v="1"/>
    <x v="157"/>
    <b v="1"/>
    <s v="photography/photobooks"/>
    <n v="1.0347222222222223"/>
    <n v="111.52694610778443"/>
    <x v="8"/>
    <x v="20"/>
    <x v="1520"/>
    <d v="2014-12-19T04:00:00"/>
  </r>
  <r>
    <x v="1521"/>
    <x v="1521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x v="97"/>
    <b v="1"/>
    <s v="photography/photobooks"/>
    <n v="1.0681333333333334"/>
    <n v="170.44680851063831"/>
    <x v="8"/>
    <x v="20"/>
    <x v="1521"/>
    <d v="2016-06-07T04:01:31"/>
  </r>
  <r>
    <x v="1522"/>
    <x v="1522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x v="320"/>
    <b v="1"/>
    <s v="photography/photobooks"/>
    <n v="1.3896574712643677"/>
    <n v="133.7391592920354"/>
    <x v="8"/>
    <x v="20"/>
    <x v="1522"/>
    <d v="2014-10-17T19:55:39"/>
  </r>
  <r>
    <x v="1523"/>
    <x v="1523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x v="198"/>
    <b v="1"/>
    <s v="photography/photobooks"/>
    <n v="1.2484324324324325"/>
    <n v="95.834024896265561"/>
    <x v="8"/>
    <x v="20"/>
    <x v="1523"/>
    <d v="2014-12-23T00:00:00"/>
  </r>
  <r>
    <x v="1524"/>
    <x v="1524"/>
    <s v="Limited edition split zine by photographers AdeY and Kersti K. 100 signed and hand numbered copies!"/>
    <n v="3000"/>
    <n v="6210"/>
    <x v="0"/>
    <x v="11"/>
    <s v="SEK"/>
    <n v="1487592090"/>
    <n v="1485000090"/>
    <b v="1"/>
    <x v="33"/>
    <b v="1"/>
    <s v="photography/photobooks"/>
    <n v="2.0699999999999998"/>
    <n v="221.78571428571428"/>
    <x v="8"/>
    <x v="20"/>
    <x v="1524"/>
    <d v="2017-02-20T12:01:30"/>
  </r>
  <r>
    <x v="1525"/>
    <x v="1525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x v="205"/>
    <b v="1"/>
    <s v="photography/photobooks"/>
    <n v="1.7400576923076922"/>
    <n v="32.315357142857138"/>
    <x v="8"/>
    <x v="20"/>
    <x v="1525"/>
    <d v="2016-08-18T16:52:18"/>
  </r>
  <r>
    <x v="1526"/>
    <x v="1526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x v="321"/>
    <b v="1"/>
    <s v="photography/photobooks"/>
    <n v="1.2032608695652174"/>
    <n v="98.839285714285708"/>
    <x v="8"/>
    <x v="20"/>
    <x v="1526"/>
    <d v="2016-01-19T06:37:27"/>
  </r>
  <r>
    <x v="1527"/>
    <x v="1527"/>
    <s v="Eight creatives visited Japan. This is a unique photo-book of their separate but collected experiences."/>
    <n v="3500"/>
    <n v="3865.55"/>
    <x v="0"/>
    <x v="0"/>
    <s v="USD"/>
    <n v="1489497886"/>
    <n v="1487082286"/>
    <b v="1"/>
    <x v="16"/>
    <b v="1"/>
    <s v="photography/photobooks"/>
    <n v="1.1044428571428573"/>
    <n v="55.222142857142863"/>
    <x v="8"/>
    <x v="20"/>
    <x v="1527"/>
    <d v="2017-03-14T13:24:46"/>
  </r>
  <r>
    <x v="1528"/>
    <x v="1528"/>
    <s v="A book of street photos from around Shibuya that I've made between 2011-2016."/>
    <n v="3000"/>
    <n v="8447"/>
    <x v="0"/>
    <x v="0"/>
    <s v="USD"/>
    <n v="1485907200"/>
    <n v="1483292122"/>
    <b v="1"/>
    <x v="322"/>
    <b v="1"/>
    <s v="photography/photobooks"/>
    <n v="2.8156666666666665"/>
    <n v="52.793750000000003"/>
    <x v="8"/>
    <x v="20"/>
    <x v="1528"/>
    <d v="2017-02-01T00:00:00"/>
  </r>
  <r>
    <x v="1529"/>
    <x v="1529"/>
    <s v="An empowering photo book that transforms hurtful experiences into strength and solidarity."/>
    <n v="19000"/>
    <n v="19129"/>
    <x v="0"/>
    <x v="0"/>
    <s v="USD"/>
    <n v="1426773920"/>
    <n v="1424185520"/>
    <b v="1"/>
    <x v="261"/>
    <b v="1"/>
    <s v="photography/photobooks"/>
    <n v="1.0067894736842105"/>
    <n v="135.66666666666666"/>
    <x v="8"/>
    <x v="20"/>
    <x v="1529"/>
    <d v="2015-03-19T14:05:20"/>
  </r>
  <r>
    <x v="1530"/>
    <x v="1530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x v="323"/>
    <b v="1"/>
    <s v="photography/photobooks"/>
    <n v="1.3482571428571428"/>
    <n v="53.991990846681922"/>
    <x v="8"/>
    <x v="20"/>
    <x v="1530"/>
    <d v="2015-10-23T18:24:55"/>
  </r>
  <r>
    <x v="1531"/>
    <x v="1531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x v="196"/>
    <b v="1"/>
    <s v="photography/photobooks"/>
    <n v="1.7595744680851064"/>
    <n v="56.643835616438359"/>
    <x v="8"/>
    <x v="20"/>
    <x v="1531"/>
    <d v="2014-12-01T03:00:00"/>
  </r>
  <r>
    <x v="1532"/>
    <x v="1532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x v="324"/>
    <b v="1"/>
    <s v="photography/photobooks"/>
    <n v="4.8402000000000003"/>
    <n v="82.316326530612244"/>
    <x v="8"/>
    <x v="20"/>
    <x v="1532"/>
    <d v="2016-02-15T15:00:00"/>
  </r>
  <r>
    <x v="1533"/>
    <x v="1533"/>
    <s v="This is an intimate story about a family, focusing on their love and strength in the face of mortality."/>
    <n v="45000"/>
    <n v="65313"/>
    <x v="0"/>
    <x v="0"/>
    <s v="USD"/>
    <n v="1462161540"/>
    <n v="1457913777"/>
    <b v="1"/>
    <x v="325"/>
    <b v="1"/>
    <s v="photography/photobooks"/>
    <n v="1.4514"/>
    <n v="88.26081081081081"/>
    <x v="8"/>
    <x v="20"/>
    <x v="1533"/>
    <d v="2016-05-02T03:59:00"/>
  </r>
  <r>
    <x v="1534"/>
    <x v="1534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x v="232"/>
    <b v="1"/>
    <s v="photography/photobooks"/>
    <n v="4.1773333333333333"/>
    <n v="84.905149051490511"/>
    <x v="8"/>
    <x v="20"/>
    <x v="1534"/>
    <d v="2015-09-04T16:11:02"/>
  </r>
  <r>
    <x v="1535"/>
    <x v="1535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x v="238"/>
    <b v="1"/>
    <s v="photography/photobooks"/>
    <n v="1.3242499999999999"/>
    <n v="48.154545454545456"/>
    <x v="8"/>
    <x v="20"/>
    <x v="1535"/>
    <d v="2016-05-23T22:00:00"/>
  </r>
  <r>
    <x v="1536"/>
    <x v="1536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x v="326"/>
    <b v="1"/>
    <s v="photography/photobooks"/>
    <n v="2.5030841666666666"/>
    <n v="66.015406593406595"/>
    <x v="8"/>
    <x v="20"/>
    <x v="1536"/>
    <d v="2015-08-27T19:15:10"/>
  </r>
  <r>
    <x v="1537"/>
    <x v="1537"/>
    <s v="A Photobook about one of the most fascinating places on earth -     the sacred Mount Kailash in Tibet."/>
    <n v="12000"/>
    <n v="21588"/>
    <x v="0"/>
    <x v="12"/>
    <s v="EUR"/>
    <n v="1470506400"/>
    <n v="1467358427"/>
    <b v="1"/>
    <x v="291"/>
    <b v="1"/>
    <s v="photography/photobooks"/>
    <n v="1.7989999999999999"/>
    <n v="96.375"/>
    <x v="8"/>
    <x v="20"/>
    <x v="1537"/>
    <d v="2016-08-06T18:00:00"/>
  </r>
  <r>
    <x v="1538"/>
    <x v="1538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x v="67"/>
    <b v="1"/>
    <s v="photography/photobooks"/>
    <n v="1.0262857142857142"/>
    <n v="156.17391304347825"/>
    <x v="8"/>
    <x v="20"/>
    <x v="1538"/>
    <d v="2015-01-22T18:46:10"/>
  </r>
  <r>
    <x v="1539"/>
    <x v="1539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x v="4"/>
    <b v="1"/>
    <s v="photography/photobooks"/>
    <n v="1.359861"/>
    <n v="95.764859154929582"/>
    <x v="8"/>
    <x v="20"/>
    <x v="1539"/>
    <d v="2017-01-03T22:03:39"/>
  </r>
  <r>
    <x v="1540"/>
    <x v="1540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x v="15"/>
    <b v="1"/>
    <s v="photography/photobooks"/>
    <n v="1.1786666666666668"/>
    <n v="180.40816326530611"/>
    <x v="8"/>
    <x v="20"/>
    <x v="1540"/>
    <d v="2014-11-26T01:15:00"/>
  </r>
  <r>
    <x v="1541"/>
    <x v="1541"/>
    <s v="My Goal is to travel across Panama with my team and capture the beauty and wildlife throughout the canal."/>
    <n v="18000"/>
    <n v="6"/>
    <x v="2"/>
    <x v="0"/>
    <s v="USD"/>
    <n v="1420045538"/>
    <n v="1417453538"/>
    <b v="0"/>
    <x v="84"/>
    <b v="0"/>
    <s v="photography/nature"/>
    <n v="3.3333333333333332E-4"/>
    <n v="3"/>
    <x v="8"/>
    <x v="24"/>
    <x v="1541"/>
    <d v="2014-12-31T17:05:38"/>
  </r>
  <r>
    <x v="1542"/>
    <x v="1542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x v="29"/>
    <b v="0"/>
    <s v="photography/nature"/>
    <n v="0.04"/>
    <n v="20"/>
    <x v="8"/>
    <x v="24"/>
    <x v="1542"/>
    <d v="2015-06-30T23:55:00"/>
  </r>
  <r>
    <x v="1543"/>
    <x v="1543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x v="29"/>
    <b v="0"/>
    <s v="photography/nature"/>
    <n v="4.4444444444444444E-3"/>
    <n v="10"/>
    <x v="8"/>
    <x v="24"/>
    <x v="1543"/>
    <d v="2014-11-22T13:13:54"/>
  </r>
  <r>
    <x v="1544"/>
    <x v="1544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x v="78"/>
    <b v="0"/>
    <s v="photography/nature"/>
    <n v="0"/>
    <e v="#DIV/0!"/>
    <x v="8"/>
    <x v="24"/>
    <x v="1544"/>
    <d v="2015-04-01T00:18:00"/>
  </r>
  <r>
    <x v="1545"/>
    <x v="1545"/>
    <s v="&quot;He will not be a wise man who does not study human hearts!&quot;_x000a_Hope in natural art, creation!"/>
    <n v="3000"/>
    <n v="1"/>
    <x v="2"/>
    <x v="0"/>
    <s v="USD"/>
    <n v="1425330960"/>
    <n v="1422393234"/>
    <b v="0"/>
    <x v="29"/>
    <b v="0"/>
    <s v="photography/nature"/>
    <n v="3.3333333333333332E-4"/>
    <n v="1"/>
    <x v="8"/>
    <x v="24"/>
    <x v="1545"/>
    <d v="2015-03-02T21:16:00"/>
  </r>
  <r>
    <x v="1546"/>
    <x v="1546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x v="202"/>
    <b v="0"/>
    <s v="photography/nature"/>
    <n v="0.28899999999999998"/>
    <n v="26.272727272727273"/>
    <x v="8"/>
    <x v="24"/>
    <x v="1546"/>
    <d v="2014-09-17T05:06:39"/>
  </r>
  <r>
    <x v="1547"/>
    <x v="1547"/>
    <s v="I have produced a limited number (100) of five 8x10 prints of mixed photography I would like to share with you."/>
    <n v="20"/>
    <n v="0"/>
    <x v="2"/>
    <x v="0"/>
    <s v="USD"/>
    <n v="1487844882"/>
    <n v="1487240082"/>
    <b v="0"/>
    <x v="78"/>
    <b v="0"/>
    <s v="photography/nature"/>
    <n v="0"/>
    <e v="#DIV/0!"/>
    <x v="8"/>
    <x v="24"/>
    <x v="1547"/>
    <d v="2017-02-23T10:14:42"/>
  </r>
  <r>
    <x v="1548"/>
    <x v="1548"/>
    <s v="Beauty is in the eye of the beholder and I want to inspire conservation through color."/>
    <n v="700"/>
    <n v="60"/>
    <x v="2"/>
    <x v="0"/>
    <s v="USD"/>
    <n v="1447020620"/>
    <n v="1444425020"/>
    <b v="0"/>
    <x v="29"/>
    <b v="0"/>
    <s v="photography/nature"/>
    <n v="8.5714285714285715E-2"/>
    <n v="60"/>
    <x v="8"/>
    <x v="24"/>
    <x v="1548"/>
    <d v="2015-11-08T22:10:20"/>
  </r>
  <r>
    <x v="1549"/>
    <x v="1549"/>
    <s v="A 2016 calendar collection of landscape and wildlife photographs from award winning photographer, Steve Marler."/>
    <n v="500"/>
    <n v="170"/>
    <x v="2"/>
    <x v="0"/>
    <s v="USD"/>
    <n v="1446524159"/>
    <n v="1443928559"/>
    <b v="0"/>
    <x v="79"/>
    <b v="0"/>
    <s v="photography/nature"/>
    <n v="0.34"/>
    <n v="28.333333333333332"/>
    <x v="8"/>
    <x v="24"/>
    <x v="1549"/>
    <d v="2015-11-03T04:15:59"/>
  </r>
  <r>
    <x v="1550"/>
    <x v="1550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x v="63"/>
    <b v="0"/>
    <s v="photography/nature"/>
    <n v="0.13466666666666666"/>
    <n v="14.428571428571429"/>
    <x v="8"/>
    <x v="24"/>
    <x v="1550"/>
    <d v="2016-05-12T10:47:14"/>
  </r>
  <r>
    <x v="1551"/>
    <x v="1551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x v="78"/>
    <b v="0"/>
    <s v="photography/nature"/>
    <n v="0"/>
    <e v="#DIV/0!"/>
    <x v="8"/>
    <x v="24"/>
    <x v="1551"/>
    <d v="2015-05-27T19:47:19"/>
  </r>
  <r>
    <x v="1552"/>
    <x v="1552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x v="38"/>
    <b v="0"/>
    <s v="photography/nature"/>
    <n v="0.49186046511627907"/>
    <n v="132.1875"/>
    <x v="8"/>
    <x v="24"/>
    <x v="1552"/>
    <d v="2014-10-01T03:59:00"/>
  </r>
  <r>
    <x v="1553"/>
    <x v="1553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x v="78"/>
    <b v="0"/>
    <s v="photography/nature"/>
    <n v="0"/>
    <e v="#DIV/0!"/>
    <x v="8"/>
    <x v="24"/>
    <x v="1553"/>
    <d v="2015-09-02T06:47:27"/>
  </r>
  <r>
    <x v="1554"/>
    <x v="1554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x v="78"/>
    <b v="0"/>
    <s v="photography/nature"/>
    <n v="0"/>
    <e v="#DIV/0!"/>
    <x v="8"/>
    <x v="24"/>
    <x v="1554"/>
    <d v="2015-08-02T06:03:10"/>
  </r>
  <r>
    <x v="1555"/>
    <x v="1555"/>
    <s v="I am traveling the coastline of Maine and will be taking pictures of all the scenery and lighthouses in the area."/>
    <n v="750"/>
    <n v="0"/>
    <x v="2"/>
    <x v="0"/>
    <s v="USD"/>
    <n v="1442509200"/>
    <n v="1440513832"/>
    <b v="0"/>
    <x v="78"/>
    <b v="0"/>
    <s v="photography/nature"/>
    <n v="0"/>
    <e v="#DIV/0!"/>
    <x v="8"/>
    <x v="24"/>
    <x v="1555"/>
    <d v="2015-09-17T17:00:00"/>
  </r>
  <r>
    <x v="1556"/>
    <x v="1556"/>
    <s v="To gather a collection of photographs for a coffee table book that displays the beauty of Canada's west."/>
    <n v="1500"/>
    <n v="677"/>
    <x v="2"/>
    <x v="5"/>
    <s v="CAD"/>
    <n v="1467603624"/>
    <n v="1465011624"/>
    <b v="0"/>
    <x v="8"/>
    <b v="0"/>
    <s v="photography/nature"/>
    <n v="0.45133333333333331"/>
    <n v="56.416666666666664"/>
    <x v="8"/>
    <x v="24"/>
    <x v="1556"/>
    <d v="2016-07-04T03:40:24"/>
  </r>
  <r>
    <x v="1557"/>
    <x v="1557"/>
    <s v="I have always been captivated by photography, Now I am trying to set up my own company and publish my pictures."/>
    <n v="2500"/>
    <n v="100"/>
    <x v="2"/>
    <x v="0"/>
    <s v="USD"/>
    <n v="1411227633"/>
    <n v="1408549233"/>
    <b v="0"/>
    <x v="29"/>
    <b v="0"/>
    <s v="photography/nature"/>
    <n v="0.04"/>
    <n v="100"/>
    <x v="8"/>
    <x v="24"/>
    <x v="1557"/>
    <d v="2014-09-20T15:40:33"/>
  </r>
  <r>
    <x v="1558"/>
    <x v="1558"/>
    <s v="A large 2016 wall-calendar (A3 when open) featuring 12 stunning photographs by Lucy Wood."/>
    <n v="750"/>
    <n v="35"/>
    <x v="2"/>
    <x v="1"/>
    <s v="GBP"/>
    <n v="1440763920"/>
    <n v="1435656759"/>
    <b v="0"/>
    <x v="83"/>
    <b v="0"/>
    <s v="photography/nature"/>
    <n v="4.6666666666666669E-2"/>
    <n v="11.666666666666666"/>
    <x v="8"/>
    <x v="24"/>
    <x v="1558"/>
    <d v="2015-08-28T12:12:00"/>
  </r>
  <r>
    <x v="1559"/>
    <x v="1559"/>
    <s v="The goal of this project is to provide scientific evidence of bigfoot in the North Cascades."/>
    <n v="15000"/>
    <n v="50"/>
    <x v="2"/>
    <x v="0"/>
    <s v="USD"/>
    <n v="1430270199"/>
    <n v="1428974199"/>
    <b v="0"/>
    <x v="29"/>
    <b v="0"/>
    <s v="photography/nature"/>
    <n v="3.3333333333333335E-3"/>
    <n v="50"/>
    <x v="8"/>
    <x v="24"/>
    <x v="1559"/>
    <d v="2015-04-29T01:16:39"/>
  </r>
  <r>
    <x v="1560"/>
    <x v="1560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x v="80"/>
    <b v="0"/>
    <s v="photography/nature"/>
    <n v="3.7600000000000001E-2"/>
    <n v="23.5"/>
    <x v="8"/>
    <x v="24"/>
    <x v="1560"/>
    <d v="2014-11-13T01:29:53"/>
  </r>
  <r>
    <x v="1561"/>
    <x v="1561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x v="29"/>
    <b v="0"/>
    <s v="publishing/art books"/>
    <n v="6.7000000000000002E-3"/>
    <n v="67"/>
    <x v="3"/>
    <x v="25"/>
    <x v="1561"/>
    <d v="2013-11-07T02:00:03"/>
  </r>
  <r>
    <x v="1562"/>
    <x v="1562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x v="78"/>
    <b v="0"/>
    <s v="publishing/art books"/>
    <n v="0"/>
    <e v="#DIV/0!"/>
    <x v="3"/>
    <x v="25"/>
    <x v="1562"/>
    <d v="2009-12-02T00:50:00"/>
  </r>
  <r>
    <x v="1563"/>
    <x v="1563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x v="84"/>
    <b v="0"/>
    <s v="publishing/art books"/>
    <n v="1.4166666666666666E-2"/>
    <n v="42.5"/>
    <x v="3"/>
    <x v="25"/>
    <x v="1563"/>
    <d v="2014-03-14T16:49:11"/>
  </r>
  <r>
    <x v="1564"/>
    <x v="1564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x v="29"/>
    <b v="0"/>
    <s v="publishing/art books"/>
    <n v="1E-3"/>
    <n v="10"/>
    <x v="3"/>
    <x v="25"/>
    <x v="1564"/>
    <d v="2015-05-28T20:05:00"/>
  </r>
  <r>
    <x v="1565"/>
    <x v="1565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x v="29"/>
    <b v="0"/>
    <s v="publishing/art books"/>
    <n v="2.5000000000000001E-2"/>
    <n v="100"/>
    <x v="3"/>
    <x v="25"/>
    <x v="1565"/>
    <d v="2011-06-08T17:31:01"/>
  </r>
  <r>
    <x v="1566"/>
    <x v="1566"/>
    <s v="Joe DeVito's first Art Book and original King Kong novellas available in both Limited and Deluxe Editions."/>
    <n v="30000"/>
    <n v="6375"/>
    <x v="1"/>
    <x v="0"/>
    <s v="USD"/>
    <n v="1469656800"/>
    <n v="1467151204"/>
    <b v="0"/>
    <x v="211"/>
    <b v="0"/>
    <s v="publishing/art books"/>
    <n v="0.21249999999999999"/>
    <n v="108.05084745762711"/>
    <x v="3"/>
    <x v="25"/>
    <x v="1566"/>
    <d v="2016-07-27T22:00:00"/>
  </r>
  <r>
    <x v="1567"/>
    <x v="1567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x v="62"/>
    <b v="0"/>
    <s v="publishing/art books"/>
    <n v="4.1176470588235294E-2"/>
    <n v="26.923076923076923"/>
    <x v="3"/>
    <x v="25"/>
    <x v="1567"/>
    <d v="2014-02-17T00:00:00"/>
  </r>
  <r>
    <x v="1568"/>
    <x v="1568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x v="19"/>
    <b v="0"/>
    <s v="publishing/art books"/>
    <n v="0.13639999999999999"/>
    <n v="155"/>
    <x v="3"/>
    <x v="25"/>
    <x v="1568"/>
    <d v="2014-12-24T01:29:45"/>
  </r>
  <r>
    <x v="1569"/>
    <x v="1569"/>
    <s v="to be removed"/>
    <n v="30000"/>
    <n v="0"/>
    <x v="1"/>
    <x v="0"/>
    <s v="USD"/>
    <n v="1369498714"/>
    <n v="1366906714"/>
    <b v="0"/>
    <x v="78"/>
    <b v="0"/>
    <s v="publishing/art books"/>
    <n v="0"/>
    <e v="#DIV/0!"/>
    <x v="3"/>
    <x v="25"/>
    <x v="1569"/>
    <d v="2013-05-25T16:18:34"/>
  </r>
  <r>
    <x v="1570"/>
    <x v="1570"/>
    <s v="A Coloring Book of Breathtaking Beauties_x000a_To Calm the Heart and Soul"/>
    <n v="6000"/>
    <n v="2484"/>
    <x v="1"/>
    <x v="0"/>
    <s v="USD"/>
    <n v="1460140282"/>
    <n v="1457551882"/>
    <b v="0"/>
    <x v="47"/>
    <b v="0"/>
    <s v="publishing/art books"/>
    <n v="0.41399999999999998"/>
    <n v="47.769230769230766"/>
    <x v="3"/>
    <x v="25"/>
    <x v="1570"/>
    <d v="2016-04-08T18:31:22"/>
  </r>
  <r>
    <x v="1571"/>
    <x v="1571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x v="80"/>
    <b v="0"/>
    <s v="publishing/art books"/>
    <n v="6.6115702479338841E-3"/>
    <n v="20"/>
    <x v="3"/>
    <x v="25"/>
    <x v="1571"/>
    <d v="2015-06-19T18:28:03"/>
  </r>
  <r>
    <x v="1572"/>
    <x v="1572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x v="83"/>
    <b v="0"/>
    <s v="publishing/art books"/>
    <n v="0.05"/>
    <n v="41.666666666666664"/>
    <x v="3"/>
    <x v="25"/>
    <x v="1572"/>
    <d v="2016-02-28T23:59:00"/>
  </r>
  <r>
    <x v="1573"/>
    <x v="1573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x v="83"/>
    <b v="0"/>
    <s v="publishing/art books"/>
    <n v="2.4777777777777777E-2"/>
    <n v="74.333333333333329"/>
    <x v="3"/>
    <x v="25"/>
    <x v="1573"/>
    <d v="2017-04-01T03:59:00"/>
  </r>
  <r>
    <x v="1574"/>
    <x v="1574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x v="79"/>
    <b v="0"/>
    <s v="publishing/art books"/>
    <n v="5.0599999999999999E-2"/>
    <n v="84.333333333333329"/>
    <x v="3"/>
    <x v="25"/>
    <x v="1574"/>
    <d v="2015-02-17T22:15:29"/>
  </r>
  <r>
    <x v="1575"/>
    <x v="1575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x v="2"/>
    <b v="0"/>
    <s v="publishing/art books"/>
    <n v="0.2291"/>
    <n v="65.457142857142856"/>
    <x v="3"/>
    <x v="25"/>
    <x v="1575"/>
    <d v="2014-07-09T12:34:56"/>
  </r>
  <r>
    <x v="1576"/>
    <x v="1576"/>
    <s v="For the publication of my first 3 books: an Art book, a graphic novel, and a coloring book"/>
    <n v="5000"/>
    <n v="650"/>
    <x v="1"/>
    <x v="0"/>
    <s v="USD"/>
    <n v="1435698368"/>
    <n v="1431810368"/>
    <b v="0"/>
    <x v="73"/>
    <b v="0"/>
    <s v="publishing/art books"/>
    <n v="0.13"/>
    <n v="65"/>
    <x v="3"/>
    <x v="25"/>
    <x v="1576"/>
    <d v="2015-06-30T21:06:08"/>
  </r>
  <r>
    <x v="1577"/>
    <x v="1577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x v="84"/>
    <b v="0"/>
    <s v="publishing/art books"/>
    <n v="5.4999999999999997E-3"/>
    <n v="27.5"/>
    <x v="3"/>
    <x v="25"/>
    <x v="1577"/>
    <d v="2012-07-24T20:20:48"/>
  </r>
  <r>
    <x v="1578"/>
    <x v="1578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x v="80"/>
    <b v="0"/>
    <s v="publishing/art books"/>
    <n v="0.10806536636794939"/>
    <n v="51.25"/>
    <x v="3"/>
    <x v="25"/>
    <x v="1578"/>
    <d v="2010-09-02T02:00:00"/>
  </r>
  <r>
    <x v="1579"/>
    <x v="1579"/>
    <s v="'Compilation of visual and literary art through fine art photography, graphic art, and poetry."/>
    <n v="3333"/>
    <n v="28"/>
    <x v="1"/>
    <x v="0"/>
    <s v="USD"/>
    <n v="1377734091"/>
    <n v="1374882891"/>
    <b v="0"/>
    <x v="84"/>
    <b v="0"/>
    <s v="publishing/art books"/>
    <n v="8.4008400840084006E-3"/>
    <n v="14"/>
    <x v="3"/>
    <x v="25"/>
    <x v="1579"/>
    <d v="2013-08-28T23:54:51"/>
  </r>
  <r>
    <x v="1580"/>
    <x v="1580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x v="78"/>
    <b v="0"/>
    <s v="publishing/art books"/>
    <n v="0"/>
    <e v="#DIV/0!"/>
    <x v="3"/>
    <x v="25"/>
    <x v="1580"/>
    <d v="2012-05-21T01:12:06"/>
  </r>
  <r>
    <x v="1581"/>
    <x v="1581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x v="29"/>
    <b v="0"/>
    <s v="photography/places"/>
    <n v="5.0000000000000001E-3"/>
    <n v="5"/>
    <x v="8"/>
    <x v="26"/>
    <x v="1581"/>
    <d v="2015-12-19T10:46:30"/>
  </r>
  <r>
    <x v="1582"/>
    <x v="1582"/>
    <s v="I create canvas prints of images from in and around New Orleans"/>
    <n v="1000"/>
    <n v="93"/>
    <x v="2"/>
    <x v="0"/>
    <s v="USD"/>
    <n v="1445894400"/>
    <n v="1440961053"/>
    <b v="0"/>
    <x v="83"/>
    <b v="0"/>
    <s v="photography/places"/>
    <n v="9.2999999999999999E-2"/>
    <n v="31"/>
    <x v="8"/>
    <x v="26"/>
    <x v="1582"/>
    <d v="2015-10-26T21:20:00"/>
  </r>
  <r>
    <x v="1583"/>
    <x v="1583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x v="29"/>
    <b v="0"/>
    <s v="photography/places"/>
    <n v="7.5000000000000002E-4"/>
    <n v="15"/>
    <x v="8"/>
    <x v="26"/>
    <x v="1583"/>
    <d v="2014-09-25T21:43:11"/>
  </r>
  <r>
    <x v="1584"/>
    <x v="1584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x v="78"/>
    <b v="0"/>
    <s v="photography/places"/>
    <n v="0"/>
    <e v="#DIV/0!"/>
    <x v="8"/>
    <x v="26"/>
    <x v="1584"/>
    <d v="2014-05-30T15:35:01"/>
  </r>
  <r>
    <x v="1585"/>
    <x v="1585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x v="8"/>
    <b v="0"/>
    <s v="photography/places"/>
    <n v="0.79"/>
    <n v="131.66666666666666"/>
    <x v="8"/>
    <x v="26"/>
    <x v="1585"/>
    <d v="2016-12-25T11:00:00"/>
  </r>
  <r>
    <x v="1586"/>
    <x v="1586"/>
    <s v="Show the world the beauty that is in all of our back yards!"/>
    <n v="1500"/>
    <n v="0"/>
    <x v="2"/>
    <x v="0"/>
    <s v="USD"/>
    <n v="1428197422"/>
    <n v="1425609022"/>
    <b v="0"/>
    <x v="78"/>
    <b v="0"/>
    <s v="photography/places"/>
    <n v="0"/>
    <e v="#DIV/0!"/>
    <x v="8"/>
    <x v="26"/>
    <x v="1586"/>
    <d v="2015-04-05T01:30:22"/>
  </r>
  <r>
    <x v="1587"/>
    <x v="1587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x v="29"/>
    <b v="0"/>
    <s v="photography/places"/>
    <n v="1.3333333333333334E-4"/>
    <n v="1"/>
    <x v="8"/>
    <x v="26"/>
    <x v="1587"/>
    <d v="2014-12-13T22:49:25"/>
  </r>
  <r>
    <x v="1588"/>
    <x v="1588"/>
    <s v="Southeast Texas as seen through the lens of a cell phone camera"/>
    <n v="516"/>
    <n v="0"/>
    <x v="2"/>
    <x v="0"/>
    <s v="USD"/>
    <n v="1422735120"/>
    <n v="1420091999"/>
    <b v="0"/>
    <x v="78"/>
    <b v="0"/>
    <s v="photography/places"/>
    <n v="0"/>
    <e v="#DIV/0!"/>
    <x v="8"/>
    <x v="26"/>
    <x v="1588"/>
    <d v="2015-01-31T20:12:00"/>
  </r>
  <r>
    <x v="1589"/>
    <x v="1589"/>
    <s v="I want to be able to have my own photography inside a canvas and have it be displayed everywhere."/>
    <n v="1200"/>
    <n v="0"/>
    <x v="2"/>
    <x v="0"/>
    <s v="USD"/>
    <n v="1444433886"/>
    <n v="1441841886"/>
    <b v="0"/>
    <x v="78"/>
    <b v="0"/>
    <s v="photography/places"/>
    <n v="0"/>
    <e v="#DIV/0!"/>
    <x v="8"/>
    <x v="26"/>
    <x v="1589"/>
    <d v="2015-10-09T23:38:06"/>
  </r>
  <r>
    <x v="1590"/>
    <x v="1590"/>
    <s v="Discover Italy through photography."/>
    <n v="60000"/>
    <n v="1020"/>
    <x v="2"/>
    <x v="13"/>
    <s v="EUR"/>
    <n v="1443040464"/>
    <n v="1440448464"/>
    <b v="0"/>
    <x v="84"/>
    <b v="0"/>
    <s v="photography/places"/>
    <n v="1.7000000000000001E-2"/>
    <n v="510"/>
    <x v="8"/>
    <x v="26"/>
    <x v="1590"/>
    <d v="2015-09-23T20:34:24"/>
  </r>
  <r>
    <x v="1591"/>
    <x v="1591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x v="297"/>
    <b v="0"/>
    <s v="photography/places"/>
    <n v="0.29228571428571426"/>
    <n v="44.478260869565219"/>
    <x v="8"/>
    <x v="26"/>
    <x v="1591"/>
    <d v="2016-04-03T16:25:41"/>
  </r>
  <r>
    <x v="1592"/>
    <x v="1592"/>
    <s v="A portfolio collage of beautiful pictures of authentic Pittsburgh locations and scenery."/>
    <n v="25"/>
    <n v="0"/>
    <x v="2"/>
    <x v="0"/>
    <s v="USD"/>
    <n v="1427503485"/>
    <n v="1423619085"/>
    <b v="0"/>
    <x v="78"/>
    <b v="0"/>
    <s v="photography/places"/>
    <n v="0"/>
    <e v="#DIV/0!"/>
    <x v="8"/>
    <x v="26"/>
    <x v="1592"/>
    <d v="2015-03-28T00:44:45"/>
  </r>
  <r>
    <x v="1593"/>
    <x v="1593"/>
    <s v="A trip to fulfill a dream of capturing the wonders and history of ancient Italy in person."/>
    <n v="22000"/>
    <n v="3"/>
    <x v="2"/>
    <x v="0"/>
    <s v="USD"/>
    <n v="1425154655"/>
    <n v="1422562655"/>
    <b v="0"/>
    <x v="83"/>
    <b v="0"/>
    <s v="photography/places"/>
    <n v="1.3636363636363637E-4"/>
    <n v="1"/>
    <x v="8"/>
    <x v="26"/>
    <x v="1593"/>
    <d v="2015-02-28T20:17:35"/>
  </r>
  <r>
    <x v="1594"/>
    <x v="1594"/>
    <s v="I photograph my love of New Orleans, create canvases and share those memories with you."/>
    <n v="1000"/>
    <n v="205"/>
    <x v="2"/>
    <x v="0"/>
    <s v="USD"/>
    <n v="1463329260"/>
    <n v="1458147982"/>
    <b v="0"/>
    <x v="73"/>
    <b v="0"/>
    <s v="photography/places"/>
    <n v="0.20499999999999999"/>
    <n v="20.5"/>
    <x v="8"/>
    <x v="26"/>
    <x v="1594"/>
    <d v="2016-05-15T16:21:00"/>
  </r>
  <r>
    <x v="1595"/>
    <x v="1595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x v="63"/>
    <b v="0"/>
    <s v="photography/places"/>
    <n v="2.8E-3"/>
    <n v="40"/>
    <x v="8"/>
    <x v="26"/>
    <x v="1595"/>
    <d v="2014-06-18T20:13:00"/>
  </r>
  <r>
    <x v="1596"/>
    <x v="1596"/>
    <s v="London is beautiful. I want to create a book of stunning images from in and around our great city"/>
    <n v="3250"/>
    <n v="75"/>
    <x v="2"/>
    <x v="1"/>
    <s v="GBP"/>
    <n v="1418469569"/>
    <n v="1414577969"/>
    <b v="0"/>
    <x v="83"/>
    <b v="0"/>
    <s v="photography/places"/>
    <n v="2.3076923076923078E-2"/>
    <n v="25"/>
    <x v="8"/>
    <x v="26"/>
    <x v="1596"/>
    <d v="2014-12-13T11:19:29"/>
  </r>
  <r>
    <x v="1597"/>
    <x v="1597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x v="78"/>
    <b v="0"/>
    <s v="photography/places"/>
    <n v="0"/>
    <e v="#DIV/0!"/>
    <x v="8"/>
    <x v="26"/>
    <x v="1597"/>
    <d v="2016-09-20T08:29:57"/>
  </r>
  <r>
    <x v="1598"/>
    <x v="1598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x v="29"/>
    <b v="0"/>
    <s v="photography/places"/>
    <n v="1.25E-3"/>
    <n v="1"/>
    <x v="8"/>
    <x v="26"/>
    <x v="1598"/>
    <d v="2015-07-26T16:00:58"/>
  </r>
  <r>
    <x v="1599"/>
    <x v="1599"/>
    <s v="A London photographer trekking 5,895m up Africa's Mount Kilimanjaro to pursue and enrich a career."/>
    <n v="500"/>
    <n v="0"/>
    <x v="2"/>
    <x v="1"/>
    <s v="GBP"/>
    <n v="1460116576"/>
    <n v="1457528176"/>
    <b v="0"/>
    <x v="78"/>
    <b v="0"/>
    <s v="photography/places"/>
    <n v="0"/>
    <e v="#DIV/0!"/>
    <x v="8"/>
    <x v="26"/>
    <x v="1599"/>
    <d v="2016-04-08T11:56:16"/>
  </r>
  <r>
    <x v="1600"/>
    <x v="1600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x v="82"/>
    <b v="0"/>
    <s v="photography/places"/>
    <n v="7.3400000000000007E-2"/>
    <n v="40.777777777777779"/>
    <x v="8"/>
    <x v="26"/>
    <x v="1600"/>
    <d v="2014-07-15T05:11:00"/>
  </r>
  <r>
    <x v="1601"/>
    <x v="1601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x v="66"/>
    <b v="1"/>
    <s v="music/rock"/>
    <n v="1.082492"/>
    <n v="48.325535714285714"/>
    <x v="4"/>
    <x v="11"/>
    <x v="1601"/>
    <d v="2011-05-05T02:13:53"/>
  </r>
  <r>
    <x v="1602"/>
    <x v="1602"/>
    <s v="We need the help of fans of both music and film alike to help us create our collective vision for this song."/>
    <n v="1500"/>
    <n v="1502.5"/>
    <x v="0"/>
    <x v="0"/>
    <s v="USD"/>
    <n v="1318633200"/>
    <n v="1314947317"/>
    <b v="0"/>
    <x v="58"/>
    <b v="1"/>
    <s v="music/rock"/>
    <n v="1.0016666666666667"/>
    <n v="46.953125"/>
    <x v="4"/>
    <x v="11"/>
    <x v="1602"/>
    <d v="2011-10-14T23:00:00"/>
  </r>
  <r>
    <x v="1603"/>
    <x v="1603"/>
    <s v="An exercise in the wild and dangerous world of solo musicianship by Maxwell D Feinstein."/>
    <n v="2000"/>
    <n v="2000.66"/>
    <x v="0"/>
    <x v="0"/>
    <s v="USD"/>
    <n v="1327723459"/>
    <n v="1322539459"/>
    <b v="0"/>
    <x v="209"/>
    <b v="1"/>
    <s v="music/rock"/>
    <n v="1.0003299999999999"/>
    <n v="66.688666666666663"/>
    <x v="4"/>
    <x v="11"/>
    <x v="1603"/>
    <d v="2012-01-28T04:04:19"/>
  </r>
  <r>
    <x v="1604"/>
    <x v="1604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x v="16"/>
    <b v="1"/>
    <s v="music/rock"/>
    <n v="1.2210714285714286"/>
    <n v="48.842857142857142"/>
    <x v="4"/>
    <x v="11"/>
    <x v="1604"/>
    <d v="2012-03-17T19:17:15"/>
  </r>
  <r>
    <x v="1605"/>
    <x v="1605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x v="34"/>
    <b v="1"/>
    <s v="music/rock"/>
    <n v="1.0069333333333335"/>
    <n v="137.30909090909091"/>
    <x v="4"/>
    <x v="11"/>
    <x v="1605"/>
    <d v="2011-08-01T07:00:00"/>
  </r>
  <r>
    <x v="1606"/>
    <x v="1606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x v="297"/>
    <b v="1"/>
    <s v="music/rock"/>
    <n v="1.01004125"/>
    <n v="87.829673913043479"/>
    <x v="4"/>
    <x v="11"/>
    <x v="1606"/>
    <d v="2011-03-24T01:40:38"/>
  </r>
  <r>
    <x v="1607"/>
    <x v="1607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x v="242"/>
    <b v="1"/>
    <s v="music/rock"/>
    <n v="1.4511000000000001"/>
    <n v="70.785365853658533"/>
    <x v="4"/>
    <x v="11"/>
    <x v="1607"/>
    <d v="2012-06-14T19:24:11"/>
  </r>
  <r>
    <x v="1608"/>
    <x v="1608"/>
    <s v="The Devil &amp; Me's Debut album, &quot;...It's Not A Dream&quot;, featuring 9 original, Hard Rock songs."/>
    <n v="1200"/>
    <n v="1215"/>
    <x v="0"/>
    <x v="0"/>
    <s v="USD"/>
    <n v="1388553960"/>
    <n v="1385754986"/>
    <b v="0"/>
    <x v="23"/>
    <b v="1"/>
    <s v="music/rock"/>
    <n v="1.0125"/>
    <n v="52.826086956521742"/>
    <x v="4"/>
    <x v="11"/>
    <x v="1608"/>
    <d v="2014-01-01T05:26:00"/>
  </r>
  <r>
    <x v="1609"/>
    <x v="1609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x v="80"/>
    <b v="1"/>
    <s v="music/rock"/>
    <n v="1.1833333333333333"/>
    <n v="443.75"/>
    <x v="4"/>
    <x v="11"/>
    <x v="1609"/>
    <d v="2011-11-02T08:00:00"/>
  </r>
  <r>
    <x v="1610"/>
    <x v="1610"/>
    <s v="So The Story Goes is the upcoming album from &quot;Just Joe&quot; Altier."/>
    <n v="2000"/>
    <n v="5437"/>
    <x v="0"/>
    <x v="0"/>
    <s v="USD"/>
    <n v="1355609510"/>
    <n v="1353017510"/>
    <b v="0"/>
    <x v="300"/>
    <b v="1"/>
    <s v="music/rock"/>
    <n v="2.7185000000000001"/>
    <n v="48.544642857142854"/>
    <x v="4"/>
    <x v="11"/>
    <x v="1610"/>
    <d v="2012-12-15T22:11:50"/>
  </r>
  <r>
    <x v="1611"/>
    <x v="1611"/>
    <s v="Skelton-Luns CD/7&quot; No Big Deal."/>
    <n v="800"/>
    <n v="1001"/>
    <x v="0"/>
    <x v="0"/>
    <s v="USD"/>
    <n v="1370390432"/>
    <n v="1368576032"/>
    <b v="0"/>
    <x v="74"/>
    <b v="1"/>
    <s v="music/rock"/>
    <n v="1.25125"/>
    <n v="37.074074074074076"/>
    <x v="4"/>
    <x v="11"/>
    <x v="1611"/>
    <d v="2013-06-05T00:00:32"/>
  </r>
  <r>
    <x v="1612"/>
    <x v="1612"/>
    <s v="Help us achieve our goal to get our van repaired, gassed up, and road-ready for our winter tour!"/>
    <n v="500"/>
    <n v="550"/>
    <x v="0"/>
    <x v="0"/>
    <s v="USD"/>
    <n v="1357160384"/>
    <n v="1354568384"/>
    <b v="0"/>
    <x v="202"/>
    <b v="1"/>
    <s v="music/rock"/>
    <n v="1.1000000000000001"/>
    <n v="50"/>
    <x v="4"/>
    <x v="11"/>
    <x v="1612"/>
    <d v="2013-01-02T20:59:44"/>
  </r>
  <r>
    <x v="1613"/>
    <x v="1613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x v="55"/>
    <b v="1"/>
    <s v="music/rock"/>
    <n v="1.0149999999999999"/>
    <n v="39.03846153846154"/>
    <x v="4"/>
    <x v="11"/>
    <x v="1613"/>
    <d v="2012-07-22T01:40:02"/>
  </r>
  <r>
    <x v="1614"/>
    <x v="1614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x v="99"/>
    <b v="1"/>
    <s v="music/rock"/>
    <n v="1.0269999999999999"/>
    <n v="66.688311688311686"/>
    <x v="4"/>
    <x v="11"/>
    <x v="1614"/>
    <d v="2014-08-03T17:00:00"/>
  </r>
  <r>
    <x v="1615"/>
    <x v="1615"/>
    <s v="We are Reno Divorce!! Here is a taste of our upcoming release and we invite you to be a part of it."/>
    <n v="8000"/>
    <n v="9130"/>
    <x v="0"/>
    <x v="0"/>
    <s v="USD"/>
    <n v="1323742396"/>
    <n v="1319850796"/>
    <b v="0"/>
    <x v="327"/>
    <b v="1"/>
    <s v="music/rock"/>
    <n v="1.1412500000000001"/>
    <n v="67.132352941176464"/>
    <x v="4"/>
    <x v="11"/>
    <x v="1615"/>
    <d v="2011-12-13T02:13:16"/>
  </r>
  <r>
    <x v="1616"/>
    <x v="1616"/>
    <s v="HELP! We don't have much time.....Join Aly Jados in making her new EP a reality before the world ends!!!!"/>
    <n v="10000"/>
    <n v="10420"/>
    <x v="0"/>
    <x v="0"/>
    <s v="USD"/>
    <n v="1353621600"/>
    <n v="1350061821"/>
    <b v="0"/>
    <x v="328"/>
    <b v="1"/>
    <s v="music/rock"/>
    <n v="1.042"/>
    <n v="66.369426751592357"/>
    <x v="4"/>
    <x v="11"/>
    <x v="1616"/>
    <d v="2012-11-22T22:00:00"/>
  </r>
  <r>
    <x v="1617"/>
    <x v="1617"/>
    <s v="The Coffis Brothers &amp;The Mountain Men are recording a brand new full length record."/>
    <n v="7000"/>
    <n v="10210"/>
    <x v="0"/>
    <x v="0"/>
    <s v="USD"/>
    <n v="1383332400"/>
    <n v="1380470188"/>
    <b v="0"/>
    <x v="150"/>
    <b v="1"/>
    <s v="music/rock"/>
    <n v="1.4585714285714286"/>
    <n v="64.620253164556956"/>
    <x v="4"/>
    <x v="11"/>
    <x v="1617"/>
    <d v="2013-11-01T19:00:00"/>
  </r>
  <r>
    <x v="1618"/>
    <x v="1618"/>
    <s v="Janus Word combines hard rock with melodic acoustic music for a unique and awesome sound."/>
    <n v="1500"/>
    <n v="1576"/>
    <x v="0"/>
    <x v="0"/>
    <s v="USD"/>
    <n v="1362757335"/>
    <n v="1359301335"/>
    <b v="0"/>
    <x v="74"/>
    <b v="1"/>
    <s v="music/rock"/>
    <n v="1.0506666666666666"/>
    <n v="58.370370370370374"/>
    <x v="4"/>
    <x v="11"/>
    <x v="1618"/>
    <d v="2013-03-08T15:42:15"/>
  </r>
  <r>
    <x v="1619"/>
    <x v="1619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x v="23"/>
    <b v="1"/>
    <s v="music/rock"/>
    <n v="1.3333333333333333"/>
    <n v="86.956521739130437"/>
    <x v="4"/>
    <x v="11"/>
    <x v="1619"/>
    <d v="2014-09-15T04:28:06"/>
  </r>
  <r>
    <x v="1620"/>
    <x v="1620"/>
    <s v="Kickstarting my music career with 300 hard copy CDs of my first release."/>
    <n v="1000"/>
    <n v="1130"/>
    <x v="0"/>
    <x v="0"/>
    <s v="USD"/>
    <n v="1361606940"/>
    <n v="1361002140"/>
    <b v="0"/>
    <x v="57"/>
    <b v="1"/>
    <s v="music/rock"/>
    <n v="1.1299999999999999"/>
    <n v="66.470588235294116"/>
    <x v="4"/>
    <x v="11"/>
    <x v="1620"/>
    <d v="2013-02-23T08:09:00"/>
  </r>
  <r>
    <x v="1621"/>
    <x v="1621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x v="77"/>
    <b v="1"/>
    <s v="music/rock"/>
    <n v="1.212"/>
    <n v="163.78378378378378"/>
    <x v="4"/>
    <x v="11"/>
    <x v="1621"/>
    <d v="2012-05-28T03:59:00"/>
  </r>
  <r>
    <x v="1622"/>
    <x v="1622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x v="71"/>
    <b v="1"/>
    <s v="music/rock"/>
    <n v="1.0172463768115942"/>
    <n v="107.98461538461538"/>
    <x v="4"/>
    <x v="11"/>
    <x v="1622"/>
    <d v="2014-12-17T07:59:00"/>
  </r>
  <r>
    <x v="1623"/>
    <x v="1623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x v="59"/>
    <b v="1"/>
    <s v="music/rock"/>
    <n v="1.0106666666666666"/>
    <n v="42.111111111111114"/>
    <x v="4"/>
    <x v="11"/>
    <x v="1623"/>
    <d v="2013-08-27T16:31:29"/>
  </r>
  <r>
    <x v="1624"/>
    <x v="1624"/>
    <s v="Joey De Noble is raising money to help record his latest music, and he wants YOU to be a part of it!"/>
    <n v="1000"/>
    <n v="1180"/>
    <x v="0"/>
    <x v="0"/>
    <s v="USD"/>
    <n v="1357721335"/>
    <n v="1354265335"/>
    <b v="0"/>
    <x v="20"/>
    <b v="1"/>
    <s v="music/rock"/>
    <n v="1.18"/>
    <n v="47.2"/>
    <x v="4"/>
    <x v="11"/>
    <x v="1624"/>
    <d v="2013-01-09T08:48:55"/>
  </r>
  <r>
    <x v="1625"/>
    <x v="1625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x v="201"/>
    <b v="1"/>
    <s v="music/rock"/>
    <n v="1.5533333333333332"/>
    <n v="112.01923076923077"/>
    <x v="4"/>
    <x v="11"/>
    <x v="1625"/>
    <d v="2012-09-11T16:47:33"/>
  </r>
  <r>
    <x v="1626"/>
    <x v="1626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x v="52"/>
    <b v="1"/>
    <s v="music/rock"/>
    <n v="1.0118750000000001"/>
    <n v="74.953703703703709"/>
    <x v="4"/>
    <x v="11"/>
    <x v="1626"/>
    <d v="2013-12-01T21:21:07"/>
  </r>
  <r>
    <x v="1627"/>
    <x v="1627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x v="44"/>
    <b v="1"/>
    <s v="music/rock"/>
    <n v="1.17"/>
    <n v="61.578947368421055"/>
    <x v="4"/>
    <x v="11"/>
    <x v="1627"/>
    <d v="2012-11-26T04:59:00"/>
  </r>
  <r>
    <x v="1628"/>
    <x v="1628"/>
    <s v="Original Jewish rock music on human relationships and identity"/>
    <n v="4000"/>
    <n v="4037"/>
    <x v="0"/>
    <x v="0"/>
    <s v="USD"/>
    <n v="1403026882"/>
    <n v="1400175682"/>
    <b v="0"/>
    <x v="106"/>
    <b v="1"/>
    <s v="music/rock"/>
    <n v="1.00925"/>
    <n v="45.875"/>
    <x v="4"/>
    <x v="11"/>
    <x v="1628"/>
    <d v="2014-06-17T17:41:22"/>
  </r>
  <r>
    <x v="1629"/>
    <x v="1629"/>
    <s v="Help Off The Turnpike release new music, and set fire to everything!"/>
    <n v="6000"/>
    <n v="6220"/>
    <x v="0"/>
    <x v="0"/>
    <s v="USD"/>
    <n v="1392929333"/>
    <n v="1389041333"/>
    <b v="0"/>
    <x v="141"/>
    <b v="1"/>
    <s v="music/rock"/>
    <n v="1.0366666666666666"/>
    <n v="75.853658536585371"/>
    <x v="4"/>
    <x v="11"/>
    <x v="1629"/>
    <d v="2014-02-20T20:48:53"/>
  </r>
  <r>
    <x v="1630"/>
    <x v="1630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x v="149"/>
    <b v="1"/>
    <s v="music/rock"/>
    <n v="2.6524999999999999"/>
    <n v="84.206349206349202"/>
    <x v="4"/>
    <x v="11"/>
    <x v="1630"/>
    <d v="2012-03-02T06:59:00"/>
  </r>
  <r>
    <x v="1631"/>
    <x v="1631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x v="182"/>
    <b v="1"/>
    <s v="music/rock"/>
    <n v="1.5590999999999999"/>
    <n v="117.22556390977444"/>
    <x v="4"/>
    <x v="11"/>
    <x v="1631"/>
    <d v="2012-10-12T20:37:41"/>
  </r>
  <r>
    <x v="1632"/>
    <x v="1632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x v="5"/>
    <b v="1"/>
    <s v="music/rock"/>
    <n v="1.0162500000000001"/>
    <n v="86.489361702127653"/>
    <x v="4"/>
    <x v="11"/>
    <x v="1632"/>
    <d v="2011-09-24T08:10:54"/>
  </r>
  <r>
    <x v="1633"/>
    <x v="1633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x v="6"/>
    <b v="1"/>
    <s v="music/rock"/>
    <n v="1"/>
    <n v="172.41379310344828"/>
    <x v="4"/>
    <x v="11"/>
    <x v="1633"/>
    <d v="2012-01-16T05:00:00"/>
  </r>
  <r>
    <x v="1634"/>
    <x v="1634"/>
    <s v="Recording Debut  Album w/ Producer Ikey Owens from Free Moral Agents/ The Mars Volta"/>
    <n v="2000"/>
    <n v="2010"/>
    <x v="0"/>
    <x v="0"/>
    <s v="USD"/>
    <n v="1306994340"/>
    <n v="1303706001"/>
    <b v="0"/>
    <x v="58"/>
    <b v="1"/>
    <s v="music/rock"/>
    <n v="1.0049999999999999"/>
    <n v="62.8125"/>
    <x v="4"/>
    <x v="11"/>
    <x v="1634"/>
    <d v="2011-06-02T05:59:00"/>
  </r>
  <r>
    <x v="1635"/>
    <x v="1635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x v="77"/>
    <b v="1"/>
    <s v="music/rock"/>
    <n v="1.2529999999999999"/>
    <n v="67.729729729729726"/>
    <x v="4"/>
    <x v="11"/>
    <x v="1635"/>
    <d v="2016-07-11T20:51:01"/>
  </r>
  <r>
    <x v="1636"/>
    <x v="1636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x v="45"/>
    <b v="1"/>
    <s v="music/rock"/>
    <n v="1.0355555555555556"/>
    <n v="53.5632183908046"/>
    <x v="4"/>
    <x v="11"/>
    <x v="1636"/>
    <d v="2011-06-12T04:00:00"/>
  </r>
  <r>
    <x v="1637"/>
    <x v="1637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x v="41"/>
    <b v="1"/>
    <s v="music/rock"/>
    <n v="1.038"/>
    <n v="34.6"/>
    <x v="4"/>
    <x v="11"/>
    <x v="1637"/>
    <d v="2009-12-31T23:39:00"/>
  </r>
  <r>
    <x v="1638"/>
    <x v="1638"/>
    <s v="Avenues will be going in to the studio to record a new EP with Matt Allison!"/>
    <n v="1000"/>
    <n v="1050"/>
    <x v="0"/>
    <x v="0"/>
    <s v="USD"/>
    <n v="1362086700"/>
    <n v="1358180968"/>
    <b v="0"/>
    <x v="74"/>
    <b v="1"/>
    <s v="music/rock"/>
    <n v="1.05"/>
    <n v="38.888888888888886"/>
    <x v="4"/>
    <x v="11"/>
    <x v="1638"/>
    <d v="2013-02-28T21:25:00"/>
  </r>
  <r>
    <x v="1639"/>
    <x v="1639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x v="10"/>
    <b v="1"/>
    <s v="music/rock"/>
    <n v="1"/>
    <n v="94.736842105263165"/>
    <x v="4"/>
    <x v="11"/>
    <x v="1639"/>
    <d v="2012-03-03T15:39:25"/>
  </r>
  <r>
    <x v="1640"/>
    <x v="1640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x v="57"/>
    <b v="1"/>
    <s v="music/rock"/>
    <n v="1.6986000000000001"/>
    <n v="39.967058823529413"/>
    <x v="4"/>
    <x v="11"/>
    <x v="1640"/>
    <d v="2010-08-03T01:59:00"/>
  </r>
  <r>
    <x v="1641"/>
    <x v="1641"/>
    <s v="Music Video For Upbeat and Inspiring Song - Run For Your Life"/>
    <n v="2500"/>
    <n v="2535"/>
    <x v="0"/>
    <x v="0"/>
    <s v="USD"/>
    <n v="1418998744"/>
    <n v="1416406744"/>
    <b v="0"/>
    <x v="55"/>
    <b v="1"/>
    <s v="music/pop"/>
    <n v="1.014"/>
    <n v="97.5"/>
    <x v="4"/>
    <x v="27"/>
    <x v="1641"/>
    <d v="2014-12-19T14:19:04"/>
  </r>
  <r>
    <x v="1642"/>
    <x v="1642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x v="33"/>
    <b v="1"/>
    <s v="music/pop"/>
    <n v="1"/>
    <n v="42.857142857142854"/>
    <x v="4"/>
    <x v="27"/>
    <x v="1642"/>
    <d v="2011-06-14T00:35:27"/>
  </r>
  <r>
    <x v="1643"/>
    <x v="1643"/>
    <s v="This Is All Now is putting out a brand new record, and we need YOUR help to do it!"/>
    <n v="5000"/>
    <n v="6235"/>
    <x v="0"/>
    <x v="0"/>
    <s v="USD"/>
    <n v="1348516012"/>
    <n v="1345924012"/>
    <b v="0"/>
    <x v="77"/>
    <b v="1"/>
    <s v="music/pop"/>
    <n v="1.2470000000000001"/>
    <n v="168.51351351351352"/>
    <x v="4"/>
    <x v="27"/>
    <x v="1643"/>
    <d v="2012-09-24T19:46:52"/>
  </r>
  <r>
    <x v="1644"/>
    <x v="1644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x v="130"/>
    <b v="1"/>
    <s v="music/pop"/>
    <n v="1.095"/>
    <n v="85.546875"/>
    <x v="4"/>
    <x v="27"/>
    <x v="1644"/>
    <d v="2012-11-22T02:26:00"/>
  </r>
  <r>
    <x v="1645"/>
    <x v="1645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x v="73"/>
    <b v="1"/>
    <s v="music/pop"/>
    <n v="1.1080000000000001"/>
    <n v="554"/>
    <x v="4"/>
    <x v="27"/>
    <x v="1645"/>
    <d v="2013-09-18T14:49:00"/>
  </r>
  <r>
    <x v="1646"/>
    <x v="1646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x v="183"/>
    <b v="1"/>
    <s v="music/pop"/>
    <n v="1.1020000000000001"/>
    <n v="26.554216867469879"/>
    <x v="4"/>
    <x v="27"/>
    <x v="1646"/>
    <d v="2014-08-14T18:11:00"/>
  </r>
  <r>
    <x v="1647"/>
    <x v="1647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x v="67"/>
    <b v="1"/>
    <s v="music/pop"/>
    <n v="1.0471999999999999"/>
    <n v="113.82608695652173"/>
    <x v="4"/>
    <x v="27"/>
    <x v="1647"/>
    <d v="2012-06-09T09:49:37"/>
  </r>
  <r>
    <x v="1648"/>
    <x v="1648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x v="240"/>
    <b v="1"/>
    <s v="music/pop"/>
    <n v="1.2526086956521738"/>
    <n v="32.011111111111113"/>
    <x v="4"/>
    <x v="27"/>
    <x v="1648"/>
    <d v="2011-03-20T15:54:42"/>
  </r>
  <r>
    <x v="1649"/>
    <x v="1649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x v="75"/>
    <b v="1"/>
    <s v="music/pop"/>
    <n v="1.0058763157894737"/>
    <n v="47.189259259259259"/>
    <x v="4"/>
    <x v="27"/>
    <x v="1649"/>
    <d v="2014-05-23T16:25:55"/>
  </r>
  <r>
    <x v="1650"/>
    <x v="1650"/>
    <s v="Help me record a CD that uses pop styling to give a fresh sound to ancient wisdom from scripture!"/>
    <n v="2000"/>
    <n v="2831"/>
    <x v="0"/>
    <x v="0"/>
    <s v="USD"/>
    <n v="1381314437"/>
    <n v="1378722437"/>
    <b v="0"/>
    <x v="58"/>
    <b v="1"/>
    <s v="music/pop"/>
    <n v="1.4155"/>
    <n v="88.46875"/>
    <x v="4"/>
    <x v="27"/>
    <x v="1650"/>
    <d v="2013-10-09T10:27:17"/>
  </r>
  <r>
    <x v="1651"/>
    <x v="1651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x v="9"/>
    <b v="1"/>
    <s v="music/pop"/>
    <n v="1.0075000000000001"/>
    <n v="100.75"/>
    <x v="4"/>
    <x v="27"/>
    <x v="1651"/>
    <d v="2011-04-26T06:59:00"/>
  </r>
  <r>
    <x v="1652"/>
    <x v="1652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x v="16"/>
    <b v="1"/>
    <s v="music/pop"/>
    <n v="1.0066666666666666"/>
    <n v="64.714285714285708"/>
    <x v="4"/>
    <x v="27"/>
    <x v="1652"/>
    <d v="2013-11-24T12:49:53"/>
  </r>
  <r>
    <x v="1653"/>
    <x v="1653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x v="129"/>
    <b v="1"/>
    <s v="music/pop"/>
    <n v="1.7423040000000001"/>
    <n v="51.854285714285716"/>
    <x v="4"/>
    <x v="27"/>
    <x v="1653"/>
    <d v="2011-04-24T20:01:36"/>
  </r>
  <r>
    <x v="1654"/>
    <x v="1654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x v="69"/>
    <b v="1"/>
    <s v="music/pop"/>
    <n v="1.199090909090909"/>
    <n v="38.794117647058826"/>
    <x v="4"/>
    <x v="27"/>
    <x v="1654"/>
    <d v="2012-04-18T21:22:40"/>
  </r>
  <r>
    <x v="1655"/>
    <x v="1655"/>
    <s v="Berklee College of Music student, Meg Porter needs YOUR help to fund her very first EP!"/>
    <n v="1500"/>
    <n v="2143"/>
    <x v="0"/>
    <x v="0"/>
    <s v="USD"/>
    <n v="1333648820"/>
    <n v="1331060420"/>
    <b v="0"/>
    <x v="53"/>
    <b v="1"/>
    <s v="music/pop"/>
    <n v="1.4286666666666668"/>
    <n v="44.645833333333336"/>
    <x v="4"/>
    <x v="27"/>
    <x v="1655"/>
    <d v="2012-04-05T18:00:20"/>
  </r>
  <r>
    <x v="1656"/>
    <x v="1656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x v="53"/>
    <b v="1"/>
    <s v="music/pop"/>
    <n v="1.0033493333333334"/>
    <n v="156.77333333333334"/>
    <x v="4"/>
    <x v="27"/>
    <x v="1656"/>
    <d v="2012-12-13T22:17:32"/>
  </r>
  <r>
    <x v="1657"/>
    <x v="1657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x v="170"/>
    <b v="1"/>
    <s v="music/pop"/>
    <n v="1.0493380000000001"/>
    <n v="118.70339366515837"/>
    <x v="4"/>
    <x v="27"/>
    <x v="1657"/>
    <d v="2012-05-24T18:46:08"/>
  </r>
  <r>
    <x v="1658"/>
    <x v="1658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x v="329"/>
    <b v="1"/>
    <s v="music/pop"/>
    <n v="1.3223333333333334"/>
    <n v="74.149532710280369"/>
    <x v="4"/>
    <x v="27"/>
    <x v="1658"/>
    <d v="2012-12-18T14:20:00"/>
  </r>
  <r>
    <x v="1659"/>
    <x v="1659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x v="43"/>
    <b v="1"/>
    <s v="music/pop"/>
    <n v="1.1279999999999999"/>
    <n v="12.533333333333333"/>
    <x v="4"/>
    <x v="27"/>
    <x v="1659"/>
    <d v="2013-12-17T12:00:00"/>
  </r>
  <r>
    <x v="1660"/>
    <x v="1660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x v="17"/>
    <b v="1"/>
    <s v="music/pop"/>
    <n v="12.5375"/>
    <n v="27.861111111111111"/>
    <x v="4"/>
    <x v="27"/>
    <x v="1660"/>
    <d v="2016-04-30T21:59:00"/>
  </r>
  <r>
    <x v="1661"/>
    <x v="1661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x v="21"/>
    <b v="1"/>
    <s v="music/pop"/>
    <n v="1.0250632911392406"/>
    <n v="80.178217821782184"/>
    <x v="4"/>
    <x v="27"/>
    <x v="1661"/>
    <d v="2016-01-17T21:00:00"/>
  </r>
  <r>
    <x v="1662"/>
    <x v="1662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x v="95"/>
    <b v="1"/>
    <s v="music/pop"/>
    <n v="1.026375"/>
    <n v="132.43548387096774"/>
    <x v="4"/>
    <x v="27"/>
    <x v="1662"/>
    <d v="2011-12-31T05:45:36"/>
  </r>
  <r>
    <x v="1663"/>
    <x v="1663"/>
    <s v="music is as important to the eyes as it is to the ears. help bring ghost to life in front of your eyes."/>
    <n v="1000"/>
    <n v="1080"/>
    <x v="0"/>
    <x v="0"/>
    <s v="USD"/>
    <n v="1422750707"/>
    <n v="1420158707"/>
    <b v="0"/>
    <x v="58"/>
    <b v="1"/>
    <s v="music/pop"/>
    <n v="1.08"/>
    <n v="33.75"/>
    <x v="4"/>
    <x v="27"/>
    <x v="1663"/>
    <d v="2015-02-01T00:31:47"/>
  </r>
  <r>
    <x v="1664"/>
    <x v="1664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x v="30"/>
    <b v="1"/>
    <s v="music/pop"/>
    <n v="1.2240879999999998"/>
    <n v="34.384494382022467"/>
    <x v="4"/>
    <x v="27"/>
    <x v="1664"/>
    <d v="2012-03-16T03:59:00"/>
  </r>
  <r>
    <x v="1665"/>
    <x v="1665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x v="251"/>
    <b v="1"/>
    <s v="music/pop"/>
    <n v="1.1945714285714286"/>
    <n v="44.956989247311824"/>
    <x v="4"/>
    <x v="27"/>
    <x v="1665"/>
    <d v="2011-02-22T03:00:00"/>
  </r>
  <r>
    <x v="1666"/>
    <x v="1666"/>
    <s v="Play a KEY role in Venus On Fire's success - Working with a World Class Producer to make a memorable EP."/>
    <n v="2500"/>
    <n v="4022"/>
    <x v="0"/>
    <x v="0"/>
    <s v="USD"/>
    <n v="1364447073"/>
    <n v="1361858673"/>
    <b v="0"/>
    <x v="15"/>
    <b v="1"/>
    <s v="music/pop"/>
    <n v="1.6088"/>
    <n v="41.04081632653061"/>
    <x v="4"/>
    <x v="27"/>
    <x v="1666"/>
    <d v="2013-03-28T05:04:33"/>
  </r>
  <r>
    <x v="1667"/>
    <x v="1667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x v="141"/>
    <b v="1"/>
    <s v="music/pop"/>
    <n v="1.2685294117647059"/>
    <n v="52.597560975609753"/>
    <x v="4"/>
    <x v="27"/>
    <x v="1667"/>
    <d v="2014-03-11T06:59:00"/>
  </r>
  <r>
    <x v="1668"/>
    <x v="1668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x v="318"/>
    <b v="1"/>
    <s v="music/pop"/>
    <n v="1.026375"/>
    <n v="70.784482758620683"/>
    <x v="4"/>
    <x v="27"/>
    <x v="1668"/>
    <d v="2011-11-28T04:35:39"/>
  </r>
  <r>
    <x v="1669"/>
    <x v="1669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x v="47"/>
    <b v="1"/>
    <s v="music/pop"/>
    <n v="1.3975"/>
    <n v="53.75"/>
    <x v="4"/>
    <x v="27"/>
    <x v="1669"/>
    <d v="2016-05-31T21:14:36"/>
  </r>
  <r>
    <x v="1670"/>
    <x v="167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x v="23"/>
    <b v="1"/>
    <s v="music/pop"/>
    <n v="1.026"/>
    <n v="44.608695652173914"/>
    <x v="4"/>
    <x v="27"/>
    <x v="1670"/>
    <d v="2010-07-05T04:00:00"/>
  </r>
  <r>
    <x v="1671"/>
    <x v="1671"/>
    <s v="I am seeking funding in order to help take my music from a hobby to a career."/>
    <n v="2000"/>
    <n v="2013.47"/>
    <x v="0"/>
    <x v="0"/>
    <s v="USD"/>
    <n v="1470056614"/>
    <n v="1467464614"/>
    <b v="0"/>
    <x v="99"/>
    <b v="1"/>
    <s v="music/pop"/>
    <n v="1.0067349999999999"/>
    <n v="26.148961038961041"/>
    <x v="4"/>
    <x v="27"/>
    <x v="1671"/>
    <d v="2016-08-01T13:03:34"/>
  </r>
  <r>
    <x v="1672"/>
    <x v="1672"/>
    <s v="Sweet, sweet harmonies from Portland Oregon's premiere high school women's a cappella group."/>
    <n v="1700"/>
    <n v="1920"/>
    <x v="0"/>
    <x v="0"/>
    <s v="USD"/>
    <n v="1338824730"/>
    <n v="1336232730"/>
    <b v="0"/>
    <x v="72"/>
    <b v="1"/>
    <s v="music/pop"/>
    <n v="1.1294117647058823"/>
    <n v="39.183673469387756"/>
    <x v="4"/>
    <x v="27"/>
    <x v="1672"/>
    <d v="2012-06-04T15:45:30"/>
  </r>
  <r>
    <x v="1673"/>
    <x v="1673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x v="211"/>
    <b v="1"/>
    <s v="music/pop"/>
    <n v="1.2809523809523808"/>
    <n v="45.593220338983052"/>
    <x v="4"/>
    <x v="27"/>
    <x v="1673"/>
    <d v="2015-03-06T21:04:52"/>
  </r>
  <r>
    <x v="1674"/>
    <x v="1674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x v="116"/>
    <b v="1"/>
    <s v="music/pop"/>
    <n v="2.0169999999999999"/>
    <n v="89.247787610619469"/>
    <x v="4"/>
    <x v="27"/>
    <x v="1674"/>
    <d v="2016-08-18T06:59:00"/>
  </r>
  <r>
    <x v="1675"/>
    <x v="1675"/>
    <s v="The Great Party is releasing their debut album. Here's your chance to be a part of it!"/>
    <n v="1000"/>
    <n v="1374.16"/>
    <x v="0"/>
    <x v="0"/>
    <s v="USD"/>
    <n v="1318802580"/>
    <n v="1316194540"/>
    <b v="0"/>
    <x v="69"/>
    <b v="1"/>
    <s v="music/pop"/>
    <n v="1.37416"/>
    <n v="40.416470588235299"/>
    <x v="4"/>
    <x v="27"/>
    <x v="1675"/>
    <d v="2011-10-16T22:03:00"/>
  </r>
  <r>
    <x v="1676"/>
    <x v="1676"/>
    <s v="Help fund Bridge 19's tour in support of their first duo record, to be released in May 2012."/>
    <n v="3000"/>
    <n v="3460"/>
    <x v="0"/>
    <x v="0"/>
    <s v="USD"/>
    <n v="1334980740"/>
    <n v="1330968347"/>
    <b v="0"/>
    <x v="288"/>
    <b v="1"/>
    <s v="music/pop"/>
    <n v="1.1533333333333333"/>
    <n v="82.38095238095238"/>
    <x v="4"/>
    <x v="27"/>
    <x v="1676"/>
    <d v="2012-04-21T03:59:00"/>
  </r>
  <r>
    <x v="1677"/>
    <x v="1677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x v="288"/>
    <b v="1"/>
    <s v="music/pop"/>
    <n v="1.1166666666666667"/>
    <n v="159.52380952380952"/>
    <x v="4"/>
    <x v="27"/>
    <x v="1677"/>
    <d v="2016-04-16T05:59:00"/>
  </r>
  <r>
    <x v="1678"/>
    <x v="1678"/>
    <s v="Help me make an amazing music video so that I can take my music to the next level and get a manager!"/>
    <n v="1500"/>
    <n v="1776"/>
    <x v="0"/>
    <x v="0"/>
    <s v="USD"/>
    <n v="1391718671"/>
    <n v="1390509071"/>
    <b v="0"/>
    <x v="72"/>
    <b v="1"/>
    <s v="music/pop"/>
    <n v="1.1839999999999999"/>
    <n v="36.244897959183675"/>
    <x v="4"/>
    <x v="27"/>
    <x v="1678"/>
    <d v="2014-02-06T20:31:11"/>
  </r>
  <r>
    <x v="1679"/>
    <x v="1679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x v="66"/>
    <b v="1"/>
    <s v="music/pop"/>
    <n v="1.75"/>
    <n v="62.5"/>
    <x v="4"/>
    <x v="27"/>
    <x v="1679"/>
    <d v="2011-07-22T01:39:05"/>
  </r>
  <r>
    <x v="1680"/>
    <x v="1680"/>
    <s v="Working Musician dilemma #164: how the taxman put Kick the Record 2.0 on hold"/>
    <n v="1000"/>
    <n v="1175"/>
    <x v="0"/>
    <x v="0"/>
    <s v="USD"/>
    <n v="1405188667"/>
    <n v="1402596667"/>
    <b v="0"/>
    <x v="20"/>
    <b v="1"/>
    <s v="music/pop"/>
    <n v="1.175"/>
    <n v="47"/>
    <x v="4"/>
    <x v="27"/>
    <x v="1680"/>
    <d v="2014-07-12T18:11:07"/>
  </r>
  <r>
    <x v="1681"/>
    <x v="1681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x v="330"/>
    <b v="0"/>
    <s v="music/faith"/>
    <n v="1.0142212307692309"/>
    <n v="74.575090497737563"/>
    <x v="4"/>
    <x v="28"/>
    <x v="1681"/>
    <d v="2017-03-29T02:00:00"/>
  </r>
  <r>
    <x v="1682"/>
    <x v="1682"/>
    <s v="Christian singer-wongerwriter searching for funding to record CD of original Christian music."/>
    <n v="6000"/>
    <n v="0"/>
    <x v="3"/>
    <x v="0"/>
    <s v="USD"/>
    <n v="1492142860"/>
    <n v="1486962460"/>
    <b v="0"/>
    <x v="78"/>
    <b v="0"/>
    <s v="music/faith"/>
    <n v="0"/>
    <e v="#DIV/0!"/>
    <x v="4"/>
    <x v="28"/>
    <x v="1682"/>
    <d v="2017-04-14T04:07:40"/>
  </r>
  <r>
    <x v="1683"/>
    <x v="1683"/>
    <s v="Rendre tÃ©moignage de ce que Dieu fait chaque jour pour moi et venir en  aide  aux autres, c'est  mon but."/>
    <n v="3500"/>
    <n v="760"/>
    <x v="3"/>
    <x v="6"/>
    <s v="EUR"/>
    <n v="1491590738"/>
    <n v="1489517138"/>
    <b v="0"/>
    <x v="73"/>
    <b v="0"/>
    <s v="music/faith"/>
    <n v="0.21714285714285714"/>
    <n v="76"/>
    <x v="4"/>
    <x v="28"/>
    <x v="1683"/>
    <d v="2017-04-07T18:45:38"/>
  </r>
  <r>
    <x v="1684"/>
    <x v="1684"/>
    <s v="New Music from Marty Mikles!  A new EP all about God's Goodness &amp; Mercy."/>
    <n v="8000"/>
    <n v="8730"/>
    <x v="3"/>
    <x v="0"/>
    <s v="USD"/>
    <n v="1489775641"/>
    <n v="1487360041"/>
    <b v="0"/>
    <x v="21"/>
    <b v="0"/>
    <s v="music/faith"/>
    <n v="1.0912500000000001"/>
    <n v="86.43564356435644"/>
    <x v="4"/>
    <x v="28"/>
    <x v="1684"/>
    <d v="2017-03-17T18:34:01"/>
  </r>
  <r>
    <x v="1685"/>
    <x v="1685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x v="41"/>
    <b v="0"/>
    <s v="music/faith"/>
    <n v="1.0285714285714285"/>
    <n v="24"/>
    <x v="4"/>
    <x v="28"/>
    <x v="1685"/>
    <d v="2017-03-24T05:00:23"/>
  </r>
  <r>
    <x v="1686"/>
    <x v="1686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x v="29"/>
    <b v="0"/>
    <s v="music/faith"/>
    <n v="3.5999999999999999E-3"/>
    <n v="18"/>
    <x v="4"/>
    <x v="28"/>
    <x v="1686"/>
    <d v="2017-04-27T19:15:19"/>
  </r>
  <r>
    <x v="1687"/>
    <x v="1687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x v="70"/>
    <b v="0"/>
    <s v="music/faith"/>
    <n v="0.3125"/>
    <n v="80.128205128205124"/>
    <x v="4"/>
    <x v="28"/>
    <x v="1687"/>
    <d v="2017-04-10T20:15:00"/>
  </r>
  <r>
    <x v="1688"/>
    <x v="1688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x v="63"/>
    <b v="0"/>
    <s v="music/faith"/>
    <n v="0.443"/>
    <n v="253.14285714285714"/>
    <x v="4"/>
    <x v="28"/>
    <x v="1688"/>
    <d v="2017-04-09T11:49:54"/>
  </r>
  <r>
    <x v="1689"/>
    <x v="1689"/>
    <s v="Praising the Living God in the second half of life."/>
    <n v="2400"/>
    <n v="2400"/>
    <x v="3"/>
    <x v="0"/>
    <s v="USD"/>
    <n v="1489700230"/>
    <n v="1487111830"/>
    <b v="0"/>
    <x v="25"/>
    <b v="0"/>
    <s v="music/faith"/>
    <n v="1"/>
    <n v="171.42857142857142"/>
    <x v="4"/>
    <x v="28"/>
    <x v="1689"/>
    <d v="2017-03-16T21:37:10"/>
  </r>
  <r>
    <x v="1690"/>
    <x v="1690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x v="202"/>
    <b v="0"/>
    <s v="music/faith"/>
    <n v="0.254"/>
    <n v="57.727272727272727"/>
    <x v="4"/>
    <x v="28"/>
    <x v="1690"/>
    <d v="2017-04-06T09:20:42"/>
  </r>
  <r>
    <x v="1691"/>
    <x v="1691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x v="44"/>
    <b v="0"/>
    <s v="music/faith"/>
    <n v="0.33473333333333333"/>
    <n v="264.26315789473682"/>
    <x v="4"/>
    <x v="28"/>
    <x v="1691"/>
    <d v="2017-04-03T01:00:00"/>
  </r>
  <r>
    <x v="1692"/>
    <x v="1692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x v="41"/>
    <b v="0"/>
    <s v="music/faith"/>
    <n v="0.47799999999999998"/>
    <n v="159.33333333333334"/>
    <x v="4"/>
    <x v="28"/>
    <x v="1692"/>
    <d v="2017-03-26T23:59:00"/>
  </r>
  <r>
    <x v="1693"/>
    <x v="1693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x v="22"/>
    <b v="0"/>
    <s v="music/faith"/>
    <n v="9.3333333333333338E-2"/>
    <n v="35"/>
    <x v="4"/>
    <x v="28"/>
    <x v="1693"/>
    <d v="2017-04-09T20:00:00"/>
  </r>
  <r>
    <x v="1694"/>
    <x v="1694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x v="29"/>
    <b v="0"/>
    <s v="music/faith"/>
    <n v="5.0000000000000001E-4"/>
    <n v="5"/>
    <x v="4"/>
    <x v="28"/>
    <x v="1694"/>
    <d v="2017-03-27T04:36:00"/>
  </r>
  <r>
    <x v="1695"/>
    <x v="1695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x v="23"/>
    <b v="0"/>
    <s v="music/faith"/>
    <n v="0.11708333333333333"/>
    <n v="61.086956521739133"/>
    <x v="4"/>
    <x v="28"/>
    <x v="1695"/>
    <d v="2017-04-10T01:00:00"/>
  </r>
  <r>
    <x v="1696"/>
    <x v="1696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x v="78"/>
    <b v="0"/>
    <s v="music/faith"/>
    <n v="0"/>
    <e v="#DIV/0!"/>
    <x v="4"/>
    <x v="28"/>
    <x v="1696"/>
    <d v="2017-04-01T00:40:11"/>
  </r>
  <r>
    <x v="1697"/>
    <x v="1697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x v="19"/>
    <b v="0"/>
    <s v="music/faith"/>
    <n v="0.20208000000000001"/>
    <n v="114.81818181818181"/>
    <x v="4"/>
    <x v="28"/>
    <x v="1697"/>
    <d v="2017-04-09T23:47:28"/>
  </r>
  <r>
    <x v="1698"/>
    <x v="1698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x v="78"/>
    <b v="0"/>
    <s v="music/faith"/>
    <n v="0"/>
    <e v="#DIV/0!"/>
    <x v="4"/>
    <x v="28"/>
    <x v="1698"/>
    <d v="2017-03-26T03:33:00"/>
  </r>
  <r>
    <x v="1699"/>
    <x v="1699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x v="80"/>
    <b v="0"/>
    <s v="music/faith"/>
    <n v="4.2311459353574929E-2"/>
    <n v="54"/>
    <x v="4"/>
    <x v="28"/>
    <x v="1699"/>
    <d v="2017-04-11T20:44:05"/>
  </r>
  <r>
    <x v="1700"/>
    <x v="1700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x v="1"/>
    <b v="0"/>
    <s v="music/faith"/>
    <n v="0.2606"/>
    <n v="65.974683544303801"/>
    <x v="4"/>
    <x v="28"/>
    <x v="1700"/>
    <d v="2017-04-01T04:00:00"/>
  </r>
  <r>
    <x v="1701"/>
    <x v="1701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x v="84"/>
    <b v="0"/>
    <s v="music/faith"/>
    <n v="1.9801980198019802E-3"/>
    <n v="5"/>
    <x v="4"/>
    <x v="28"/>
    <x v="1701"/>
    <d v="2015-01-15T15:56:45"/>
  </r>
  <r>
    <x v="1702"/>
    <x v="1702"/>
    <s v="I can do all things through christ jesus"/>
    <n v="16500"/>
    <n v="1"/>
    <x v="2"/>
    <x v="0"/>
    <s v="USD"/>
    <n v="1427745150"/>
    <n v="1425156750"/>
    <b v="0"/>
    <x v="29"/>
    <b v="0"/>
    <s v="music/faith"/>
    <n v="6.0606060606060605E-5"/>
    <n v="1"/>
    <x v="4"/>
    <x v="28"/>
    <x v="1702"/>
    <d v="2015-03-30T19:52:30"/>
  </r>
  <r>
    <x v="1703"/>
    <x v="1703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x v="84"/>
    <b v="0"/>
    <s v="music/faith"/>
    <n v="1.0200000000000001E-2"/>
    <n v="25.5"/>
    <x v="4"/>
    <x v="28"/>
    <x v="1703"/>
    <d v="2015-08-31T06:45:37"/>
  </r>
  <r>
    <x v="1704"/>
    <x v="1704"/>
    <s v="We want to record an album of popular praise &amp; worship songs with our own influence and style."/>
    <n v="2000"/>
    <n v="1302"/>
    <x v="2"/>
    <x v="0"/>
    <s v="USD"/>
    <n v="1424056873"/>
    <n v="1421464873"/>
    <b v="0"/>
    <x v="202"/>
    <b v="0"/>
    <s v="music/faith"/>
    <n v="0.65100000000000002"/>
    <n v="118.36363636363636"/>
    <x v="4"/>
    <x v="28"/>
    <x v="1704"/>
    <d v="2015-02-16T03:21:13"/>
  </r>
  <r>
    <x v="1705"/>
    <x v="1705"/>
    <s v="An instrumental album that ranges from hymns to contemporary music. All the music is recorded by myself."/>
    <n v="2000"/>
    <n v="0"/>
    <x v="2"/>
    <x v="0"/>
    <s v="USD"/>
    <n v="1441814400"/>
    <n v="1440807846"/>
    <b v="0"/>
    <x v="78"/>
    <b v="0"/>
    <s v="music/faith"/>
    <n v="0"/>
    <e v="#DIV/0!"/>
    <x v="4"/>
    <x v="28"/>
    <x v="1705"/>
    <d v="2015-09-09T16:00:00"/>
  </r>
  <r>
    <x v="1706"/>
    <x v="1706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x v="78"/>
    <b v="0"/>
    <s v="music/faith"/>
    <n v="0"/>
    <e v="#DIV/0!"/>
    <x v="4"/>
    <x v="28"/>
    <x v="1706"/>
    <d v="2015-08-23T07:21:12"/>
  </r>
  <r>
    <x v="1707"/>
    <x v="1707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x v="82"/>
    <b v="0"/>
    <s v="music/faith"/>
    <n v="9.74E-2"/>
    <n v="54.111111111111114"/>
    <x v="4"/>
    <x v="28"/>
    <x v="1707"/>
    <d v="2016-03-28T16:18:15"/>
  </r>
  <r>
    <x v="1708"/>
    <x v="1708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x v="78"/>
    <b v="0"/>
    <s v="music/faith"/>
    <n v="0"/>
    <e v="#DIV/0!"/>
    <x v="4"/>
    <x v="28"/>
    <x v="1708"/>
    <d v="2016-05-01T20:48:26"/>
  </r>
  <r>
    <x v="1709"/>
    <x v="1709"/>
    <s v="A project to set psalms to music. The psalms are taken from the English Standard Version (ESV) of the Bible."/>
    <n v="1750"/>
    <n v="85"/>
    <x v="2"/>
    <x v="0"/>
    <s v="USD"/>
    <n v="1409513940"/>
    <n v="1405949514"/>
    <b v="0"/>
    <x v="80"/>
    <b v="0"/>
    <s v="music/faith"/>
    <n v="4.8571428571428571E-2"/>
    <n v="21.25"/>
    <x v="4"/>
    <x v="28"/>
    <x v="1709"/>
    <d v="2014-08-31T19:39:00"/>
  </r>
  <r>
    <x v="1710"/>
    <x v="1710"/>
    <s v="We want to create a gospel live album which has never been produced before."/>
    <n v="5000"/>
    <n v="34"/>
    <x v="2"/>
    <x v="12"/>
    <s v="EUR"/>
    <n v="1453122000"/>
    <n v="1449151888"/>
    <b v="0"/>
    <x v="29"/>
    <b v="0"/>
    <s v="music/faith"/>
    <n v="6.7999999999999996E-3"/>
    <n v="34"/>
    <x v="4"/>
    <x v="28"/>
    <x v="1710"/>
    <d v="2016-01-18T13:00:00"/>
  </r>
  <r>
    <x v="1711"/>
    <x v="1711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x v="84"/>
    <b v="0"/>
    <s v="music/faith"/>
    <n v="0.105"/>
    <n v="525"/>
    <x v="4"/>
    <x v="28"/>
    <x v="1711"/>
    <d v="2014-09-01T15:30:34"/>
  </r>
  <r>
    <x v="1712"/>
    <x v="1712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x v="78"/>
    <b v="0"/>
    <s v="music/faith"/>
    <n v="0"/>
    <e v="#DIV/0!"/>
    <x v="4"/>
    <x v="28"/>
    <x v="1712"/>
    <d v="2015-06-30T21:55:53"/>
  </r>
  <r>
    <x v="1713"/>
    <x v="1713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x v="29"/>
    <b v="0"/>
    <s v="music/faith"/>
    <n v="1.6666666666666666E-2"/>
    <n v="50"/>
    <x v="4"/>
    <x v="28"/>
    <x v="1713"/>
    <d v="2014-10-05T19:13:32"/>
  </r>
  <r>
    <x v="1714"/>
    <x v="1714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x v="57"/>
    <b v="0"/>
    <s v="music/faith"/>
    <n v="7.868E-2"/>
    <n v="115.70588235294117"/>
    <x v="4"/>
    <x v="28"/>
    <x v="1714"/>
    <d v="2015-05-01T22:02:41"/>
  </r>
  <r>
    <x v="1715"/>
    <x v="1715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x v="84"/>
    <b v="0"/>
    <s v="music/faith"/>
    <n v="2.2000000000000001E-3"/>
    <n v="5.5"/>
    <x v="4"/>
    <x v="28"/>
    <x v="1715"/>
    <d v="2015-03-31T03:22:00"/>
  </r>
  <r>
    <x v="1716"/>
    <x v="1716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x v="83"/>
    <b v="0"/>
    <s v="music/faith"/>
    <n v="7.4999999999999997E-2"/>
    <n v="50"/>
    <x v="4"/>
    <x v="28"/>
    <x v="1716"/>
    <d v="2016-12-09T14:51:39"/>
  </r>
  <r>
    <x v="1717"/>
    <x v="1717"/>
    <s v="Our first record created to reach, inspire, and ultimately express the love of Jesus to our generation."/>
    <n v="3265"/>
    <n v="1395"/>
    <x v="2"/>
    <x v="0"/>
    <s v="USD"/>
    <n v="1461211200"/>
    <n v="1459467238"/>
    <b v="0"/>
    <x v="14"/>
    <b v="0"/>
    <s v="music/faith"/>
    <n v="0.42725880551301687"/>
    <n v="34.024390243902438"/>
    <x v="4"/>
    <x v="28"/>
    <x v="1717"/>
    <d v="2016-04-21T04:00:00"/>
  </r>
  <r>
    <x v="1718"/>
    <x v="1718"/>
    <s v="A melody for the galaxy."/>
    <n v="35000"/>
    <n v="75"/>
    <x v="2"/>
    <x v="0"/>
    <s v="USD"/>
    <n v="1463201940"/>
    <n v="1459435149"/>
    <b v="0"/>
    <x v="84"/>
    <b v="0"/>
    <s v="music/faith"/>
    <n v="2.142857142857143E-3"/>
    <n v="37.5"/>
    <x v="4"/>
    <x v="28"/>
    <x v="1718"/>
    <d v="2016-05-14T04:59:00"/>
  </r>
  <r>
    <x v="1719"/>
    <x v="1719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x v="83"/>
    <b v="0"/>
    <s v="music/faith"/>
    <n v="8.7500000000000008E-3"/>
    <n v="11.666666666666666"/>
    <x v="4"/>
    <x v="28"/>
    <x v="1719"/>
    <d v="2014-09-17T12:49:51"/>
  </r>
  <r>
    <x v="1720"/>
    <x v="1720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x v="22"/>
    <b v="0"/>
    <s v="music/faith"/>
    <n v="5.6250000000000001E-2"/>
    <n v="28.125"/>
    <x v="4"/>
    <x v="28"/>
    <x v="1720"/>
    <d v="2014-11-09T19:47:51"/>
  </r>
  <r>
    <x v="1721"/>
    <x v="1721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x v="78"/>
    <b v="0"/>
    <s v="music/faith"/>
    <n v="0"/>
    <e v="#DIV/0!"/>
    <x v="4"/>
    <x v="28"/>
    <x v="1721"/>
    <d v="2015-12-11T11:04:23"/>
  </r>
  <r>
    <x v="1722"/>
    <x v="1722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x v="29"/>
    <b v="0"/>
    <s v="music/faith"/>
    <n v="3.4722222222222224E-4"/>
    <n v="1"/>
    <x v="4"/>
    <x v="28"/>
    <x v="1722"/>
    <d v="2016-04-03T00:10:00"/>
  </r>
  <r>
    <x v="1723"/>
    <x v="1723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x v="83"/>
    <b v="0"/>
    <s v="music/faith"/>
    <n v="6.5000000000000002E-2"/>
    <n v="216.66666666666666"/>
    <x v="4"/>
    <x v="28"/>
    <x v="1723"/>
    <d v="2015-07-01T06:00:00"/>
  </r>
  <r>
    <x v="1724"/>
    <x v="1724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x v="80"/>
    <b v="0"/>
    <s v="music/faith"/>
    <n v="5.8333333333333336E-3"/>
    <n v="8.75"/>
    <x v="4"/>
    <x v="28"/>
    <x v="1724"/>
    <d v="2014-10-30T22:22:42"/>
  </r>
  <r>
    <x v="1725"/>
    <x v="1725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x v="82"/>
    <b v="0"/>
    <s v="music/faith"/>
    <n v="0.10181818181818182"/>
    <n v="62.222222222222221"/>
    <x v="4"/>
    <x v="28"/>
    <x v="1725"/>
    <d v="2014-08-24T23:14:09"/>
  </r>
  <r>
    <x v="1726"/>
    <x v="1726"/>
    <s v="Amanda Joy Hall's sophomore album, &quot;Every Day&quot;. Release expected July 2014"/>
    <n v="6500"/>
    <n v="2196"/>
    <x v="2"/>
    <x v="0"/>
    <s v="USD"/>
    <n v="1403906664"/>
    <n v="1401401064"/>
    <b v="0"/>
    <x v="38"/>
    <b v="0"/>
    <s v="music/faith"/>
    <n v="0.33784615384615385"/>
    <n v="137.25"/>
    <x v="4"/>
    <x v="28"/>
    <x v="1726"/>
    <d v="2014-06-27T22:04:24"/>
  </r>
  <r>
    <x v="1727"/>
    <x v="1727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x v="29"/>
    <b v="0"/>
    <s v="music/faith"/>
    <n v="3.3333333333333332E-4"/>
    <n v="1"/>
    <x v="4"/>
    <x v="28"/>
    <x v="1727"/>
    <d v="2015-04-05T11:00:00"/>
  </r>
  <r>
    <x v="1728"/>
    <x v="1728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x v="63"/>
    <b v="0"/>
    <s v="music/faith"/>
    <n v="0.68400000000000005"/>
    <n v="122.14285714285714"/>
    <x v="4"/>
    <x v="28"/>
    <x v="1728"/>
    <d v="2015-10-21T15:01:14"/>
  </r>
  <r>
    <x v="1729"/>
    <x v="1729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x v="78"/>
    <b v="0"/>
    <s v="music/faith"/>
    <n v="0"/>
    <e v="#DIV/0!"/>
    <x v="4"/>
    <x v="28"/>
    <x v="1729"/>
    <d v="2016-06-10T01:15:06"/>
  </r>
  <r>
    <x v="1730"/>
    <x v="1730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x v="78"/>
    <b v="0"/>
    <s v="music/faith"/>
    <n v="0"/>
    <e v="#DIV/0!"/>
    <x v="4"/>
    <x v="28"/>
    <x v="1730"/>
    <d v="2015-10-25T02:06:23"/>
  </r>
  <r>
    <x v="1731"/>
    <x v="1731"/>
    <s v="We are a Christin Worship band looking to midwest tour. God Bless!"/>
    <n v="1000"/>
    <n v="0"/>
    <x v="2"/>
    <x v="0"/>
    <s v="USD"/>
    <n v="1434034800"/>
    <n v="1432849552"/>
    <b v="0"/>
    <x v="78"/>
    <b v="0"/>
    <s v="music/faith"/>
    <n v="0"/>
    <e v="#DIV/0!"/>
    <x v="4"/>
    <x v="28"/>
    <x v="1731"/>
    <d v="2015-06-11T15:00:00"/>
  </r>
  <r>
    <x v="1732"/>
    <x v="1732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x v="78"/>
    <b v="0"/>
    <s v="music/faith"/>
    <n v="0"/>
    <e v="#DIV/0!"/>
    <x v="4"/>
    <x v="28"/>
    <x v="1732"/>
    <d v="2016-01-16T05:00:00"/>
  </r>
  <r>
    <x v="1733"/>
    <x v="1733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x v="78"/>
    <b v="0"/>
    <s v="music/faith"/>
    <n v="0"/>
    <e v="#DIV/0!"/>
    <x v="4"/>
    <x v="28"/>
    <x v="1733"/>
    <d v="2016-09-13T21:30:00"/>
  </r>
  <r>
    <x v="1734"/>
    <x v="1734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x v="29"/>
    <b v="0"/>
    <s v="music/faith"/>
    <n v="2.2222222222222223E-4"/>
    <n v="1"/>
    <x v="4"/>
    <x v="28"/>
    <x v="1734"/>
    <d v="2015-05-08T00:52:36"/>
  </r>
  <r>
    <x v="1735"/>
    <x v="1735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x v="84"/>
    <b v="0"/>
    <s v="music/faith"/>
    <n v="0.11"/>
    <n v="55"/>
    <x v="4"/>
    <x v="28"/>
    <x v="1735"/>
    <d v="2016-08-07T19:32:25"/>
  </r>
  <r>
    <x v="1736"/>
    <x v="1736"/>
    <s v="A unique meditative album reflecting on the life of Christ, inviting Him into your presence"/>
    <n v="3000"/>
    <n v="22"/>
    <x v="2"/>
    <x v="0"/>
    <s v="USD"/>
    <n v="1447018833"/>
    <n v="1444423233"/>
    <b v="0"/>
    <x v="29"/>
    <b v="0"/>
    <s v="music/faith"/>
    <n v="7.3333333333333332E-3"/>
    <n v="22"/>
    <x v="4"/>
    <x v="28"/>
    <x v="1736"/>
    <d v="2015-11-08T21:40:33"/>
  </r>
  <r>
    <x v="1737"/>
    <x v="1737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x v="41"/>
    <b v="0"/>
    <s v="music/faith"/>
    <n v="0.21249999999999999"/>
    <n v="56.666666666666664"/>
    <x v="4"/>
    <x v="28"/>
    <x v="1737"/>
    <d v="2015-07-20T22:46:32"/>
  </r>
  <r>
    <x v="1738"/>
    <x v="1738"/>
    <s v="Music that inspires and gives hope for overcoming and change. And it is good music."/>
    <n v="5000"/>
    <n v="20"/>
    <x v="2"/>
    <x v="0"/>
    <s v="USD"/>
    <n v="1412283542"/>
    <n v="1409691542"/>
    <b v="0"/>
    <x v="29"/>
    <b v="0"/>
    <s v="music/faith"/>
    <n v="4.0000000000000001E-3"/>
    <n v="20"/>
    <x v="4"/>
    <x v="28"/>
    <x v="1738"/>
    <d v="2014-10-02T20:59:02"/>
  </r>
  <r>
    <x v="1739"/>
    <x v="1739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x v="29"/>
    <b v="0"/>
    <s v="music/faith"/>
    <n v="1E-3"/>
    <n v="1"/>
    <x v="4"/>
    <x v="28"/>
    <x v="1739"/>
    <d v="2016-05-04T19:58:52"/>
  </r>
  <r>
    <x v="1740"/>
    <x v="1740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x v="78"/>
    <b v="0"/>
    <s v="music/faith"/>
    <n v="0"/>
    <e v="#DIV/0!"/>
    <x v="4"/>
    <x v="28"/>
    <x v="1740"/>
    <d v="2015-07-16T19:37:02"/>
  </r>
  <r>
    <x v="1741"/>
    <x v="1741"/>
    <s v="A photo journal documenting my experiences and travels across New Zealand"/>
    <n v="1200"/>
    <n v="1330"/>
    <x v="0"/>
    <x v="1"/>
    <s v="GBP"/>
    <n v="1433948671"/>
    <n v="1430060671"/>
    <b v="0"/>
    <x v="47"/>
    <b v="1"/>
    <s v="photography/photobooks"/>
    <n v="1.1083333333333334"/>
    <n v="25.576923076923077"/>
    <x v="8"/>
    <x v="20"/>
    <x v="1741"/>
    <d v="2015-06-10T15:04:31"/>
  </r>
  <r>
    <x v="1742"/>
    <x v="1742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x v="69"/>
    <b v="1"/>
    <s v="photography/photobooks"/>
    <n v="1.0874999999999999"/>
    <n v="63.970588235294116"/>
    <x v="8"/>
    <x v="20"/>
    <x v="1742"/>
    <d v="2017-01-07T21:00:00"/>
  </r>
  <r>
    <x v="1743"/>
    <x v="1743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x v="85"/>
    <b v="1"/>
    <s v="photography/photobooks"/>
    <n v="1.0041666666666667"/>
    <n v="89.925373134328353"/>
    <x v="8"/>
    <x v="20"/>
    <x v="1743"/>
    <d v="2016-08-27T03:59:00"/>
  </r>
  <r>
    <x v="1744"/>
    <x v="1744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x v="16"/>
    <b v="1"/>
    <s v="photography/photobooks"/>
    <n v="1.1845454545454546"/>
    <n v="93.071428571428569"/>
    <x v="8"/>
    <x v="20"/>
    <x v="1744"/>
    <d v="2015-03-08T13:31:17"/>
  </r>
  <r>
    <x v="1745"/>
    <x v="1745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x v="30"/>
    <b v="1"/>
    <s v="photography/photobooks"/>
    <n v="1.1401428571428571"/>
    <n v="89.674157303370791"/>
    <x v="8"/>
    <x v="20"/>
    <x v="1745"/>
    <d v="2016-12-22T02:00:00"/>
  </r>
  <r>
    <x v="1746"/>
    <x v="1746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x v="329"/>
    <b v="1"/>
    <s v="photography/photobooks"/>
    <n v="1.4810000000000001"/>
    <n v="207.61682242990653"/>
    <x v="8"/>
    <x v="20"/>
    <x v="1746"/>
    <d v="2016-11-24T02:00:00"/>
  </r>
  <r>
    <x v="1747"/>
    <x v="1747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x v="180"/>
    <b v="1"/>
    <s v="photography/photobooks"/>
    <n v="1.0495555555555556"/>
    <n v="59.408805031446541"/>
    <x v="8"/>
    <x v="20"/>
    <x v="1747"/>
    <d v="2015-11-13T15:00:00"/>
  </r>
  <r>
    <x v="1748"/>
    <x v="1748"/>
    <s v="Telling the story of the city through remarkable people who live in Vancouver today."/>
    <n v="50000"/>
    <n v="64974"/>
    <x v="0"/>
    <x v="5"/>
    <s v="CAD"/>
    <n v="1441234143"/>
    <n v="1438642143"/>
    <b v="0"/>
    <x v="331"/>
    <b v="1"/>
    <s v="photography/photobooks"/>
    <n v="1.29948"/>
    <n v="358.97237569060775"/>
    <x v="8"/>
    <x v="20"/>
    <x v="1748"/>
    <d v="2015-09-02T22:49:03"/>
  </r>
  <r>
    <x v="1749"/>
    <x v="1749"/>
    <s v="Help me fund the production run of my first book by local Photographer Sandro Ortolani."/>
    <n v="10050"/>
    <n v="12410.5"/>
    <x v="0"/>
    <x v="19"/>
    <s v="EUR"/>
    <n v="1488394800"/>
    <n v="1485213921"/>
    <b v="0"/>
    <x v="132"/>
    <b v="1"/>
    <s v="photography/photobooks"/>
    <n v="1.2348756218905472"/>
    <n v="94.736641221374043"/>
    <x v="8"/>
    <x v="20"/>
    <x v="1749"/>
    <d v="2017-03-01T19:00:00"/>
  </r>
  <r>
    <x v="1750"/>
    <x v="1750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x v="207"/>
    <b v="1"/>
    <s v="photography/photobooks"/>
    <n v="2.0162"/>
    <n v="80.647999999999996"/>
    <x v="8"/>
    <x v="20"/>
    <x v="1750"/>
    <d v="2016-04-19T20:05:04"/>
  </r>
  <r>
    <x v="1751"/>
    <x v="1751"/>
    <s v="Photographs and stories culled from 10 years of road trips through rural Greece"/>
    <n v="10000"/>
    <n v="10290"/>
    <x v="0"/>
    <x v="0"/>
    <s v="USD"/>
    <n v="1426787123"/>
    <n v="1424198723"/>
    <b v="0"/>
    <x v="42"/>
    <b v="1"/>
    <s v="photography/photobooks"/>
    <n v="1.0289999999999999"/>
    <n v="168.68852459016392"/>
    <x v="8"/>
    <x v="20"/>
    <x v="1751"/>
    <d v="2015-03-19T17:45:23"/>
  </r>
  <r>
    <x v="1752"/>
    <x v="1752"/>
    <s v="A little book of calm, in picture form, that will soothe the soul and un-furrow the brow."/>
    <n v="1200"/>
    <n v="3122"/>
    <x v="0"/>
    <x v="1"/>
    <s v="GBP"/>
    <n v="1476425082"/>
    <n v="1473833082"/>
    <b v="0"/>
    <x v="240"/>
    <b v="1"/>
    <s v="photography/photobooks"/>
    <n v="2.6016666666666666"/>
    <n v="34.68888888888889"/>
    <x v="8"/>
    <x v="20"/>
    <x v="1752"/>
    <d v="2016-10-14T06:04:42"/>
  </r>
  <r>
    <x v="1753"/>
    <x v="1753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x v="2"/>
    <b v="1"/>
    <s v="photography/photobooks"/>
    <n v="1.08"/>
    <n v="462.85714285714283"/>
    <x v="8"/>
    <x v="20"/>
    <x v="1753"/>
    <d v="2016-03-21T16:59:28"/>
  </r>
  <r>
    <x v="1754"/>
    <x v="1754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x v="240"/>
    <b v="1"/>
    <s v="photography/photobooks"/>
    <n v="1.1052941176470588"/>
    <n v="104.38888888888889"/>
    <x v="8"/>
    <x v="20"/>
    <x v="1754"/>
    <d v="2015-04-03T20:02:33"/>
  </r>
  <r>
    <x v="1755"/>
    <x v="1755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x v="80"/>
    <b v="1"/>
    <s v="photography/photobooks"/>
    <n v="1.2"/>
    <n v="7.5"/>
    <x v="8"/>
    <x v="20"/>
    <x v="1755"/>
    <d v="2015-10-05T18:56:01"/>
  </r>
  <r>
    <x v="1756"/>
    <x v="1756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x v="148"/>
    <b v="1"/>
    <s v="photography/photobooks"/>
    <n v="1.0282909090909091"/>
    <n v="47.13"/>
    <x v="8"/>
    <x v="20"/>
    <x v="1756"/>
    <d v="2016-08-29T04:01:09"/>
  </r>
  <r>
    <x v="1757"/>
    <x v="1757"/>
    <s v="I want to create a self published photo art book on the topic of the resurgence of femininity."/>
    <n v="5000"/>
    <n v="5800"/>
    <x v="0"/>
    <x v="0"/>
    <s v="USD"/>
    <n v="1485631740"/>
    <n v="1483041083"/>
    <b v="0"/>
    <x v="25"/>
    <b v="1"/>
    <s v="photography/photobooks"/>
    <n v="1.1599999999999999"/>
    <n v="414.28571428571428"/>
    <x v="8"/>
    <x v="20"/>
    <x v="1757"/>
    <d v="2017-01-28T19:29:00"/>
  </r>
  <r>
    <x v="1758"/>
    <x v="1758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x v="74"/>
    <b v="1"/>
    <s v="photography/photobooks"/>
    <n v="1.147"/>
    <n v="42.481481481481481"/>
    <x v="8"/>
    <x v="20"/>
    <x v="1758"/>
    <d v="2016-07-14T22:56:32"/>
  </r>
  <r>
    <x v="1759"/>
    <x v="1759"/>
    <s v="Death Valley will be the first photo book of Andi State"/>
    <n v="5000"/>
    <n v="5330"/>
    <x v="0"/>
    <x v="0"/>
    <s v="USD"/>
    <n v="1427309629"/>
    <n v="1425585229"/>
    <b v="0"/>
    <x v="72"/>
    <b v="1"/>
    <s v="photography/photobooks"/>
    <n v="1.0660000000000001"/>
    <n v="108.77551020408163"/>
    <x v="8"/>
    <x v="20"/>
    <x v="1759"/>
    <d v="2015-03-25T18:53:49"/>
  </r>
  <r>
    <x v="1760"/>
    <x v="1760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x v="332"/>
    <b v="1"/>
    <s v="photography/photobooks"/>
    <n v="1.6544000000000001"/>
    <n v="81.098039215686271"/>
    <x v="8"/>
    <x v="20"/>
    <x v="1760"/>
    <d v="2016-02-25T16:08:33"/>
  </r>
  <r>
    <x v="1761"/>
    <x v="1761"/>
    <s v="A hardcover photobook telling the naked truth of a young photographers journey."/>
    <n v="100"/>
    <n v="155"/>
    <x v="0"/>
    <x v="1"/>
    <s v="GBP"/>
    <n v="1442065060"/>
    <n v="1437745060"/>
    <b v="0"/>
    <x v="83"/>
    <b v="1"/>
    <s v="photography/photobooks"/>
    <n v="1.55"/>
    <n v="51.666666666666664"/>
    <x v="8"/>
    <x v="20"/>
    <x v="1761"/>
    <d v="2015-09-12T13:37:40"/>
  </r>
  <r>
    <x v="1762"/>
    <x v="1762"/>
    <s v="Project rewards $25 gets you 190+ digital images"/>
    <n v="100"/>
    <n v="885"/>
    <x v="0"/>
    <x v="0"/>
    <s v="USD"/>
    <n v="1457739245"/>
    <n v="1455147245"/>
    <b v="0"/>
    <x v="20"/>
    <b v="1"/>
    <s v="photography/photobooks"/>
    <n v="8.85"/>
    <n v="35.4"/>
    <x v="8"/>
    <x v="20"/>
    <x v="1762"/>
    <d v="2016-03-11T23:34:05"/>
  </r>
  <r>
    <x v="1763"/>
    <x v="1763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x v="115"/>
    <b v="1"/>
    <s v="photography/photobooks"/>
    <n v="1.0190833333333333"/>
    <n v="103.63559322033899"/>
    <x v="8"/>
    <x v="20"/>
    <x v="1763"/>
    <d v="2016-10-23T20:50:40"/>
  </r>
  <r>
    <x v="1764"/>
    <x v="1764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x v="70"/>
    <b v="0"/>
    <s v="photography/photobooks"/>
    <n v="0.19600000000000001"/>
    <n v="55.282051282051285"/>
    <x v="8"/>
    <x v="20"/>
    <x v="1764"/>
    <d v="2014-08-03T11:39:39"/>
  </r>
  <r>
    <x v="1765"/>
    <x v="1765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x v="273"/>
    <b v="0"/>
    <s v="photography/photobooks"/>
    <n v="0.59467839999999994"/>
    <n v="72.16970873786407"/>
    <x v="8"/>
    <x v="20"/>
    <x v="1765"/>
    <d v="2014-08-13T23:31:52"/>
  </r>
  <r>
    <x v="1766"/>
    <x v="1766"/>
    <s v="I want to create a beautiful book which documents the Melbourne music scene."/>
    <n v="1500"/>
    <n v="0"/>
    <x v="2"/>
    <x v="2"/>
    <s v="AUD"/>
    <n v="1408999088"/>
    <n v="1407184688"/>
    <b v="1"/>
    <x v="78"/>
    <b v="0"/>
    <s v="photography/photobooks"/>
    <n v="0"/>
    <e v="#DIV/0!"/>
    <x v="8"/>
    <x v="20"/>
    <x v="1766"/>
    <d v="2014-08-25T20:38:08"/>
  </r>
  <r>
    <x v="1767"/>
    <x v="1767"/>
    <s v="A photographic search for the true meaning of pride for ones country during the World Cup"/>
    <n v="5000"/>
    <n v="2286"/>
    <x v="2"/>
    <x v="0"/>
    <s v="USD"/>
    <n v="1407080884"/>
    <n v="1404488884"/>
    <b v="1"/>
    <x v="70"/>
    <b v="0"/>
    <s v="photography/photobooks"/>
    <n v="0.4572"/>
    <n v="58.615384615384613"/>
    <x v="8"/>
    <x v="20"/>
    <x v="1767"/>
    <d v="2014-08-03T15:48:04"/>
  </r>
  <r>
    <x v="1768"/>
    <x v="1768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x v="41"/>
    <b v="0"/>
    <s v="photography/photobooks"/>
    <n v="3.7400000000000003E-2"/>
    <n v="12.466666666666667"/>
    <x v="8"/>
    <x v="20"/>
    <x v="1768"/>
    <d v="2014-09-27T13:27:24"/>
  </r>
  <r>
    <x v="1769"/>
    <x v="1769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x v="19"/>
    <b v="0"/>
    <s v="photography/photobooks"/>
    <n v="2.7025E-2"/>
    <n v="49.136363636363633"/>
    <x v="8"/>
    <x v="20"/>
    <x v="1769"/>
    <d v="2015-01-13T19:39:19"/>
  </r>
  <r>
    <x v="1770"/>
    <x v="1770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x v="297"/>
    <b v="0"/>
    <s v="photography/photobooks"/>
    <n v="0.56514285714285717"/>
    <n v="150.5"/>
    <x v="8"/>
    <x v="20"/>
    <x v="1770"/>
    <d v="2014-10-14T18:43:14"/>
  </r>
  <r>
    <x v="1771"/>
    <x v="1771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x v="20"/>
    <b v="0"/>
    <s v="photography/photobooks"/>
    <n v="0.21309523809523809"/>
    <n v="35.799999999999997"/>
    <x v="8"/>
    <x v="20"/>
    <x v="1771"/>
    <d v="2014-10-23T23:30:40"/>
  </r>
  <r>
    <x v="1772"/>
    <x v="1772"/>
    <s v="A photobook and a short documentary film telling the story of Holocaust in Northwestern Lithuania"/>
    <n v="5500"/>
    <n v="858"/>
    <x v="2"/>
    <x v="1"/>
    <s v="GBP"/>
    <n v="1404666836"/>
    <n v="1399482836"/>
    <b v="1"/>
    <x v="10"/>
    <b v="0"/>
    <s v="photography/photobooks"/>
    <n v="0.156"/>
    <n v="45.157894736842103"/>
    <x v="8"/>
    <x v="20"/>
    <x v="1772"/>
    <d v="2014-07-06T17:13:56"/>
  </r>
  <r>
    <x v="1773"/>
    <x v="1773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x v="10"/>
    <b v="0"/>
    <s v="photography/photobooks"/>
    <n v="6.2566666666666673E-2"/>
    <n v="98.78947368421052"/>
    <x v="8"/>
    <x v="20"/>
    <x v="1773"/>
    <d v="2015-01-19T18:14:58"/>
  </r>
  <r>
    <x v="1774"/>
    <x v="1774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x v="62"/>
    <b v="0"/>
    <s v="photography/photobooks"/>
    <n v="0.4592"/>
    <n v="88.307692307692307"/>
    <x v="8"/>
    <x v="20"/>
    <x v="1774"/>
    <d v="2014-11-29T14:59:00"/>
  </r>
  <r>
    <x v="1775"/>
    <x v="1775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x v="204"/>
    <b v="0"/>
    <s v="photography/photobooks"/>
    <n v="0.65101538461538466"/>
    <n v="170.62903225806451"/>
    <x v="8"/>
    <x v="20"/>
    <x v="1775"/>
    <d v="2014-10-24T23:26:00"/>
  </r>
  <r>
    <x v="1776"/>
    <x v="1776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x v="80"/>
    <b v="0"/>
    <s v="photography/photobooks"/>
    <n v="6.7000000000000004E-2"/>
    <n v="83.75"/>
    <x v="8"/>
    <x v="20"/>
    <x v="1776"/>
    <d v="2014-10-29T22:57:51"/>
  </r>
  <r>
    <x v="1777"/>
    <x v="1777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x v="73"/>
    <b v="0"/>
    <s v="photography/photobooks"/>
    <n v="0.135625"/>
    <n v="65.099999999999994"/>
    <x v="8"/>
    <x v="20"/>
    <x v="1777"/>
    <d v="2015-02-20T08:34:13"/>
  </r>
  <r>
    <x v="1778"/>
    <x v="1778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x v="41"/>
    <b v="0"/>
    <s v="photography/photobooks"/>
    <n v="1.9900000000000001E-2"/>
    <n v="66.333333333333329"/>
    <x v="8"/>
    <x v="20"/>
    <x v="1778"/>
    <d v="2015-03-27T19:43:15"/>
  </r>
  <r>
    <x v="1779"/>
    <x v="1779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x v="44"/>
    <b v="0"/>
    <s v="photography/photobooks"/>
    <n v="0.36236363636363639"/>
    <n v="104.89473684210526"/>
    <x v="8"/>
    <x v="20"/>
    <x v="1779"/>
    <d v="2016-09-02T16:36:20"/>
  </r>
  <r>
    <x v="1780"/>
    <x v="1780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x v="215"/>
    <b v="0"/>
    <s v="photography/photobooks"/>
    <n v="0.39743333333333336"/>
    <n v="78.440789473684205"/>
    <x v="8"/>
    <x v="20"/>
    <x v="1780"/>
    <d v="2016-07-02T14:25:10"/>
  </r>
  <r>
    <x v="1781"/>
    <x v="1781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x v="54"/>
    <b v="0"/>
    <s v="photography/photobooks"/>
    <n v="0.25763636363636366"/>
    <n v="59.041666666666664"/>
    <x v="8"/>
    <x v="20"/>
    <x v="1781"/>
    <d v="2016-09-15T14:49:05"/>
  </r>
  <r>
    <x v="1782"/>
    <x v="1782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x v="88"/>
    <b v="0"/>
    <s v="photography/photobooks"/>
    <n v="0.15491428571428573"/>
    <n v="71.34210526315789"/>
    <x v="8"/>
    <x v="20"/>
    <x v="1782"/>
    <d v="2016-02-21T13:48:09"/>
  </r>
  <r>
    <x v="1783"/>
    <x v="1783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x v="333"/>
    <b v="0"/>
    <s v="photography/photobooks"/>
    <n v="0.236925"/>
    <n v="51.227027027027027"/>
    <x v="8"/>
    <x v="20"/>
    <x v="1783"/>
    <d v="2015-05-21T22:47:58"/>
  </r>
  <r>
    <x v="1784"/>
    <x v="1784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x v="51"/>
    <b v="0"/>
    <s v="photography/photobooks"/>
    <n v="0.39760000000000001"/>
    <n v="60.242424242424242"/>
    <x v="8"/>
    <x v="20"/>
    <x v="1784"/>
    <d v="2015-01-31T03:25:00"/>
  </r>
  <r>
    <x v="1785"/>
    <x v="1785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x v="52"/>
    <b v="0"/>
    <s v="photography/photobooks"/>
    <n v="0.20220833333333332"/>
    <n v="44.935185185185183"/>
    <x v="8"/>
    <x v="20"/>
    <x v="1785"/>
    <d v="2014-10-16T00:00:00"/>
  </r>
  <r>
    <x v="1786"/>
    <x v="178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x v="60"/>
    <b v="0"/>
    <s v="photography/photobooks"/>
    <n v="0.47631578947368419"/>
    <n v="31.206896551724139"/>
    <x v="8"/>
    <x v="20"/>
    <x v="1786"/>
    <d v="2014-12-15T13:12:57"/>
  </r>
  <r>
    <x v="1787"/>
    <x v="1787"/>
    <s v="Raising awareness to the effects of global warming through photographs of the high mountains of Peru."/>
    <n v="10000"/>
    <n v="1533"/>
    <x v="2"/>
    <x v="0"/>
    <s v="USD"/>
    <n v="1428158637"/>
    <n v="1425570237"/>
    <b v="1"/>
    <x v="54"/>
    <b v="0"/>
    <s v="photography/photobooks"/>
    <n v="0.15329999999999999"/>
    <n v="63.875"/>
    <x v="8"/>
    <x v="20"/>
    <x v="1787"/>
    <d v="2015-04-04T14:43:57"/>
  </r>
  <r>
    <x v="1788"/>
    <x v="1788"/>
    <s v="A photo book celebrating Goths, exploring their lives and giving an insight into what Goth is for them."/>
    <n v="5500"/>
    <n v="76"/>
    <x v="2"/>
    <x v="1"/>
    <s v="GBP"/>
    <n v="1414795542"/>
    <n v="1412203542"/>
    <b v="1"/>
    <x v="80"/>
    <b v="0"/>
    <s v="photography/photobooks"/>
    <n v="1.3818181818181818E-2"/>
    <n v="19"/>
    <x v="8"/>
    <x v="20"/>
    <x v="1788"/>
    <d v="2014-10-31T22:45:42"/>
  </r>
  <r>
    <x v="1789"/>
    <x v="1789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x v="80"/>
    <b v="0"/>
    <s v="photography/photobooks"/>
    <n v="5.0000000000000001E-3"/>
    <n v="10"/>
    <x v="8"/>
    <x v="20"/>
    <x v="1789"/>
    <d v="2015-01-12T06:00:03"/>
  </r>
  <r>
    <x v="1790"/>
    <x v="1790"/>
    <s v="70 years of incredible photography sits patiently in old film sheet boxes, waiting for a return to relevance."/>
    <n v="33000"/>
    <n v="1636"/>
    <x v="2"/>
    <x v="0"/>
    <s v="USD"/>
    <n v="1423152678"/>
    <n v="1420560678"/>
    <b v="1"/>
    <x v="41"/>
    <b v="0"/>
    <s v="photography/photobooks"/>
    <n v="4.9575757575757579E-2"/>
    <n v="109.06666666666666"/>
    <x v="8"/>
    <x v="20"/>
    <x v="1790"/>
    <d v="2015-02-05T16:11:18"/>
  </r>
  <r>
    <x v="1791"/>
    <x v="1791"/>
    <s v="For the love of street photography and the beauty of traditional cultures in southern Italy."/>
    <n v="3000"/>
    <n v="107"/>
    <x v="2"/>
    <x v="1"/>
    <s v="GBP"/>
    <n v="1422553565"/>
    <n v="1417369565"/>
    <b v="1"/>
    <x v="80"/>
    <b v="0"/>
    <s v="photography/photobooks"/>
    <n v="3.5666666666666666E-2"/>
    <n v="26.75"/>
    <x v="8"/>
    <x v="20"/>
    <x v="1791"/>
    <d v="2015-01-29T17:46:05"/>
  </r>
  <r>
    <x v="1792"/>
    <x v="1792"/>
    <s v="In 1970 Helaine Garren shot a series of images at Bensingerâ€™s Pool Hall in Chicago, Illinois."/>
    <n v="25000"/>
    <n v="15281"/>
    <x v="2"/>
    <x v="0"/>
    <s v="USD"/>
    <n v="1439189940"/>
    <n v="1435970682"/>
    <b v="1"/>
    <x v="237"/>
    <b v="0"/>
    <s v="photography/photobooks"/>
    <n v="0.61124000000000001"/>
    <n v="109.93525179856115"/>
    <x v="8"/>
    <x v="20"/>
    <x v="1792"/>
    <d v="2015-08-10T06:59:00"/>
  </r>
  <r>
    <x v="1793"/>
    <x v="1793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x v="84"/>
    <b v="0"/>
    <s v="photography/photobooks"/>
    <n v="1.3333333333333334E-2"/>
    <n v="20"/>
    <x v="8"/>
    <x v="20"/>
    <x v="1793"/>
    <d v="2014-11-27T22:24:00"/>
  </r>
  <r>
    <x v="1794"/>
    <x v="1794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x v="59"/>
    <b v="0"/>
    <s v="photography/photobooks"/>
    <n v="0.11077777777777778"/>
    <n v="55.388888888888886"/>
    <x v="8"/>
    <x v="20"/>
    <x v="1794"/>
    <d v="2015-02-11T13:13:42"/>
  </r>
  <r>
    <x v="1795"/>
    <x v="1795"/>
    <s v="A photography book documenting the impact of the ISAF mission on the Afghan people of Mazar-e Sharif."/>
    <n v="28000"/>
    <n v="10846"/>
    <x v="2"/>
    <x v="12"/>
    <s v="EUR"/>
    <n v="1476460800"/>
    <n v="1473922541"/>
    <b v="1"/>
    <x v="75"/>
    <b v="0"/>
    <s v="photography/photobooks"/>
    <n v="0.38735714285714284"/>
    <n v="133.90123456790124"/>
    <x v="8"/>
    <x v="20"/>
    <x v="1795"/>
    <d v="2016-10-14T16:00:00"/>
  </r>
  <r>
    <x v="1796"/>
    <x v="1796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x v="48"/>
    <b v="0"/>
    <s v="photography/photobooks"/>
    <n v="0.22052631578947368"/>
    <n v="48.720930232558139"/>
    <x v="8"/>
    <x v="20"/>
    <x v="1796"/>
    <d v="2016-07-24T10:32:46"/>
  </r>
  <r>
    <x v="1797"/>
    <x v="1797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x v="205"/>
    <b v="0"/>
    <s v="photography/photobooks"/>
    <n v="0.67549999999999999"/>
    <n v="48.25"/>
    <x v="8"/>
    <x v="20"/>
    <x v="1797"/>
    <d v="2016-12-15T13:39:49"/>
  </r>
  <r>
    <x v="1798"/>
    <x v="1798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x v="77"/>
    <b v="0"/>
    <s v="photography/photobooks"/>
    <n v="0.136375"/>
    <n v="58.972972972972975"/>
    <x v="8"/>
    <x v="20"/>
    <x v="1798"/>
    <d v="2016-02-04T07:50:33"/>
  </r>
  <r>
    <x v="1799"/>
    <x v="1799"/>
    <s v="The UnDiscovered Image, a monthly publication dedicated to photographers."/>
    <n v="4000"/>
    <n v="69.83"/>
    <x v="2"/>
    <x v="1"/>
    <s v="GBP"/>
    <n v="1415740408"/>
    <n v="1414008808"/>
    <b v="1"/>
    <x v="79"/>
    <b v="0"/>
    <s v="photography/photobooks"/>
    <n v="1.7457500000000001E-2"/>
    <n v="11.638333333333334"/>
    <x v="8"/>
    <x v="20"/>
    <x v="1799"/>
    <d v="2014-11-11T21:13:28"/>
  </r>
  <r>
    <x v="1800"/>
    <x v="1800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x v="116"/>
    <b v="0"/>
    <s v="photography/photobooks"/>
    <n v="0.20449632511889321"/>
    <n v="83.716814159292042"/>
    <x v="8"/>
    <x v="20"/>
    <x v="1800"/>
    <d v="2016-10-10T14:32:50"/>
  </r>
  <r>
    <x v="1801"/>
    <x v="1801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x v="77"/>
    <b v="0"/>
    <s v="photography/photobooks"/>
    <n v="0.13852941176470587"/>
    <n v="63.648648648648646"/>
    <x v="8"/>
    <x v="20"/>
    <x v="1801"/>
    <d v="2015-12-15T12:10:00"/>
  </r>
  <r>
    <x v="1802"/>
    <x v="1802"/>
    <s v="Inner Darkness turned into a photobook. Personal work i shot during my recovery...in Berlin."/>
    <n v="3500"/>
    <n v="1697"/>
    <x v="2"/>
    <x v="12"/>
    <s v="EUR"/>
    <n v="1435442340"/>
    <n v="1433416830"/>
    <b v="1"/>
    <x v="59"/>
    <b v="0"/>
    <s v="photography/photobooks"/>
    <n v="0.48485714285714288"/>
    <n v="94.277777777777771"/>
    <x v="8"/>
    <x v="20"/>
    <x v="1802"/>
    <d v="2015-06-27T21:59:00"/>
  </r>
  <r>
    <x v="1803"/>
    <x v="1803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x v="11"/>
    <b v="0"/>
    <s v="photography/photobooks"/>
    <n v="0.308"/>
    <n v="71.86666666666666"/>
    <x v="8"/>
    <x v="20"/>
    <x v="1803"/>
    <d v="2015-02-14T01:43:02"/>
  </r>
  <r>
    <x v="1804"/>
    <x v="1804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x v="47"/>
    <b v="0"/>
    <s v="photography/photobooks"/>
    <n v="0.35174193548387095"/>
    <n v="104.84615384615384"/>
    <x v="8"/>
    <x v="20"/>
    <x v="1804"/>
    <d v="2015-11-14T17:16:44"/>
  </r>
  <r>
    <x v="1805"/>
    <x v="1805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x v="259"/>
    <b v="0"/>
    <s v="photography/photobooks"/>
    <n v="0.36404444444444445"/>
    <n v="67.139344262295083"/>
    <x v="8"/>
    <x v="20"/>
    <x v="1805"/>
    <d v="2015-10-02T18:00:00"/>
  </r>
  <r>
    <x v="1806"/>
    <x v="1806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x v="22"/>
    <b v="0"/>
    <s v="photography/photobooks"/>
    <n v="2.955E-2"/>
    <n v="73.875"/>
    <x v="8"/>
    <x v="20"/>
    <x v="1806"/>
    <d v="2014-09-30T15:19:09"/>
  </r>
  <r>
    <x v="1807"/>
    <x v="1807"/>
    <s v="I want to explore alternative cultures and lifestyles in America."/>
    <n v="5000"/>
    <n v="553"/>
    <x v="2"/>
    <x v="0"/>
    <s v="USD"/>
    <n v="1411868313"/>
    <n v="1409276313"/>
    <b v="1"/>
    <x v="22"/>
    <b v="0"/>
    <s v="photography/photobooks"/>
    <n v="0.1106"/>
    <n v="69.125"/>
    <x v="8"/>
    <x v="20"/>
    <x v="1807"/>
    <d v="2014-09-28T01:38:33"/>
  </r>
  <r>
    <x v="1808"/>
    <x v="1808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x v="93"/>
    <b v="0"/>
    <s v="photography/photobooks"/>
    <n v="0.41407142857142859"/>
    <n v="120.77083333333333"/>
    <x v="8"/>
    <x v="20"/>
    <x v="1808"/>
    <d v="2017-02-11T16:20:30"/>
  </r>
  <r>
    <x v="1809"/>
    <x v="1809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x v="82"/>
    <b v="0"/>
    <s v="photography/photobooks"/>
    <n v="0.10857142857142857"/>
    <n v="42.222222222222221"/>
    <x v="8"/>
    <x v="20"/>
    <x v="1809"/>
    <d v="2015-03-01T21:47:19"/>
  </r>
  <r>
    <x v="1810"/>
    <x v="1810"/>
    <s v="Film Speed is a series of Zines focusing on architecture shot completely on 35 and 120mm film."/>
    <n v="450"/>
    <n v="15"/>
    <x v="2"/>
    <x v="0"/>
    <s v="USD"/>
    <n v="1408657826"/>
    <n v="1407621026"/>
    <b v="0"/>
    <x v="84"/>
    <b v="0"/>
    <s v="photography/photobooks"/>
    <n v="3.3333333333333333E-2"/>
    <n v="7.5"/>
    <x v="8"/>
    <x v="20"/>
    <x v="1810"/>
    <d v="2014-08-21T21:50:26"/>
  </r>
  <r>
    <x v="1811"/>
    <x v="1811"/>
    <s v="A collection of 365 color photographs of sunsets in 2014, beautifully presented in a hardcover book."/>
    <n v="54000"/>
    <n v="40"/>
    <x v="2"/>
    <x v="0"/>
    <s v="USD"/>
    <n v="1414123200"/>
    <n v="1408962270"/>
    <b v="0"/>
    <x v="55"/>
    <b v="0"/>
    <s v="photography/photobooks"/>
    <n v="7.407407407407407E-4"/>
    <n v="1.5384615384615385"/>
    <x v="8"/>
    <x v="20"/>
    <x v="1811"/>
    <d v="2014-10-24T04:00:00"/>
  </r>
  <r>
    <x v="1812"/>
    <x v="1812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x v="23"/>
    <b v="0"/>
    <s v="photography/photobooks"/>
    <n v="0.13307692307692306"/>
    <n v="37.608695652173914"/>
    <x v="8"/>
    <x v="20"/>
    <x v="1812"/>
    <d v="2016-07-03T07:38:56"/>
  </r>
  <r>
    <x v="1813"/>
    <x v="1813"/>
    <s v="This project aims to document, Libyan photographic history; through both print and artisan mediums ."/>
    <n v="8750"/>
    <n v="0"/>
    <x v="2"/>
    <x v="1"/>
    <s v="GBP"/>
    <n v="1407532812"/>
    <n v="1404940812"/>
    <b v="0"/>
    <x v="78"/>
    <b v="0"/>
    <s v="photography/photobooks"/>
    <n v="0"/>
    <e v="#DIV/0!"/>
    <x v="8"/>
    <x v="20"/>
    <x v="1813"/>
    <d v="2014-08-08T21:20:12"/>
  </r>
  <r>
    <x v="1814"/>
    <x v="1814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x v="205"/>
    <b v="0"/>
    <s v="photography/photobooks"/>
    <n v="0.49183333333333334"/>
    <n v="42.157142857142858"/>
    <x v="8"/>
    <x v="20"/>
    <x v="1814"/>
    <d v="2015-02-28T07:32:16"/>
  </r>
  <r>
    <x v="1815"/>
    <x v="1815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x v="78"/>
    <b v="0"/>
    <s v="photography/photobooks"/>
    <n v="0"/>
    <e v="#DIV/0!"/>
    <x v="8"/>
    <x v="20"/>
    <x v="1815"/>
    <d v="2015-07-01T21:45:37"/>
  </r>
  <r>
    <x v="1816"/>
    <x v="1816"/>
    <s v="A unique Photographic Book Project about the Passionate Moments and Strong Emotions that lie within Karate"/>
    <n v="25000"/>
    <n v="509"/>
    <x v="2"/>
    <x v="16"/>
    <s v="CHF"/>
    <n v="1469473200"/>
    <n v="1467061303"/>
    <b v="0"/>
    <x v="79"/>
    <b v="0"/>
    <s v="photography/photobooks"/>
    <n v="2.036E-2"/>
    <n v="84.833333333333329"/>
    <x v="8"/>
    <x v="20"/>
    <x v="1816"/>
    <d v="2016-07-25T19:00:00"/>
  </r>
  <r>
    <x v="1817"/>
    <x v="1817"/>
    <s v="Hundreds of breathtaking rodeo photographs collected in a beautiful coffee table book."/>
    <n v="18000"/>
    <n v="9419"/>
    <x v="2"/>
    <x v="0"/>
    <s v="USD"/>
    <n v="1485759540"/>
    <n v="1480607607"/>
    <b v="0"/>
    <x v="61"/>
    <b v="0"/>
    <s v="photography/photobooks"/>
    <n v="0.52327777777777773"/>
    <n v="94.19"/>
    <x v="8"/>
    <x v="20"/>
    <x v="1817"/>
    <d v="2017-01-30T06:59:00"/>
  </r>
  <r>
    <x v="1818"/>
    <x v="1818"/>
    <s v="We are all different, this is a way to honor and celebrate the authenticity in being different."/>
    <n v="15000"/>
    <n v="0"/>
    <x v="2"/>
    <x v="0"/>
    <s v="USD"/>
    <n v="1428035850"/>
    <n v="1425447450"/>
    <b v="0"/>
    <x v="78"/>
    <b v="0"/>
    <s v="photography/photobooks"/>
    <n v="0"/>
    <e v="#DIV/0!"/>
    <x v="8"/>
    <x v="20"/>
    <x v="1818"/>
    <d v="2015-04-03T04:37:30"/>
  </r>
  <r>
    <x v="1819"/>
    <x v="1819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x v="80"/>
    <b v="0"/>
    <s v="photography/photobooks"/>
    <n v="2.0833333333333332E-2"/>
    <n v="6.25"/>
    <x v="8"/>
    <x v="20"/>
    <x v="1819"/>
    <d v="2014-07-30T18:03:16"/>
  </r>
  <r>
    <x v="1820"/>
    <x v="1820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x v="22"/>
    <b v="0"/>
    <s v="photography/photobooks"/>
    <n v="6.565384615384616E-2"/>
    <n v="213.375"/>
    <x v="8"/>
    <x v="20"/>
    <x v="1820"/>
    <d v="2015-04-01T01:01:30"/>
  </r>
  <r>
    <x v="1821"/>
    <x v="1821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x v="7"/>
    <b v="1"/>
    <s v="music/rock"/>
    <n v="1.3489"/>
    <n v="59.162280701754383"/>
    <x v="4"/>
    <x v="11"/>
    <x v="1821"/>
    <d v="2012-03-03T07:39:27"/>
  </r>
  <r>
    <x v="1822"/>
    <x v="1822"/>
    <s v="Wood Butcher needs your help to make this happen. Buy a CD, support local music!"/>
    <n v="300"/>
    <n v="300"/>
    <x v="0"/>
    <x v="5"/>
    <s v="CAD"/>
    <n v="1391194860"/>
    <n v="1388084862"/>
    <b v="0"/>
    <x v="202"/>
    <b v="1"/>
    <s v="music/rock"/>
    <n v="1"/>
    <n v="27.272727272727273"/>
    <x v="4"/>
    <x v="11"/>
    <x v="1822"/>
    <d v="2014-01-31T19:01:00"/>
  </r>
  <r>
    <x v="1823"/>
    <x v="1823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x v="51"/>
    <b v="1"/>
    <s v="music/rock"/>
    <n v="1.1585714285714286"/>
    <n v="24.575757575757574"/>
    <x v="4"/>
    <x v="11"/>
    <x v="1823"/>
    <d v="2012-10-24T16:26:16"/>
  </r>
  <r>
    <x v="1824"/>
    <x v="1824"/>
    <s v="cd fund raiser"/>
    <n v="3000"/>
    <n v="3002"/>
    <x v="0"/>
    <x v="0"/>
    <s v="USD"/>
    <n v="1389146880"/>
    <n v="1387403967"/>
    <b v="0"/>
    <x v="244"/>
    <b v="1"/>
    <s v="music/rock"/>
    <n v="1.0006666666666666"/>
    <n v="75.05"/>
    <x v="4"/>
    <x v="11"/>
    <x v="1824"/>
    <d v="2014-01-08T02:08:00"/>
  </r>
  <r>
    <x v="1825"/>
    <x v="1825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x v="133"/>
    <b v="1"/>
    <s v="music/rock"/>
    <n v="1.0505"/>
    <n v="42.02"/>
    <x v="4"/>
    <x v="11"/>
    <x v="1825"/>
    <d v="2013-07-11T20:01:43"/>
  </r>
  <r>
    <x v="1826"/>
    <x v="1826"/>
    <s v="Hear your favorite Bear Ghost in eargasmic quality!"/>
    <n v="2000"/>
    <n v="2020"/>
    <x v="0"/>
    <x v="0"/>
    <s v="USD"/>
    <n v="1392675017"/>
    <n v="1390083017"/>
    <b v="0"/>
    <x v="44"/>
    <b v="1"/>
    <s v="music/rock"/>
    <n v="1.01"/>
    <n v="53.157894736842103"/>
    <x v="4"/>
    <x v="11"/>
    <x v="1826"/>
    <d v="2014-02-17T22:10:17"/>
  </r>
  <r>
    <x v="1827"/>
    <x v="1827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x v="93"/>
    <b v="1"/>
    <s v="music/rock"/>
    <n v="1.0066250000000001"/>
    <n v="83.885416666666671"/>
    <x v="4"/>
    <x v="11"/>
    <x v="1827"/>
    <d v="2011-03-03T07:49:21"/>
  </r>
  <r>
    <x v="1828"/>
    <x v="1828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x v="53"/>
    <b v="1"/>
    <s v="music/rock"/>
    <n v="1.0016"/>
    <n v="417.33333333333331"/>
    <x v="4"/>
    <x v="11"/>
    <x v="1828"/>
    <d v="2014-05-09T22:00:00"/>
  </r>
  <r>
    <x v="1829"/>
    <x v="1829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x v="51"/>
    <b v="1"/>
    <s v="music/rock"/>
    <n v="1.6668333333333334"/>
    <n v="75.765151515151516"/>
    <x v="4"/>
    <x v="11"/>
    <x v="1829"/>
    <d v="2011-01-21T22:00:00"/>
  </r>
  <r>
    <x v="1830"/>
    <x v="1830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x v="334"/>
    <b v="1"/>
    <s v="music/rock"/>
    <n v="1.0153333333333334"/>
    <n v="67.389380530973455"/>
    <x v="4"/>
    <x v="11"/>
    <x v="1830"/>
    <d v="2014-02-24T16:25:07"/>
  </r>
  <r>
    <x v="1831"/>
    <x v="1831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x v="25"/>
    <b v="1"/>
    <s v="music/rock"/>
    <n v="1.03"/>
    <n v="73.571428571428569"/>
    <x v="4"/>
    <x v="11"/>
    <x v="1831"/>
    <d v="2012-05-12T23:54:23"/>
  </r>
  <r>
    <x v="1832"/>
    <x v="1832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x v="9"/>
    <b v="1"/>
    <s v="music/rock"/>
    <n v="1.4285714285714286"/>
    <n v="25"/>
    <x v="4"/>
    <x v="11"/>
    <x v="1832"/>
    <d v="2011-03-04T12:57:07"/>
  </r>
  <r>
    <x v="1833"/>
    <x v="1833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x v="20"/>
    <b v="1"/>
    <s v="music/rock"/>
    <n v="2.625"/>
    <n v="42"/>
    <x v="4"/>
    <x v="11"/>
    <x v="1833"/>
    <d v="2013-03-02T07:59:00"/>
  </r>
  <r>
    <x v="1834"/>
    <x v="1834"/>
    <s v="Help us fund our first tour and promote our new EP!"/>
    <n v="10000"/>
    <n v="11805"/>
    <x v="0"/>
    <x v="0"/>
    <s v="USD"/>
    <n v="1422140895"/>
    <n v="1418684895"/>
    <b v="0"/>
    <x v="240"/>
    <b v="1"/>
    <s v="music/rock"/>
    <n v="1.1805000000000001"/>
    <n v="131.16666666666666"/>
    <x v="4"/>
    <x v="11"/>
    <x v="1834"/>
    <d v="2015-01-24T23:08:15"/>
  </r>
  <r>
    <x v="1835"/>
    <x v="1835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x v="202"/>
    <b v="1"/>
    <s v="music/rock"/>
    <n v="1.04"/>
    <n v="47.272727272727273"/>
    <x v="4"/>
    <x v="11"/>
    <x v="1835"/>
    <d v="2016-03-31T15:51:11"/>
  </r>
  <r>
    <x v="1836"/>
    <x v="1836"/>
    <s v="Help fund our 2013 Sound &amp; Lighting Touring rig!"/>
    <n v="5000"/>
    <n v="10017"/>
    <x v="0"/>
    <x v="0"/>
    <s v="USD"/>
    <n v="1361129129"/>
    <n v="1359660329"/>
    <b v="0"/>
    <x v="165"/>
    <b v="1"/>
    <s v="music/rock"/>
    <n v="2.0034000000000001"/>
    <n v="182.12727272727273"/>
    <x v="4"/>
    <x v="11"/>
    <x v="1836"/>
    <d v="2013-02-17T19:25:29"/>
  </r>
  <r>
    <x v="1837"/>
    <x v="1837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x v="209"/>
    <b v="1"/>
    <s v="music/rock"/>
    <n v="3.0683333333333334"/>
    <n v="61.366666666666667"/>
    <x v="4"/>
    <x v="11"/>
    <x v="1837"/>
    <d v="2012-03-18T00:08:55"/>
  </r>
  <r>
    <x v="1838"/>
    <x v="1838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x v="33"/>
    <b v="1"/>
    <s v="music/rock"/>
    <n v="1.00149"/>
    <n v="35.767499999999998"/>
    <x v="4"/>
    <x v="11"/>
    <x v="1838"/>
    <d v="2011-10-01T03:00:00"/>
  </r>
  <r>
    <x v="1839"/>
    <x v="1839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x v="43"/>
    <b v="1"/>
    <s v="music/rock"/>
    <n v="2.0529999999999999"/>
    <n v="45.62222222222222"/>
    <x v="4"/>
    <x v="11"/>
    <x v="1839"/>
    <d v="2016-10-01T17:19:42"/>
  </r>
  <r>
    <x v="1840"/>
    <x v="1840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x v="62"/>
    <b v="1"/>
    <s v="music/rock"/>
    <n v="1.0888888888888888"/>
    <n v="75.384615384615387"/>
    <x v="4"/>
    <x v="11"/>
    <x v="1840"/>
    <d v="2013-05-07T04:59:00"/>
  </r>
  <r>
    <x v="1841"/>
    <x v="1841"/>
    <s v="Hard Rock with a Positive Message. Help us fund, release and promote our debut EP!"/>
    <n v="2000"/>
    <n v="2035"/>
    <x v="0"/>
    <x v="0"/>
    <s v="USD"/>
    <n v="1400561940"/>
    <n v="1397679445"/>
    <b v="0"/>
    <x v="244"/>
    <b v="1"/>
    <s v="music/rock"/>
    <n v="1.0175000000000001"/>
    <n v="50.875"/>
    <x v="4"/>
    <x v="11"/>
    <x v="1841"/>
    <d v="2014-05-20T04:59:00"/>
  </r>
  <r>
    <x v="1842"/>
    <x v="1842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x v="64"/>
    <b v="1"/>
    <s v="music/rock"/>
    <n v="1.2524999999999999"/>
    <n v="119.28571428571429"/>
    <x v="4"/>
    <x v="11"/>
    <x v="1842"/>
    <d v="2015-03-02T05:59:00"/>
  </r>
  <r>
    <x v="1843"/>
    <x v="184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x v="179"/>
    <b v="1"/>
    <s v="music/rock"/>
    <n v="1.2400610000000001"/>
    <n v="92.541865671641801"/>
    <x v="4"/>
    <x v="11"/>
    <x v="1843"/>
    <d v="2011-02-20T23:52:34"/>
  </r>
  <r>
    <x v="1844"/>
    <x v="1844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x v="9"/>
    <b v="1"/>
    <s v="music/rock"/>
    <n v="1.014"/>
    <n v="76.05"/>
    <x v="4"/>
    <x v="11"/>
    <x v="1844"/>
    <d v="2011-06-11T03:00:00"/>
  </r>
  <r>
    <x v="1845"/>
    <x v="1845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x v="10"/>
    <b v="1"/>
    <s v="music/rock"/>
    <n v="1"/>
    <n v="52.631578947368418"/>
    <x v="4"/>
    <x v="11"/>
    <x v="1845"/>
    <d v="2016-06-17T04:55:00"/>
  </r>
  <r>
    <x v="1846"/>
    <x v="1846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x v="335"/>
    <b v="1"/>
    <s v="music/rock"/>
    <n v="1.3792666666666666"/>
    <n v="98.990430622009569"/>
    <x v="4"/>
    <x v="11"/>
    <x v="1846"/>
    <d v="2012-12-15T15:36:17"/>
  </r>
  <r>
    <x v="1847"/>
    <x v="1847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x v="44"/>
    <b v="1"/>
    <s v="music/rock"/>
    <n v="1.2088000000000001"/>
    <n v="79.526315789473685"/>
    <x v="4"/>
    <x v="11"/>
    <x v="1847"/>
    <d v="2015-04-21T05:40:32"/>
  </r>
  <r>
    <x v="1848"/>
    <x v="1848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x v="54"/>
    <b v="1"/>
    <s v="music/rock"/>
    <n v="1.0736666666666668"/>
    <n v="134.20833333333334"/>
    <x v="4"/>
    <x v="11"/>
    <x v="1848"/>
    <d v="2011-07-31T06:59:00"/>
  </r>
  <r>
    <x v="1849"/>
    <x v="1849"/>
    <s v="Release the Skylines is a small, local Cleveland metal band looking to record an album."/>
    <n v="300"/>
    <n v="301"/>
    <x v="0"/>
    <x v="0"/>
    <s v="USD"/>
    <n v="1350505059"/>
    <n v="1347913059"/>
    <b v="0"/>
    <x v="22"/>
    <b v="1"/>
    <s v="music/rock"/>
    <n v="1.0033333333333334"/>
    <n v="37.625"/>
    <x v="4"/>
    <x v="11"/>
    <x v="1849"/>
    <d v="2012-10-17T20:17:39"/>
  </r>
  <r>
    <x v="1850"/>
    <x v="1850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x v="122"/>
    <b v="1"/>
    <s v="music/rock"/>
    <n v="1.0152222222222222"/>
    <n v="51.044692737430168"/>
    <x v="4"/>
    <x v="11"/>
    <x v="1850"/>
    <d v="2014-07-10T23:01:40"/>
  </r>
  <r>
    <x v="1851"/>
    <x v="1851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x v="55"/>
    <b v="1"/>
    <s v="music/rock"/>
    <n v="1.0007692307692309"/>
    <n v="50.03846153846154"/>
    <x v="4"/>
    <x v="11"/>
    <x v="1851"/>
    <d v="2014-07-28T01:00:00"/>
  </r>
  <r>
    <x v="1852"/>
    <x v="1852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x v="132"/>
    <b v="1"/>
    <s v="music/rock"/>
    <n v="1.1696666666666666"/>
    <n v="133.93129770992365"/>
    <x v="4"/>
    <x v="11"/>
    <x v="1852"/>
    <d v="2015-04-25T00:00:00"/>
  </r>
  <r>
    <x v="1853"/>
    <x v="1853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x v="25"/>
    <b v="1"/>
    <s v="music/rock"/>
    <n v="1.01875"/>
    <n v="58.214285714285715"/>
    <x v="4"/>
    <x v="11"/>
    <x v="1853"/>
    <d v="2012-11-14T02:26:57"/>
  </r>
  <r>
    <x v="1854"/>
    <x v="1854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x v="49"/>
    <b v="1"/>
    <s v="music/rock"/>
    <n v="1.0212366666666666"/>
    <n v="88.037643678160919"/>
    <x v="4"/>
    <x v="11"/>
    <x v="1854"/>
    <d v="2013-05-24T00:30:37"/>
  </r>
  <r>
    <x v="1855"/>
    <x v="1855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x v="277"/>
    <b v="1"/>
    <s v="music/rock"/>
    <n v="1.5405897142857143"/>
    <n v="70.576753926701571"/>
    <x v="4"/>
    <x v="11"/>
    <x v="1855"/>
    <d v="2014-01-06T12:55:40"/>
  </r>
  <r>
    <x v="1856"/>
    <x v="1856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x v="44"/>
    <b v="1"/>
    <s v="music/rock"/>
    <n v="1.0125"/>
    <n v="53.289473684210527"/>
    <x v="4"/>
    <x v="11"/>
    <x v="1856"/>
    <d v="2014-07-18T20:31:12"/>
  </r>
  <r>
    <x v="1857"/>
    <x v="1857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x v="19"/>
    <b v="1"/>
    <s v="music/rock"/>
    <n v="1"/>
    <n v="136.36363636363637"/>
    <x v="4"/>
    <x v="11"/>
    <x v="1857"/>
    <d v="2014-09-12T18:26:53"/>
  </r>
  <r>
    <x v="1858"/>
    <x v="1858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x v="184"/>
    <b v="1"/>
    <s v="music/rock"/>
    <n v="1.0874800874800874"/>
    <n v="40.547315436241611"/>
    <x v="4"/>
    <x v="11"/>
    <x v="1858"/>
    <d v="2011-12-16T05:48:41"/>
  </r>
  <r>
    <x v="1859"/>
    <x v="1859"/>
    <s v="Queen Kwong is going ON TOUR to London and Paris!"/>
    <n v="3000"/>
    <n v="3955"/>
    <x v="0"/>
    <x v="0"/>
    <s v="USD"/>
    <n v="1316716129"/>
    <n v="1314124129"/>
    <b v="0"/>
    <x v="66"/>
    <b v="1"/>
    <s v="music/rock"/>
    <n v="1.3183333333333334"/>
    <n v="70.625"/>
    <x v="4"/>
    <x v="11"/>
    <x v="1859"/>
    <d v="2011-09-22T18:28:49"/>
  </r>
  <r>
    <x v="1860"/>
    <x v="1860"/>
    <s v="ASC had a one-of-a-kind CD release party in 2013, and we want to share it with the world - in DVD format!"/>
    <n v="750"/>
    <n v="1001"/>
    <x v="0"/>
    <x v="0"/>
    <s v="USD"/>
    <n v="1391706084"/>
    <n v="1389891684"/>
    <b v="0"/>
    <x v="10"/>
    <b v="1"/>
    <s v="music/rock"/>
    <n v="1.3346666666666667"/>
    <n v="52.684210526315788"/>
    <x v="4"/>
    <x v="11"/>
    <x v="1860"/>
    <d v="2014-02-06T17:01:24"/>
  </r>
  <r>
    <x v="1861"/>
    <x v="1861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x v="78"/>
    <b v="0"/>
    <s v="games/mobile games"/>
    <n v="0"/>
    <e v="#DIV/0!"/>
    <x v="6"/>
    <x v="18"/>
    <x v="1861"/>
    <d v="2015-01-26T07:12:21"/>
  </r>
  <r>
    <x v="1862"/>
    <x v="1862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x v="38"/>
    <b v="0"/>
    <s v="games/mobile games"/>
    <n v="8.0833333333333326E-2"/>
    <n v="90.9375"/>
    <x v="6"/>
    <x v="18"/>
    <x v="1862"/>
    <d v="2017-03-08T07:30:00"/>
  </r>
  <r>
    <x v="1863"/>
    <x v="1863"/>
    <s v="This is an Android game where you take control of the zombies and try to eat your way to world domination!"/>
    <n v="2500"/>
    <n v="10"/>
    <x v="2"/>
    <x v="0"/>
    <s v="USD"/>
    <n v="1402600085"/>
    <n v="1400008085"/>
    <b v="0"/>
    <x v="84"/>
    <b v="0"/>
    <s v="games/mobile games"/>
    <n v="4.0000000000000001E-3"/>
    <n v="5"/>
    <x v="6"/>
    <x v="18"/>
    <x v="1863"/>
    <d v="2014-06-12T19:08:05"/>
  </r>
  <r>
    <x v="1864"/>
    <x v="1864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x v="53"/>
    <b v="0"/>
    <s v="games/mobile games"/>
    <n v="0.42892307692307691"/>
    <n v="58.083333333333336"/>
    <x v="6"/>
    <x v="18"/>
    <x v="1864"/>
    <d v="2014-05-04T17:11:40"/>
  </r>
  <r>
    <x v="1865"/>
    <x v="1865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x v="84"/>
    <b v="0"/>
    <s v="games/mobile games"/>
    <n v="3.6363636363636364E-5"/>
    <n v="2"/>
    <x v="6"/>
    <x v="18"/>
    <x v="1865"/>
    <d v="2016-11-06T09:49:07"/>
  </r>
  <r>
    <x v="1866"/>
    <x v="1866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x v="84"/>
    <b v="0"/>
    <s v="games/mobile games"/>
    <n v="5.0000000000000001E-3"/>
    <n v="62.5"/>
    <x v="6"/>
    <x v="18"/>
    <x v="1866"/>
    <d v="2017-03-01T04:00:00"/>
  </r>
  <r>
    <x v="1867"/>
    <x v="1867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x v="29"/>
    <b v="0"/>
    <s v="games/mobile games"/>
    <n v="5.0000000000000001E-4"/>
    <n v="10"/>
    <x v="6"/>
    <x v="18"/>
    <x v="1867"/>
    <d v="2016-11-05T22:11:52"/>
  </r>
  <r>
    <x v="1868"/>
    <x v="1868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x v="57"/>
    <b v="0"/>
    <s v="games/mobile games"/>
    <n v="4.8680000000000001E-2"/>
    <n v="71.588235294117652"/>
    <x v="6"/>
    <x v="18"/>
    <x v="1868"/>
    <d v="2015-12-15T07:59:00"/>
  </r>
  <r>
    <x v="1869"/>
    <x v="1869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x v="78"/>
    <b v="0"/>
    <s v="games/mobile games"/>
    <n v="0"/>
    <e v="#DIV/0!"/>
    <x v="6"/>
    <x v="18"/>
    <x v="1869"/>
    <d v="2017-01-04T00:04:09"/>
  </r>
  <r>
    <x v="1870"/>
    <x v="1870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x v="202"/>
    <b v="0"/>
    <s v="games/mobile games"/>
    <n v="0.10314285714285715"/>
    <n v="32.81818181818182"/>
    <x v="6"/>
    <x v="18"/>
    <x v="1870"/>
    <d v="2016-01-31T04:17:00"/>
  </r>
  <r>
    <x v="1871"/>
    <x v="1871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x v="195"/>
    <b v="0"/>
    <s v="games/mobile games"/>
    <n v="0.7178461538461538"/>
    <n v="49.11578947368421"/>
    <x v="6"/>
    <x v="18"/>
    <x v="1871"/>
    <d v="2014-11-20T19:48:21"/>
  </r>
  <r>
    <x v="1872"/>
    <x v="1872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x v="62"/>
    <b v="0"/>
    <s v="games/mobile games"/>
    <n v="1.06E-2"/>
    <n v="16.307692307692307"/>
    <x v="6"/>
    <x v="18"/>
    <x v="1872"/>
    <d v="2015-06-30T03:06:42"/>
  </r>
  <r>
    <x v="1873"/>
    <x v="1873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x v="84"/>
    <b v="0"/>
    <s v="games/mobile games"/>
    <n v="4.4999999999999997E-3"/>
    <n v="18"/>
    <x v="6"/>
    <x v="18"/>
    <x v="1873"/>
    <d v="2015-07-08T16:45:00"/>
  </r>
  <r>
    <x v="1874"/>
    <x v="1874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x v="84"/>
    <b v="0"/>
    <s v="games/mobile games"/>
    <n v="1.6249999999999999E-4"/>
    <n v="13"/>
    <x v="6"/>
    <x v="18"/>
    <x v="1874"/>
    <d v="2016-06-28T23:15:33"/>
  </r>
  <r>
    <x v="1875"/>
    <x v="1875"/>
    <s v="Sea opposition of Crab's family and angry fishes. Who is going to win, and who is going to loose ?!"/>
    <n v="10000"/>
    <n v="51"/>
    <x v="2"/>
    <x v="0"/>
    <s v="USD"/>
    <n v="1470519308"/>
    <n v="1465335308"/>
    <b v="0"/>
    <x v="83"/>
    <b v="0"/>
    <s v="games/mobile games"/>
    <n v="5.1000000000000004E-3"/>
    <n v="17"/>
    <x v="6"/>
    <x v="18"/>
    <x v="1875"/>
    <d v="2016-08-06T21:35:08"/>
  </r>
  <r>
    <x v="1876"/>
    <x v="1876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x v="78"/>
    <b v="0"/>
    <s v="games/mobile games"/>
    <n v="0"/>
    <e v="#DIV/0!"/>
    <x v="6"/>
    <x v="18"/>
    <x v="1876"/>
    <d v="2014-06-16T06:50:05"/>
  </r>
  <r>
    <x v="1877"/>
    <x v="1877"/>
    <s v="It's obvious you won't survive by your wits alone. Unfortunately that's all you've got, Chip. Run!"/>
    <n v="60"/>
    <n v="0"/>
    <x v="2"/>
    <x v="0"/>
    <s v="USD"/>
    <n v="1425170525"/>
    <n v="1422664925"/>
    <b v="0"/>
    <x v="78"/>
    <b v="0"/>
    <s v="games/mobile games"/>
    <n v="0"/>
    <e v="#DIV/0!"/>
    <x v="6"/>
    <x v="18"/>
    <x v="1877"/>
    <d v="2015-03-01T00:42:05"/>
  </r>
  <r>
    <x v="1878"/>
    <x v="1878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x v="78"/>
    <b v="0"/>
    <s v="games/mobile games"/>
    <n v="0"/>
    <e v="#DIV/0!"/>
    <x v="6"/>
    <x v="18"/>
    <x v="1878"/>
    <d v="2014-06-13T00:12:35"/>
  </r>
  <r>
    <x v="1879"/>
    <x v="1879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x v="84"/>
    <b v="0"/>
    <s v="games/mobile games"/>
    <n v="1.1999999999999999E-3"/>
    <n v="3"/>
    <x v="6"/>
    <x v="18"/>
    <x v="1879"/>
    <d v="2016-03-14T14:35:29"/>
  </r>
  <r>
    <x v="1880"/>
    <x v="1880"/>
    <s v="Sim Betting Football is the only football (soccer) betting simulation  game."/>
    <n v="5000"/>
    <n v="1004"/>
    <x v="2"/>
    <x v="1"/>
    <s v="GBP"/>
    <n v="1459341380"/>
    <n v="1456839380"/>
    <b v="0"/>
    <x v="54"/>
    <b v="0"/>
    <s v="games/mobile games"/>
    <n v="0.20080000000000001"/>
    <n v="41.833333333333336"/>
    <x v="6"/>
    <x v="18"/>
    <x v="1880"/>
    <d v="2016-03-30T12:36:20"/>
  </r>
  <r>
    <x v="1881"/>
    <x v="1881"/>
    <s v="We're now raising money to produce a music video. Those who donate get a vote in deciding which song!"/>
    <n v="2000"/>
    <n v="3453.69"/>
    <x v="0"/>
    <x v="0"/>
    <s v="USD"/>
    <n v="1425955189"/>
    <n v="1423366789"/>
    <b v="0"/>
    <x v="16"/>
    <b v="1"/>
    <s v="music/indie rock"/>
    <n v="1.726845"/>
    <n v="49.338428571428572"/>
    <x v="4"/>
    <x v="14"/>
    <x v="1881"/>
    <d v="2015-03-10T02:39:49"/>
  </r>
  <r>
    <x v="1882"/>
    <x v="1882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x v="75"/>
    <b v="1"/>
    <s v="music/indie rock"/>
    <n v="1.008955223880597"/>
    <n v="41.728395061728392"/>
    <x v="4"/>
    <x v="14"/>
    <x v="1882"/>
    <d v="2012-07-10T23:48:00"/>
  </r>
  <r>
    <x v="1883"/>
    <x v="1883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x v="58"/>
    <b v="1"/>
    <s v="music/indie rock"/>
    <n v="1.0480480480480481"/>
    <n v="32.71875"/>
    <x v="4"/>
    <x v="14"/>
    <x v="1883"/>
    <d v="2012-04-08T21:45:08"/>
  </r>
  <r>
    <x v="1884"/>
    <x v="1884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x v="55"/>
    <b v="1"/>
    <s v="music/indie rock"/>
    <n v="1.351"/>
    <n v="51.96153846153846"/>
    <x v="4"/>
    <x v="14"/>
    <x v="1884"/>
    <d v="2012-11-27T12:00:00"/>
  </r>
  <r>
    <x v="1885"/>
    <x v="1885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x v="217"/>
    <b v="1"/>
    <s v="music/indie rock"/>
    <n v="1.1632786885245903"/>
    <n v="50.685714285714283"/>
    <x v="4"/>
    <x v="14"/>
    <x v="1885"/>
    <d v="2012-08-10T22:00:00"/>
  </r>
  <r>
    <x v="1886"/>
    <x v="1886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x v="60"/>
    <b v="1"/>
    <s v="music/indie rock"/>
    <n v="1.0208333333333333"/>
    <n v="42.241379310344826"/>
    <x v="4"/>
    <x v="14"/>
    <x v="1886"/>
    <d v="2014-11-12T22:45:38"/>
  </r>
  <r>
    <x v="1887"/>
    <x v="1887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x v="22"/>
    <b v="1"/>
    <s v="music/indie rock"/>
    <n v="1.1116666666666666"/>
    <n v="416.875"/>
    <x v="4"/>
    <x v="14"/>
    <x v="1887"/>
    <d v="2015-12-03T21:30:00"/>
  </r>
  <r>
    <x v="1888"/>
    <x v="1888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x v="30"/>
    <b v="1"/>
    <s v="music/indie rock"/>
    <n v="1.6608000000000001"/>
    <n v="46.651685393258425"/>
    <x v="4"/>
    <x v="14"/>
    <x v="1888"/>
    <d v="2010-06-01T04:59:00"/>
  </r>
  <r>
    <x v="1889"/>
    <x v="1889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x v="34"/>
    <b v="1"/>
    <s v="music/indie rock"/>
    <n v="1.0660000000000001"/>
    <n v="48.454545454545453"/>
    <x v="4"/>
    <x v="14"/>
    <x v="1889"/>
    <d v="2013-03-11T18:02:26"/>
  </r>
  <r>
    <x v="1890"/>
    <x v="1890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x v="336"/>
    <b v="1"/>
    <s v="music/indie rock"/>
    <n v="1.4458441666666668"/>
    <n v="70.5289837398374"/>
    <x v="4"/>
    <x v="14"/>
    <x v="1890"/>
    <d v="2012-12-15T18:52:08"/>
  </r>
  <r>
    <x v="1891"/>
    <x v="1891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x v="148"/>
    <b v="1"/>
    <s v="music/indie rock"/>
    <n v="1.0555000000000001"/>
    <n v="87.958333333333329"/>
    <x v="4"/>
    <x v="14"/>
    <x v="1891"/>
    <d v="2010-07-22T06:00:00"/>
  </r>
  <r>
    <x v="1892"/>
    <x v="1892"/>
    <s v="Nemes has just recorded a new album and is raising $500 to get it mixed and mastered professionally."/>
    <n v="500"/>
    <n v="683"/>
    <x v="0"/>
    <x v="0"/>
    <s v="USD"/>
    <n v="1307459881"/>
    <n v="1304867881"/>
    <b v="0"/>
    <x v="55"/>
    <b v="1"/>
    <s v="music/indie rock"/>
    <n v="1.3660000000000001"/>
    <n v="26.26923076923077"/>
    <x v="4"/>
    <x v="14"/>
    <x v="1892"/>
    <d v="2011-06-07T15:18:01"/>
  </r>
  <r>
    <x v="1893"/>
    <x v="1893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x v="43"/>
    <b v="1"/>
    <s v="music/indie rock"/>
    <n v="1.04"/>
    <n v="57.777777777777779"/>
    <x v="4"/>
    <x v="14"/>
    <x v="1893"/>
    <d v="2011-04-16T03:59:00"/>
  </r>
  <r>
    <x v="1894"/>
    <x v="1894"/>
    <s v="Im trying to raise $1000 for a 3 song EP in a studio!"/>
    <n v="1000"/>
    <n v="1145"/>
    <x v="0"/>
    <x v="0"/>
    <s v="USD"/>
    <n v="1329082983"/>
    <n v="1326404583"/>
    <b v="0"/>
    <x v="9"/>
    <b v="1"/>
    <s v="music/indie rock"/>
    <n v="1.145"/>
    <n v="57.25"/>
    <x v="4"/>
    <x v="14"/>
    <x v="1894"/>
    <d v="2012-02-12T21:43:03"/>
  </r>
  <r>
    <x v="1895"/>
    <x v="1895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x v="5"/>
    <b v="1"/>
    <s v="music/indie rock"/>
    <n v="1.0171957671957672"/>
    <n v="196.34042553191489"/>
    <x v="4"/>
    <x v="14"/>
    <x v="1895"/>
    <d v="2015-10-20T17:55:22"/>
  </r>
  <r>
    <x v="1896"/>
    <x v="1896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x v="62"/>
    <b v="1"/>
    <s v="music/indie rock"/>
    <n v="1.2394678492239468"/>
    <n v="43"/>
    <x v="4"/>
    <x v="14"/>
    <x v="1896"/>
    <d v="2012-04-12T17:02:45"/>
  </r>
  <r>
    <x v="1897"/>
    <x v="1897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x v="275"/>
    <b v="1"/>
    <s v="music/indie rock"/>
    <n v="1.0245669291338582"/>
    <n v="35.551912568306008"/>
    <x v="4"/>
    <x v="14"/>
    <x v="1897"/>
    <d v="2014-03-04T21:00:00"/>
  </r>
  <r>
    <x v="1898"/>
    <x v="1898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x v="64"/>
    <b v="1"/>
    <s v="music/indie rock"/>
    <n v="1.4450000000000001"/>
    <n v="68.80952380952381"/>
    <x v="4"/>
    <x v="14"/>
    <x v="1898"/>
    <d v="2016-02-01T18:00:00"/>
  </r>
  <r>
    <x v="1899"/>
    <x v="1899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x v="288"/>
    <b v="1"/>
    <s v="music/indie rock"/>
    <n v="1.3333333333333333"/>
    <n v="28.571428571428573"/>
    <x v="4"/>
    <x v="14"/>
    <x v="1899"/>
    <d v="2015-03-25T21:36:06"/>
  </r>
  <r>
    <x v="1900"/>
    <x v="1900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x v="241"/>
    <b v="1"/>
    <s v="music/indie rock"/>
    <n v="1.0936440000000001"/>
    <n v="50.631666666666668"/>
    <x v="4"/>
    <x v="14"/>
    <x v="1900"/>
    <d v="2012-10-06T09:59:00"/>
  </r>
  <r>
    <x v="1901"/>
    <x v="1901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x v="20"/>
    <b v="0"/>
    <s v="technology/gadgets"/>
    <n v="2.696969696969697E-2"/>
    <n v="106.8"/>
    <x v="2"/>
    <x v="29"/>
    <x v="1901"/>
    <d v="2015-05-22T13:00:00"/>
  </r>
  <r>
    <x v="1902"/>
    <x v="1902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x v="83"/>
    <b v="0"/>
    <s v="technology/gadgets"/>
    <n v="1.2E-2"/>
    <n v="4"/>
    <x v="2"/>
    <x v="29"/>
    <x v="1902"/>
    <d v="2015-03-04T18:57:27"/>
  </r>
  <r>
    <x v="1903"/>
    <x v="1903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x v="14"/>
    <b v="0"/>
    <s v="technology/gadgets"/>
    <n v="0.46600000000000003"/>
    <n v="34.097560975609753"/>
    <x v="2"/>
    <x v="29"/>
    <x v="1903"/>
    <d v="2017-01-27T18:29:51"/>
  </r>
  <r>
    <x v="1904"/>
    <x v="1904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x v="84"/>
    <b v="0"/>
    <s v="technology/gadgets"/>
    <n v="1E-3"/>
    <n v="25"/>
    <x v="2"/>
    <x v="29"/>
    <x v="1904"/>
    <d v="2016-01-02T16:27:01"/>
  </r>
  <r>
    <x v="1905"/>
    <x v="1905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x v="80"/>
    <b v="0"/>
    <s v="technology/gadgets"/>
    <n v="1.6800000000000001E-3"/>
    <n v="10.5"/>
    <x v="2"/>
    <x v="29"/>
    <x v="1905"/>
    <d v="2014-09-07T22:13:14"/>
  </r>
  <r>
    <x v="1906"/>
    <x v="1906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x v="221"/>
    <b v="0"/>
    <s v="technology/gadgets"/>
    <n v="0.42759999999999998"/>
    <n v="215.95959595959596"/>
    <x v="2"/>
    <x v="29"/>
    <x v="1906"/>
    <d v="2016-06-23T16:06:23"/>
  </r>
  <r>
    <x v="1907"/>
    <x v="1907"/>
    <s v="Litter-Buddy is great economical alternative to leading pet waste disposal systems with cartridge bag elements."/>
    <n v="30000"/>
    <n v="85"/>
    <x v="2"/>
    <x v="0"/>
    <s v="USD"/>
    <n v="1400853925"/>
    <n v="1399557925"/>
    <b v="0"/>
    <x v="80"/>
    <b v="0"/>
    <s v="technology/gadgets"/>
    <n v="2.8333333333333335E-3"/>
    <n v="21.25"/>
    <x v="2"/>
    <x v="29"/>
    <x v="1907"/>
    <d v="2014-05-23T14:05:25"/>
  </r>
  <r>
    <x v="1908"/>
    <x v="1908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x v="80"/>
    <b v="0"/>
    <s v="technology/gadgets"/>
    <n v="1.7319999999999999E-2"/>
    <n v="108.25"/>
    <x v="2"/>
    <x v="29"/>
    <x v="1908"/>
    <d v="2016-12-29T22:01:40"/>
  </r>
  <r>
    <x v="1909"/>
    <x v="1909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x v="44"/>
    <b v="0"/>
    <s v="technology/gadgets"/>
    <n v="0.14111428571428572"/>
    <n v="129.97368421052633"/>
    <x v="2"/>
    <x v="29"/>
    <x v="1909"/>
    <d v="2014-10-23T10:17:59"/>
  </r>
  <r>
    <x v="1910"/>
    <x v="1910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x v="168"/>
    <b v="0"/>
    <s v="technology/gadgets"/>
    <n v="0.39395294117647056"/>
    <n v="117.49473684210527"/>
    <x v="2"/>
    <x v="29"/>
    <x v="1910"/>
    <d v="2015-10-31T22:45:00"/>
  </r>
  <r>
    <x v="1911"/>
    <x v="1911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x v="29"/>
    <b v="0"/>
    <s v="technology/gadgets"/>
    <n v="2.3529411764705883E-4"/>
    <n v="10"/>
    <x v="2"/>
    <x v="29"/>
    <x v="1911"/>
    <d v="2014-08-09T00:48:54"/>
  </r>
  <r>
    <x v="1912"/>
    <x v="1912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x v="288"/>
    <b v="0"/>
    <s v="technology/gadgets"/>
    <n v="0.59299999999999997"/>
    <n v="70.595238095238102"/>
    <x v="2"/>
    <x v="29"/>
    <x v="1912"/>
    <d v="2015-06-04T05:26:00"/>
  </r>
  <r>
    <x v="1913"/>
    <x v="1913"/>
    <s v="Tibio is a revolutionary new product designed to solve an age old problem."/>
    <n v="48000"/>
    <n v="637"/>
    <x v="2"/>
    <x v="1"/>
    <s v="GBP"/>
    <n v="1412770578"/>
    <n v="1410178578"/>
    <b v="0"/>
    <x v="55"/>
    <b v="0"/>
    <s v="technology/gadgets"/>
    <n v="1.3270833333333334E-2"/>
    <n v="24.5"/>
    <x v="2"/>
    <x v="29"/>
    <x v="1913"/>
    <d v="2014-10-08T12:16:18"/>
  </r>
  <r>
    <x v="1914"/>
    <x v="1914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x v="84"/>
    <b v="0"/>
    <s v="technology/gadgets"/>
    <n v="9.0090090090090086E-2"/>
    <n v="30"/>
    <x v="2"/>
    <x v="29"/>
    <x v="1914"/>
    <d v="2014-11-01T03:59:00"/>
  </r>
  <r>
    <x v="1915"/>
    <x v="1915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x v="80"/>
    <b v="0"/>
    <s v="technology/gadgets"/>
    <n v="1.6E-2"/>
    <n v="2"/>
    <x v="2"/>
    <x v="29"/>
    <x v="1915"/>
    <d v="2014-09-02T01:10:22"/>
  </r>
  <r>
    <x v="1916"/>
    <x v="1916"/>
    <s v="The Paint Can Holder Makes Painting Easier and Safer on Extension Ladders."/>
    <n v="20000"/>
    <n v="102"/>
    <x v="2"/>
    <x v="0"/>
    <s v="USD"/>
    <n v="1478542375"/>
    <n v="1476378775"/>
    <b v="0"/>
    <x v="79"/>
    <b v="0"/>
    <s v="technology/gadgets"/>
    <n v="5.1000000000000004E-3"/>
    <n v="17"/>
    <x v="2"/>
    <x v="29"/>
    <x v="1916"/>
    <d v="2016-11-07T18:12:55"/>
  </r>
  <r>
    <x v="1917"/>
    <x v="1917"/>
    <s v="Let's build a legendary brand altogether"/>
    <n v="390000"/>
    <n v="205025"/>
    <x v="2"/>
    <x v="7"/>
    <s v="HKD"/>
    <n v="1486708133"/>
    <n v="1484116133"/>
    <b v="0"/>
    <x v="16"/>
    <b v="0"/>
    <s v="technology/gadgets"/>
    <n v="0.52570512820512816"/>
    <n v="2928.9285714285716"/>
    <x v="2"/>
    <x v="29"/>
    <x v="1917"/>
    <d v="2017-02-10T06:28:53"/>
  </r>
  <r>
    <x v="1918"/>
    <x v="1918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x v="82"/>
    <b v="0"/>
    <s v="technology/gadgets"/>
    <n v="1.04E-2"/>
    <n v="28.888888888888889"/>
    <x v="2"/>
    <x v="29"/>
    <x v="1918"/>
    <d v="2014-08-12T18:57:31"/>
  </r>
  <r>
    <x v="1919"/>
    <x v="1919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x v="22"/>
    <b v="0"/>
    <s v="technology/gadgets"/>
    <n v="0.47399999999999998"/>
    <n v="29.625"/>
    <x v="2"/>
    <x v="29"/>
    <x v="1919"/>
    <d v="2015-05-19T21:00:49"/>
  </r>
  <r>
    <x v="1920"/>
    <x v="1920"/>
    <s v="A new concept in bike light safety, protecting cyclists from being hit in the side. Bright, amber sideways."/>
    <n v="10000"/>
    <n v="4303"/>
    <x v="2"/>
    <x v="1"/>
    <s v="GBP"/>
    <n v="1445468400"/>
    <n v="1443042061"/>
    <b v="0"/>
    <x v="217"/>
    <b v="0"/>
    <s v="technology/gadgets"/>
    <n v="0.43030000000000002"/>
    <n v="40.980952380952381"/>
    <x v="2"/>
    <x v="29"/>
    <x v="1920"/>
    <d v="2015-10-21T23:00:00"/>
  </r>
  <r>
    <x v="1921"/>
    <x v="1921"/>
    <s v="The Fine Spirits are making an album, but we need your help!"/>
    <n v="1500"/>
    <n v="2052"/>
    <x v="0"/>
    <x v="0"/>
    <s v="USD"/>
    <n v="1342243143"/>
    <n v="1339651143"/>
    <b v="0"/>
    <x v="44"/>
    <b v="1"/>
    <s v="music/indie rock"/>
    <n v="1.3680000000000001"/>
    <n v="54"/>
    <x v="4"/>
    <x v="14"/>
    <x v="1921"/>
    <d v="2012-07-14T05:19:03"/>
  </r>
  <r>
    <x v="1922"/>
    <x v="1922"/>
    <s v="Low Weather's debut album is halfway finished.  With your help and your help alone we can record the rest!"/>
    <n v="2000"/>
    <n v="2311"/>
    <x v="0"/>
    <x v="0"/>
    <s v="USD"/>
    <n v="1386828507"/>
    <n v="1384236507"/>
    <b v="0"/>
    <x v="31"/>
    <b v="1"/>
    <s v="music/indie rock"/>
    <n v="1.1555"/>
    <n v="36.109375"/>
    <x v="4"/>
    <x v="14"/>
    <x v="1922"/>
    <d v="2013-12-12T06:08:27"/>
  </r>
  <r>
    <x v="1923"/>
    <x v="1923"/>
    <s v="We just finished recording our first album! All we need is a little extra help to be able to get it printed!"/>
    <n v="125"/>
    <n v="301"/>
    <x v="0"/>
    <x v="0"/>
    <s v="USD"/>
    <n v="1317099540"/>
    <n v="1313612532"/>
    <b v="0"/>
    <x v="62"/>
    <b v="1"/>
    <s v="music/indie rock"/>
    <n v="2.4079999999999999"/>
    <n v="23.153846153846153"/>
    <x v="4"/>
    <x v="14"/>
    <x v="1923"/>
    <d v="2011-09-27T04:59:00"/>
  </r>
  <r>
    <x v="1924"/>
    <x v="1924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x v="51"/>
    <b v="1"/>
    <s v="music/indie rock"/>
    <n v="1.1439999999999999"/>
    <n v="104"/>
    <x v="4"/>
    <x v="14"/>
    <x v="1924"/>
    <d v="2014-01-15T19:33:00"/>
  </r>
  <r>
    <x v="1925"/>
    <x v="1925"/>
    <s v="The Freakniks are making their psychedelic freak-folk debut studio album and they need your help."/>
    <n v="1500"/>
    <n v="1655"/>
    <x v="0"/>
    <x v="0"/>
    <s v="USD"/>
    <n v="1381449600"/>
    <n v="1379540288"/>
    <b v="0"/>
    <x v="47"/>
    <b v="1"/>
    <s v="music/indie rock"/>
    <n v="1.1033333333333333"/>
    <n v="31.826923076923077"/>
    <x v="4"/>
    <x v="14"/>
    <x v="1925"/>
    <d v="2013-10-11T00:00:00"/>
  </r>
  <r>
    <x v="1926"/>
    <x v="192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x v="329"/>
    <b v="1"/>
    <s v="music/indie rock"/>
    <n v="1.9537933333333333"/>
    <n v="27.3896261682243"/>
    <x v="4"/>
    <x v="14"/>
    <x v="1926"/>
    <d v="2010-11-02T00:26:00"/>
  </r>
  <r>
    <x v="1927"/>
    <x v="1927"/>
    <s v="Hampshire is headed to GBS Detroit."/>
    <n v="600"/>
    <n v="620"/>
    <x v="0"/>
    <x v="0"/>
    <s v="USD"/>
    <n v="1331182740"/>
    <n v="1329856839"/>
    <b v="0"/>
    <x v="202"/>
    <b v="1"/>
    <s v="music/indie rock"/>
    <n v="1.0333333333333334"/>
    <n v="56.363636363636367"/>
    <x v="4"/>
    <x v="14"/>
    <x v="1927"/>
    <d v="2012-03-08T04:59:00"/>
  </r>
  <r>
    <x v="1928"/>
    <x v="1928"/>
    <s v="Help us master and release our debut album &quot;The Kaleidoscope Dawn&quot;"/>
    <n v="2550"/>
    <n v="2630"/>
    <x v="0"/>
    <x v="0"/>
    <s v="USD"/>
    <n v="1367940794"/>
    <n v="1365348794"/>
    <b v="0"/>
    <x v="69"/>
    <b v="1"/>
    <s v="music/indie rock"/>
    <n v="1.031372549019608"/>
    <n v="77.352941176470594"/>
    <x v="4"/>
    <x v="14"/>
    <x v="1928"/>
    <d v="2013-05-07T15:33:14"/>
  </r>
  <r>
    <x v="1929"/>
    <x v="1929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x v="11"/>
    <b v="1"/>
    <s v="music/indie rock"/>
    <n v="1.003125"/>
    <n v="42.8"/>
    <x v="4"/>
    <x v="14"/>
    <x v="1929"/>
    <d v="2011-07-05T00:31:06"/>
  </r>
  <r>
    <x v="1930"/>
    <x v="1930"/>
    <s v="We're nearly done recording, but we're out of money! Help us release the record!!!"/>
    <n v="1000"/>
    <n v="1270"/>
    <x v="0"/>
    <x v="0"/>
    <s v="USD"/>
    <n v="1373203482"/>
    <n v="1368019482"/>
    <b v="0"/>
    <x v="55"/>
    <b v="1"/>
    <s v="music/indie rock"/>
    <n v="1.27"/>
    <n v="48.846153846153847"/>
    <x v="4"/>
    <x v="14"/>
    <x v="1930"/>
    <d v="2013-07-07T13:24:42"/>
  </r>
  <r>
    <x v="1931"/>
    <x v="1931"/>
    <s v="We're an indie rock band from Clearwater, FL headed back into the studio to finish our latest EP."/>
    <n v="2000"/>
    <n v="2412.02"/>
    <x v="0"/>
    <x v="0"/>
    <s v="USD"/>
    <n v="1337657400"/>
    <n v="1336512309"/>
    <b v="0"/>
    <x v="133"/>
    <b v="1"/>
    <s v="music/indie rock"/>
    <n v="1.20601"/>
    <n v="48.240400000000001"/>
    <x v="4"/>
    <x v="14"/>
    <x v="1931"/>
    <d v="2012-05-22T03:30:00"/>
  </r>
  <r>
    <x v="1932"/>
    <x v="1932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x v="144"/>
    <b v="1"/>
    <s v="music/indie rock"/>
    <n v="1.0699047619047619"/>
    <n v="70.212500000000006"/>
    <x v="4"/>
    <x v="14"/>
    <x v="1932"/>
    <d v="2012-01-24T19:26:13"/>
  </r>
  <r>
    <x v="1933"/>
    <x v="1933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x v="238"/>
    <b v="1"/>
    <s v="music/indie rock"/>
    <n v="1.7243333333333333"/>
    <n v="94.054545454545448"/>
    <x v="4"/>
    <x v="14"/>
    <x v="1933"/>
    <d v="2014-09-27T03:08:27"/>
  </r>
  <r>
    <x v="1934"/>
    <x v="1934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x v="99"/>
    <b v="1"/>
    <s v="music/indie rock"/>
    <n v="1.2362"/>
    <n v="80.272727272727266"/>
    <x v="4"/>
    <x v="14"/>
    <x v="1934"/>
    <d v="2011-12-25T05:00:00"/>
  </r>
  <r>
    <x v="1935"/>
    <x v="1935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x v="133"/>
    <b v="1"/>
    <s v="music/indie rock"/>
    <n v="1.0840000000000001"/>
    <n v="54.2"/>
    <x v="4"/>
    <x v="14"/>
    <x v="1935"/>
    <d v="2014-06-21T04:59:00"/>
  </r>
  <r>
    <x v="1936"/>
    <x v="1936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x v="108"/>
    <b v="1"/>
    <s v="music/indie rock"/>
    <n v="1.1652013333333333"/>
    <n v="60.26903448275862"/>
    <x v="4"/>
    <x v="14"/>
    <x v="1936"/>
    <d v="2011-12-06T05:59:00"/>
  </r>
  <r>
    <x v="1937"/>
    <x v="1937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x v="60"/>
    <b v="1"/>
    <s v="music/indie rock"/>
    <n v="1.8724499999999999"/>
    <n v="38.740344827586206"/>
    <x v="4"/>
    <x v="14"/>
    <x v="1937"/>
    <d v="2012-06-15T03:59:00"/>
  </r>
  <r>
    <x v="1938"/>
    <x v="1938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x v="229"/>
    <b v="1"/>
    <s v="music/indie rock"/>
    <n v="1.1593333333333333"/>
    <n v="152.54385964912279"/>
    <x v="4"/>
    <x v="14"/>
    <x v="1938"/>
    <d v="2013-07-02T05:00:00"/>
  </r>
  <r>
    <x v="1939"/>
    <x v="1939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x v="93"/>
    <b v="1"/>
    <s v="music/indie rock"/>
    <n v="1.107"/>
    <n v="115.3125"/>
    <x v="4"/>
    <x v="14"/>
    <x v="1939"/>
    <d v="2013-03-10T22:38:28"/>
  </r>
  <r>
    <x v="1940"/>
    <x v="1940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x v="162"/>
    <b v="1"/>
    <s v="music/indie rock"/>
    <n v="1.7092307692307693"/>
    <n v="35.838709677419352"/>
    <x v="4"/>
    <x v="14"/>
    <x v="1940"/>
    <d v="2011-06-15T03:59:00"/>
  </r>
  <r>
    <x v="1941"/>
    <x v="1941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x v="337"/>
    <b v="1"/>
    <s v="technology/hardware"/>
    <n v="1.2611835600000001"/>
    <n v="64.570118779438872"/>
    <x v="2"/>
    <x v="30"/>
    <x v="1941"/>
    <d v="2014-05-15T06:58:51"/>
  </r>
  <r>
    <x v="1942"/>
    <x v="1942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x v="195"/>
    <b v="1"/>
    <s v="technology/hardware"/>
    <n v="1.3844033333333334"/>
    <n v="87.436000000000007"/>
    <x v="2"/>
    <x v="30"/>
    <x v="1942"/>
    <d v="2011-07-04T19:52:20"/>
  </r>
  <r>
    <x v="1943"/>
    <x v="1943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x v="338"/>
    <b v="1"/>
    <s v="technology/hardware"/>
    <n v="17.052499999999998"/>
    <n v="68.815577078288939"/>
    <x v="2"/>
    <x v="30"/>
    <x v="1943"/>
    <d v="2016-08-11T06:28:36"/>
  </r>
  <r>
    <x v="1944"/>
    <x v="1944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x v="339"/>
    <b v="1"/>
    <s v="technology/hardware"/>
    <n v="7.8805550000000002"/>
    <n v="176.200223588597"/>
    <x v="2"/>
    <x v="30"/>
    <x v="1944"/>
    <d v="2014-05-01T14:01:30"/>
  </r>
  <r>
    <x v="1945"/>
    <x v="1945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x v="340"/>
    <b v="1"/>
    <s v="technology/hardware"/>
    <n v="3.4801799999999998"/>
    <n v="511.79117647058825"/>
    <x v="2"/>
    <x v="30"/>
    <x v="1945"/>
    <d v="2015-07-12T06:02:38"/>
  </r>
  <r>
    <x v="1946"/>
    <x v="1946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x v="16"/>
    <b v="1"/>
    <s v="technology/hardware"/>
    <n v="1.4974666666666667"/>
    <n v="160.44285714285715"/>
    <x v="2"/>
    <x v="30"/>
    <x v="1946"/>
    <d v="2014-04-20T02:36:01"/>
  </r>
  <r>
    <x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x v="23"/>
    <b v="1"/>
    <s v="technology/hardware"/>
    <n v="1.0063375000000001"/>
    <n v="35.003043478260871"/>
    <x v="2"/>
    <x v="30"/>
    <x v="1947"/>
    <d v="2009-11-23T05:59:00"/>
  </r>
  <r>
    <x v="1948"/>
    <x v="1948"/>
    <s v="10 times more powerful than Raspberry Pi 3, x86 64-bit architecture"/>
    <n v="100000"/>
    <n v="800211"/>
    <x v="0"/>
    <x v="0"/>
    <s v="USD"/>
    <n v="1465232520"/>
    <n v="1460557809"/>
    <b v="1"/>
    <x v="341"/>
    <b v="1"/>
    <s v="technology/hardware"/>
    <n v="8.0021100000000001"/>
    <n v="188.50671378091872"/>
    <x v="2"/>
    <x v="30"/>
    <x v="1948"/>
    <d v="2016-06-06T17:02:00"/>
  </r>
  <r>
    <x v="1949"/>
    <x v="1949"/>
    <s v="#ShakeYourPower brings clean energy to places in the world without electricity through the power of music."/>
    <n v="50000"/>
    <n v="53001.3"/>
    <x v="0"/>
    <x v="1"/>
    <s v="GBP"/>
    <n v="1404986951"/>
    <n v="1402394951"/>
    <b v="1"/>
    <x v="342"/>
    <b v="1"/>
    <s v="technology/hardware"/>
    <n v="1.0600260000000001"/>
    <n v="56.204984093319197"/>
    <x v="2"/>
    <x v="30"/>
    <x v="1949"/>
    <d v="2014-07-10T10:09:11"/>
  </r>
  <r>
    <x v="1950"/>
    <x v="1950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x v="343"/>
    <b v="1"/>
    <s v="technology/hardware"/>
    <n v="2.0051866666666669"/>
    <n v="51.3054157782516"/>
    <x v="2"/>
    <x v="30"/>
    <x v="1950"/>
    <d v="2011-04-22T04:21:13"/>
  </r>
  <r>
    <x v="1951"/>
    <x v="1951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x v="344"/>
    <b v="1"/>
    <s v="technology/hardware"/>
    <n v="2.1244399999999999"/>
    <n v="127.36450839328538"/>
    <x v="2"/>
    <x v="30"/>
    <x v="1951"/>
    <d v="2016-11-07T11:05:37"/>
  </r>
  <r>
    <x v="1952"/>
    <x v="1952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x v="345"/>
    <b v="1"/>
    <s v="technology/hardware"/>
    <n v="1.9847237142857144"/>
    <n v="101.85532258064516"/>
    <x v="2"/>
    <x v="30"/>
    <x v="1952"/>
    <d v="2013-10-16T14:33:35"/>
  </r>
  <r>
    <x v="1953"/>
    <x v="1953"/>
    <s v="The NTH is an open source music synthesizer featuring instant fun, awesome sound, and a hackable design."/>
    <n v="15000"/>
    <n v="33892"/>
    <x v="0"/>
    <x v="0"/>
    <s v="USD"/>
    <n v="1330657200"/>
    <n v="1328158065"/>
    <b v="1"/>
    <x v="206"/>
    <b v="1"/>
    <s v="technology/hardware"/>
    <n v="2.2594666666666665"/>
    <n v="230.55782312925169"/>
    <x v="2"/>
    <x v="30"/>
    <x v="1953"/>
    <d v="2012-03-02T03:00:00"/>
  </r>
  <r>
    <x v="1954"/>
    <x v="1954"/>
    <s v="The First Home Battery System You Simply Plug in to Install"/>
    <n v="50000"/>
    <n v="349474"/>
    <x v="0"/>
    <x v="0"/>
    <s v="USD"/>
    <n v="1457758800"/>
    <n v="1453730176"/>
    <b v="1"/>
    <x v="119"/>
    <b v="1"/>
    <s v="technology/hardware"/>
    <n v="6.9894800000000004"/>
    <n v="842.10602409638557"/>
    <x v="2"/>
    <x v="30"/>
    <x v="1954"/>
    <d v="2016-03-12T05:00:00"/>
  </r>
  <r>
    <x v="1955"/>
    <x v="1955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x v="126"/>
    <b v="1"/>
    <s v="technology/hardware"/>
    <n v="3.9859528571428569"/>
    <n v="577.27593103448271"/>
    <x v="2"/>
    <x v="30"/>
    <x v="1955"/>
    <d v="2012-05-23T19:00:00"/>
  </r>
  <r>
    <x v="1956"/>
    <x v="1956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x v="346"/>
    <b v="1"/>
    <s v="technology/hardware"/>
    <n v="2.9403333333333332"/>
    <n v="483.34246575342468"/>
    <x v="2"/>
    <x v="30"/>
    <x v="1956"/>
    <d v="2015-04-18T21:10:05"/>
  </r>
  <r>
    <x v="1957"/>
    <x v="1957"/>
    <s v="An open hardware platform for the best microcontroller in the world."/>
    <n v="30000"/>
    <n v="50251.41"/>
    <x v="0"/>
    <x v="0"/>
    <s v="USD"/>
    <n v="1351304513"/>
    <n v="1348712513"/>
    <b v="1"/>
    <x v="347"/>
    <b v="1"/>
    <s v="technology/hardware"/>
    <n v="1.6750470000000002"/>
    <n v="76.138500000000008"/>
    <x v="2"/>
    <x v="30"/>
    <x v="1957"/>
    <d v="2012-10-27T02:21:53"/>
  </r>
  <r>
    <x v="1958"/>
    <x v="1958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x v="348"/>
    <b v="1"/>
    <s v="technology/hardware"/>
    <n v="14.355717142857143"/>
    <n v="74.107684365781708"/>
    <x v="2"/>
    <x v="30"/>
    <x v="1958"/>
    <d v="2013-03-23T22:42:41"/>
  </r>
  <r>
    <x v="1959"/>
    <x v="1959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x v="349"/>
    <b v="1"/>
    <s v="technology/hardware"/>
    <n v="1.5673440000000001"/>
    <n v="36.965660377358489"/>
    <x v="2"/>
    <x v="30"/>
    <x v="1959"/>
    <d v="2014-10-01T00:00:00"/>
  </r>
  <r>
    <x v="1960"/>
    <x v="1960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x v="51"/>
    <b v="1"/>
    <s v="technology/hardware"/>
    <n v="1.1790285714285715"/>
    <n v="2500.969696969697"/>
    <x v="2"/>
    <x v="30"/>
    <x v="1960"/>
    <d v="2014-12-21T08:42:21"/>
  </r>
  <r>
    <x v="1961"/>
    <x v="1961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x v="350"/>
    <b v="1"/>
    <s v="technology/hardware"/>
    <n v="11.053811999999999"/>
    <n v="67.690214329454989"/>
    <x v="2"/>
    <x v="30"/>
    <x v="1961"/>
    <d v="2012-10-06T03:59:00"/>
  </r>
  <r>
    <x v="1962"/>
    <x v="1962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x v="351"/>
    <b v="1"/>
    <s v="technology/hardware"/>
    <n v="1.9292499999999999"/>
    <n v="63.04738562091503"/>
    <x v="2"/>
    <x v="30"/>
    <x v="1962"/>
    <d v="2014-05-13T18:43:56"/>
  </r>
  <r>
    <x v="1963"/>
    <x v="1963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x v="242"/>
    <b v="1"/>
    <s v="technology/hardware"/>
    <n v="1.268842105263158"/>
    <n v="117.6"/>
    <x v="2"/>
    <x v="30"/>
    <x v="1963"/>
    <d v="2014-09-16T10:18:54"/>
  </r>
  <r>
    <x v="1964"/>
    <x v="1964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x v="352"/>
    <b v="1"/>
    <s v="technology/hardware"/>
    <n v="2.5957748878923765"/>
    <n v="180.75185011709601"/>
    <x v="2"/>
    <x v="30"/>
    <x v="1964"/>
    <d v="2016-04-22T06:32:52"/>
  </r>
  <r>
    <x v="1965"/>
    <x v="1965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x v="273"/>
    <b v="1"/>
    <s v="technology/hardware"/>
    <n v="2.6227999999999998"/>
    <n v="127.32038834951456"/>
    <x v="2"/>
    <x v="30"/>
    <x v="1965"/>
    <d v="2012-01-12T01:00:00"/>
  </r>
  <r>
    <x v="1966"/>
    <x v="1966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x v="353"/>
    <b v="1"/>
    <s v="technology/hardware"/>
    <n v="2.0674309000000002"/>
    <n v="136.6444745538665"/>
    <x v="2"/>
    <x v="30"/>
    <x v="1966"/>
    <d v="2014-08-14T12:58:18"/>
  </r>
  <r>
    <x v="1967"/>
    <x v="1967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x v="316"/>
    <b v="1"/>
    <s v="technology/hardware"/>
    <n v="3.7012999999999998"/>
    <n v="182.78024691358024"/>
    <x v="2"/>
    <x v="30"/>
    <x v="1967"/>
    <d v="2014-05-01T15:55:29"/>
  </r>
  <r>
    <x v="1968"/>
    <x v="1968"/>
    <s v="Bringing the advantages of wireless smart shifting to every cyclist. FITS ANY BIKE"/>
    <n v="50000"/>
    <n v="142483"/>
    <x v="0"/>
    <x v="0"/>
    <s v="USD"/>
    <n v="1480777515"/>
    <n v="1478095515"/>
    <b v="1"/>
    <x v="354"/>
    <b v="1"/>
    <s v="technology/hardware"/>
    <n v="2.8496600000000001"/>
    <n v="279.37843137254902"/>
    <x v="2"/>
    <x v="30"/>
    <x v="1968"/>
    <d v="2016-12-03T15:05:15"/>
  </r>
  <r>
    <x v="1969"/>
    <x v="1969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x v="355"/>
    <b v="1"/>
    <s v="technology/hardware"/>
    <n v="5.7907999999999999"/>
    <n v="61.375728669846318"/>
    <x v="2"/>
    <x v="30"/>
    <x v="1969"/>
    <d v="2016-08-05T19:01:08"/>
  </r>
  <r>
    <x v="1970"/>
    <x v="1970"/>
    <s v="The APOC is a gamma particle detector that will help you learn about radiation and find radioactive things!"/>
    <n v="5000"/>
    <n v="56590"/>
    <x v="0"/>
    <x v="0"/>
    <s v="USD"/>
    <n v="1366429101"/>
    <n v="1361248701"/>
    <b v="1"/>
    <x v="356"/>
    <b v="1"/>
    <s v="technology/hardware"/>
    <n v="11.318"/>
    <n v="80.727532097004286"/>
    <x v="2"/>
    <x v="30"/>
    <x v="1970"/>
    <d v="2013-04-20T03:38:21"/>
  </r>
  <r>
    <x v="1971"/>
    <x v="1971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x v="357"/>
    <b v="1"/>
    <s v="technology/hardware"/>
    <n v="2.6302771750000002"/>
    <n v="272.35590732591254"/>
    <x v="2"/>
    <x v="30"/>
    <x v="1971"/>
    <d v="2013-11-15T04:00:00"/>
  </r>
  <r>
    <x v="1972"/>
    <x v="1972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x v="146"/>
    <b v="1"/>
    <s v="technology/hardware"/>
    <n v="6.7447999999999997"/>
    <n v="70.848739495798313"/>
    <x v="2"/>
    <x v="30"/>
    <x v="1972"/>
    <d v="2012-11-18T01:17:24"/>
  </r>
  <r>
    <x v="1973"/>
    <x v="1973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x v="358"/>
    <b v="1"/>
    <s v="technology/hardware"/>
    <n v="2.5683081313131315"/>
    <n v="247.94003412969283"/>
    <x v="2"/>
    <x v="30"/>
    <x v="1973"/>
    <d v="2016-08-06T07:00:00"/>
  </r>
  <r>
    <x v="1974"/>
    <x v="1974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x v="359"/>
    <b v="1"/>
    <s v="technology/hardware"/>
    <n v="3.7549600000000001"/>
    <n v="186.81393034825871"/>
    <x v="2"/>
    <x v="30"/>
    <x v="1974"/>
    <d v="2013-08-19T08:01:09"/>
  </r>
  <r>
    <x v="1975"/>
    <x v="1975"/>
    <s v="The Bugle2 is a second generation DIY kit phono preamplifier for vinyl playback."/>
    <n v="16000"/>
    <n v="33393.339999999997"/>
    <x v="0"/>
    <x v="0"/>
    <s v="USD"/>
    <n v="1362938851"/>
    <n v="1360346851"/>
    <b v="1"/>
    <x v="35"/>
    <b v="1"/>
    <s v="technology/hardware"/>
    <n v="2.0870837499999997"/>
    <n v="131.98948616600788"/>
    <x v="2"/>
    <x v="30"/>
    <x v="1975"/>
    <d v="2013-03-10T18:07:31"/>
  </r>
  <r>
    <x v="1976"/>
    <x v="1976"/>
    <s v="Can you help us make an ultra bright white one a reality?"/>
    <n v="4000"/>
    <n v="13864"/>
    <x v="0"/>
    <x v="1"/>
    <s v="GBP"/>
    <n v="1373751325"/>
    <n v="1371159325"/>
    <b v="1"/>
    <x v="360"/>
    <b v="1"/>
    <s v="technology/hardware"/>
    <n v="3.4660000000000002"/>
    <n v="29.310782241014799"/>
    <x v="2"/>
    <x v="30"/>
    <x v="1976"/>
    <d v="2013-07-13T21:35:25"/>
  </r>
  <r>
    <x v="1977"/>
    <x v="1977"/>
    <s v="Ario learns about you, syncs your body clock, and keeps you healthy through natural lighting patterns."/>
    <n v="50000"/>
    <n v="201165"/>
    <x v="0"/>
    <x v="0"/>
    <s v="USD"/>
    <n v="1450511940"/>
    <n v="1446527540"/>
    <b v="1"/>
    <x v="361"/>
    <b v="1"/>
    <s v="technology/hardware"/>
    <n v="4.0232999999999999"/>
    <n v="245.02436053593178"/>
    <x v="2"/>
    <x v="30"/>
    <x v="1977"/>
    <d v="2015-12-19T07:59:00"/>
  </r>
  <r>
    <x v="1978"/>
    <x v="1978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x v="362"/>
    <b v="1"/>
    <s v="technology/hardware"/>
    <n v="10.2684514"/>
    <n v="1323.2540463917526"/>
    <x v="2"/>
    <x v="30"/>
    <x v="1978"/>
    <d v="2012-06-12T07:00:00"/>
  </r>
  <r>
    <x v="1979"/>
    <x v="1979"/>
    <s v="Truly wireless premium earbuds with a battery-boosting smartphone case for charging and storage"/>
    <n v="200000"/>
    <n v="229802.31"/>
    <x v="0"/>
    <x v="0"/>
    <s v="USD"/>
    <n v="1447909140"/>
    <n v="1444734146"/>
    <b v="1"/>
    <x v="363"/>
    <b v="1"/>
    <s v="technology/hardware"/>
    <n v="1.14901155"/>
    <n v="282.65966789667897"/>
    <x v="2"/>
    <x v="30"/>
    <x v="1979"/>
    <d v="2015-11-19T04:59:00"/>
  </r>
  <r>
    <x v="1980"/>
    <x v="1980"/>
    <s v="Multi-power charging that is smarter, stylish and designed for you."/>
    <n v="50000"/>
    <n v="177412.01"/>
    <x v="0"/>
    <x v="12"/>
    <s v="EUR"/>
    <n v="1459684862"/>
    <n v="1456232462"/>
    <b v="1"/>
    <x v="364"/>
    <b v="1"/>
    <s v="technology/hardware"/>
    <n v="3.5482402000000004"/>
    <n v="91.214401028277635"/>
    <x v="2"/>
    <x v="30"/>
    <x v="1980"/>
    <d v="2016-04-03T12:01:02"/>
  </r>
  <r>
    <x v="1981"/>
    <x v="1981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x v="8"/>
    <b v="0"/>
    <s v="photography/people"/>
    <n v="5.0799999999999998E-2"/>
    <n v="31.75"/>
    <x v="8"/>
    <x v="31"/>
    <x v="1981"/>
    <d v="2014-07-09T17:24:25"/>
  </r>
  <r>
    <x v="1982"/>
    <x v="1982"/>
    <s v="Express a very dark place in my childhood. Release my emotions through photography in a form of Art."/>
    <n v="180000"/>
    <n v="0"/>
    <x v="2"/>
    <x v="7"/>
    <s v="HKD"/>
    <n v="1480863887"/>
    <n v="1478268287"/>
    <b v="0"/>
    <x v="78"/>
    <b v="0"/>
    <s v="photography/people"/>
    <n v="0"/>
    <e v="#DIV/0!"/>
    <x v="8"/>
    <x v="31"/>
    <x v="1982"/>
    <d v="2016-12-04T15:04:47"/>
  </r>
  <r>
    <x v="1983"/>
    <x v="1983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x v="38"/>
    <b v="0"/>
    <s v="photography/people"/>
    <n v="4.2999999999999997E-2"/>
    <n v="88.6875"/>
    <x v="8"/>
    <x v="31"/>
    <x v="1983"/>
    <d v="2016-09-02T07:00:00"/>
  </r>
  <r>
    <x v="1984"/>
    <x v="1984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x v="63"/>
    <b v="0"/>
    <s v="photography/people"/>
    <n v="0.21146666666666666"/>
    <n v="453.14285714285717"/>
    <x v="8"/>
    <x v="31"/>
    <x v="1984"/>
    <d v="2014-11-30T19:58:01"/>
  </r>
  <r>
    <x v="1985"/>
    <x v="1985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x v="80"/>
    <b v="0"/>
    <s v="photography/people"/>
    <n v="3.1875000000000001E-2"/>
    <n v="12.75"/>
    <x v="8"/>
    <x v="31"/>
    <x v="1985"/>
    <d v="2016-08-02T23:00:00"/>
  </r>
  <r>
    <x v="1986"/>
    <x v="1986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x v="29"/>
    <b v="0"/>
    <s v="photography/people"/>
    <n v="5.0000000000000001E-4"/>
    <n v="1"/>
    <x v="8"/>
    <x v="31"/>
    <x v="1986"/>
    <d v="2016-03-14T09:24:43"/>
  </r>
  <r>
    <x v="1987"/>
    <x v="1987"/>
    <s v="A collection of images that depicts the beauty and diversity within Ethiopia"/>
    <n v="5500"/>
    <n v="2336"/>
    <x v="2"/>
    <x v="1"/>
    <s v="GBP"/>
    <n v="1425223276"/>
    <n v="1422631276"/>
    <b v="0"/>
    <x v="33"/>
    <b v="0"/>
    <s v="photography/people"/>
    <n v="0.42472727272727273"/>
    <n v="83.428571428571431"/>
    <x v="8"/>
    <x v="31"/>
    <x v="1987"/>
    <d v="2015-03-01T15:21:16"/>
  </r>
  <r>
    <x v="1988"/>
    <x v="1988"/>
    <s v="Expressing art in an image!"/>
    <n v="6000"/>
    <n v="25"/>
    <x v="2"/>
    <x v="0"/>
    <s v="USD"/>
    <n v="1440094742"/>
    <n v="1437502742"/>
    <b v="0"/>
    <x v="29"/>
    <b v="0"/>
    <s v="photography/people"/>
    <n v="4.1666666666666666E-3"/>
    <n v="25"/>
    <x v="8"/>
    <x v="31"/>
    <x v="1988"/>
    <d v="2015-08-20T18:19:02"/>
  </r>
  <r>
    <x v="1989"/>
    <x v="1989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x v="29"/>
    <b v="0"/>
    <s v="photography/people"/>
    <n v="0.01"/>
    <n v="50"/>
    <x v="8"/>
    <x v="31"/>
    <x v="1989"/>
    <d v="2016-12-11T16:20:08"/>
  </r>
  <r>
    <x v="1990"/>
    <x v="1990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x v="81"/>
    <b v="0"/>
    <s v="photography/people"/>
    <n v="0.16966666666666666"/>
    <n v="101.8"/>
    <x v="8"/>
    <x v="31"/>
    <x v="1990"/>
    <d v="2016-02-13T04:42:12"/>
  </r>
  <r>
    <x v="1991"/>
    <x v="1991"/>
    <s v="Taking (and giving) professional portraits of survivors of human trafficking in Myanmar."/>
    <n v="2000"/>
    <n v="140"/>
    <x v="2"/>
    <x v="0"/>
    <s v="USD"/>
    <n v="1435958786"/>
    <n v="1434144386"/>
    <b v="0"/>
    <x v="83"/>
    <b v="0"/>
    <s v="photography/people"/>
    <n v="7.0000000000000007E-2"/>
    <n v="46.666666666666664"/>
    <x v="8"/>
    <x v="31"/>
    <x v="1991"/>
    <d v="2015-07-03T21:26:26"/>
  </r>
  <r>
    <x v="1992"/>
    <x v="1992"/>
    <s v="A complete revamp of all the Disney Princes &amp; Princesses!"/>
    <n v="1500"/>
    <n v="2"/>
    <x v="2"/>
    <x v="0"/>
    <s v="USD"/>
    <n v="1424229991"/>
    <n v="1421637991"/>
    <b v="0"/>
    <x v="84"/>
    <b v="0"/>
    <s v="photography/people"/>
    <n v="1.3333333333333333E-3"/>
    <n v="1"/>
    <x v="8"/>
    <x v="31"/>
    <x v="1992"/>
    <d v="2015-02-18T03:26:31"/>
  </r>
  <r>
    <x v="1993"/>
    <x v="1993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x v="78"/>
    <b v="0"/>
    <s v="photography/people"/>
    <n v="0"/>
    <e v="#DIV/0!"/>
    <x v="8"/>
    <x v="31"/>
    <x v="1993"/>
    <d v="2015-12-21T14:07:17"/>
  </r>
  <r>
    <x v="1994"/>
    <x v="1994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x v="78"/>
    <b v="0"/>
    <s v="photography/people"/>
    <n v="0"/>
    <e v="#DIV/0!"/>
    <x v="8"/>
    <x v="31"/>
    <x v="1994"/>
    <d v="2016-12-07T01:09:02"/>
  </r>
  <r>
    <x v="1995"/>
    <x v="1995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x v="83"/>
    <b v="0"/>
    <s v="photography/people"/>
    <n v="7.8E-2"/>
    <n v="26"/>
    <x v="8"/>
    <x v="31"/>
    <x v="1995"/>
    <d v="2015-07-16T21:38:56"/>
  </r>
  <r>
    <x v="1996"/>
    <x v="1996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x v="78"/>
    <b v="0"/>
    <s v="photography/people"/>
    <n v="0"/>
    <e v="#DIV/0!"/>
    <x v="8"/>
    <x v="31"/>
    <x v="1996"/>
    <d v="2014-07-10T19:40:11"/>
  </r>
  <r>
    <x v="1997"/>
    <x v="1997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x v="78"/>
    <b v="0"/>
    <s v="photography/people"/>
    <n v="0"/>
    <e v="#DIV/0!"/>
    <x v="8"/>
    <x v="31"/>
    <x v="1997"/>
    <d v="2014-08-26T22:20:12"/>
  </r>
  <r>
    <x v="1998"/>
    <x v="1998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x v="83"/>
    <b v="0"/>
    <s v="photography/people"/>
    <n v="0.26200000000000001"/>
    <n v="218.33333333333334"/>
    <x v="8"/>
    <x v="31"/>
    <x v="1998"/>
    <d v="2014-08-01T02:50:38"/>
  </r>
  <r>
    <x v="1999"/>
    <x v="1999"/>
    <s v="This is a portrait photo project aiming to inspire women to explore themselves and live their passion"/>
    <n v="31000"/>
    <n v="236"/>
    <x v="2"/>
    <x v="1"/>
    <s v="GBP"/>
    <n v="1415882108"/>
    <n v="1413286508"/>
    <b v="0"/>
    <x v="63"/>
    <b v="0"/>
    <s v="photography/people"/>
    <n v="7.6129032258064515E-3"/>
    <n v="33.714285714285715"/>
    <x v="8"/>
    <x v="31"/>
    <x v="1999"/>
    <d v="2014-11-13T12:35:08"/>
  </r>
  <r>
    <x v="2000"/>
    <x v="2000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x v="20"/>
    <b v="0"/>
    <s v="photography/people"/>
    <n v="0.125"/>
    <n v="25"/>
    <x v="8"/>
    <x v="31"/>
    <x v="2000"/>
    <d v="2016-01-06T22:50:13"/>
  </r>
  <r>
    <x v="2001"/>
    <x v="2001"/>
    <s v="Nuimo is a universal controller for the internet of things. Control your music, lights, locks and more."/>
    <n v="55000"/>
    <n v="210171"/>
    <x v="0"/>
    <x v="12"/>
    <s v="EUR"/>
    <n v="1434139200"/>
    <n v="1431406916"/>
    <b v="1"/>
    <x v="365"/>
    <b v="1"/>
    <s v="technology/hardware"/>
    <n v="3.8212909090909091"/>
    <n v="128.38790470372632"/>
    <x v="2"/>
    <x v="30"/>
    <x v="2001"/>
    <d v="2015-06-12T20:00:00"/>
  </r>
  <r>
    <x v="2002"/>
    <x v="2002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x v="366"/>
    <b v="1"/>
    <s v="technology/hardware"/>
    <n v="2.1679422000000002"/>
    <n v="78.834261818181815"/>
    <x v="2"/>
    <x v="30"/>
    <x v="2002"/>
    <d v="2017-01-23T17:05:43"/>
  </r>
  <r>
    <x v="2003"/>
    <x v="2003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x v="57"/>
    <b v="1"/>
    <s v="technology/hardware"/>
    <n v="3.12"/>
    <n v="91.764705882352942"/>
    <x v="2"/>
    <x v="30"/>
    <x v="2003"/>
    <d v="2010-07-02T23:00:00"/>
  </r>
  <r>
    <x v="2004"/>
    <x v="2004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x v="178"/>
    <b v="1"/>
    <s v="technology/hardware"/>
    <n v="2.3442048"/>
    <n v="331.10237288135596"/>
    <x v="2"/>
    <x v="30"/>
    <x v="2004"/>
    <d v="2014-07-10T14:31:03"/>
  </r>
  <r>
    <x v="2005"/>
    <x v="2005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x v="277"/>
    <b v="1"/>
    <s v="technology/hardware"/>
    <n v="1.236801"/>
    <n v="194.26193717277485"/>
    <x v="2"/>
    <x v="30"/>
    <x v="2005"/>
    <d v="2013-10-16T03:59:00"/>
  </r>
  <r>
    <x v="2006"/>
    <x v="2006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x v="175"/>
    <b v="1"/>
    <s v="technology/hardware"/>
    <n v="2.4784000000000002"/>
    <n v="408.97689768976898"/>
    <x v="2"/>
    <x v="30"/>
    <x v="2006"/>
    <d v="2014-12-03T13:00:45"/>
  </r>
  <r>
    <x v="2007"/>
    <x v="2007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x v="89"/>
    <b v="1"/>
    <s v="technology/hardware"/>
    <n v="1.157092"/>
    <n v="84.459270072992695"/>
    <x v="2"/>
    <x v="30"/>
    <x v="2007"/>
    <d v="2010-08-24T04:00:00"/>
  </r>
  <r>
    <x v="2008"/>
    <x v="2008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x v="14"/>
    <b v="1"/>
    <s v="technology/hardware"/>
    <n v="1.1707484768810599"/>
    <n v="44.853658536585364"/>
    <x v="2"/>
    <x v="30"/>
    <x v="2008"/>
    <d v="2011-09-19T14:30:22"/>
  </r>
  <r>
    <x v="2009"/>
    <x v="2009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x v="367"/>
    <b v="1"/>
    <s v="technology/hardware"/>
    <n v="3.05158"/>
    <n v="383.3643216080402"/>
    <x v="2"/>
    <x v="30"/>
    <x v="2009"/>
    <d v="2016-11-23T08:45:43"/>
  </r>
  <r>
    <x v="2010"/>
    <x v="2010"/>
    <s v="Weighitz are miniature smart scales designed to weigh anything in the home."/>
    <n v="30000"/>
    <n v="96015.9"/>
    <x v="0"/>
    <x v="0"/>
    <s v="USD"/>
    <n v="1471564491"/>
    <n v="1468972491"/>
    <b v="1"/>
    <x v="368"/>
    <b v="1"/>
    <s v="technology/hardware"/>
    <n v="3.2005299999999997"/>
    <n v="55.276856649395505"/>
    <x v="2"/>
    <x v="30"/>
    <x v="2010"/>
    <d v="2016-08-18T23:54:51"/>
  </r>
  <r>
    <x v="2011"/>
    <x v="2011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x v="369"/>
    <b v="1"/>
    <s v="technology/hardware"/>
    <n v="8.1956399999999991"/>
    <n v="422.02059732234807"/>
    <x v="2"/>
    <x v="30"/>
    <x v="2011"/>
    <d v="2016-01-11T23:00:00"/>
  </r>
  <r>
    <x v="2012"/>
    <x v="2012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x v="275"/>
    <b v="1"/>
    <s v="technology/hardware"/>
    <n v="2.3490000000000002"/>
    <n v="64.180327868852459"/>
    <x v="2"/>
    <x v="30"/>
    <x v="2012"/>
    <d v="2015-02-05T19:44:01"/>
  </r>
  <r>
    <x v="2013"/>
    <x v="2013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x v="370"/>
    <b v="1"/>
    <s v="technology/hardware"/>
    <n v="4.9491375"/>
    <n v="173.57781674704077"/>
    <x v="2"/>
    <x v="30"/>
    <x v="2013"/>
    <d v="2016-07-08T23:03:34"/>
  </r>
  <r>
    <x v="2014"/>
    <x v="2014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x v="371"/>
    <b v="1"/>
    <s v="technology/hardware"/>
    <n v="78.137822333333332"/>
    <n v="88.601680840609291"/>
    <x v="2"/>
    <x v="30"/>
    <x v="2014"/>
    <d v="2013-03-25T04:08:59"/>
  </r>
  <r>
    <x v="2015"/>
    <x v="2015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x v="372"/>
    <b v="1"/>
    <s v="technology/hardware"/>
    <n v="1.1300013888888889"/>
    <n v="50.222283950617282"/>
    <x v="2"/>
    <x v="30"/>
    <x v="2015"/>
    <d v="2011-09-09T21:02:43"/>
  </r>
  <r>
    <x v="2016"/>
    <x v="2016"/>
    <s v="A smart, compact power supply designed to power anything, anywhere"/>
    <n v="10000"/>
    <n v="92154.22"/>
    <x v="0"/>
    <x v="0"/>
    <s v="USD"/>
    <n v="1362863299"/>
    <n v="1360271299"/>
    <b v="1"/>
    <x v="373"/>
    <b v="1"/>
    <s v="technology/hardware"/>
    <n v="9.2154220000000002"/>
    <n v="192.38876826722338"/>
    <x v="2"/>
    <x v="30"/>
    <x v="2016"/>
    <d v="2013-03-09T21:08:19"/>
  </r>
  <r>
    <x v="2017"/>
    <x v="2017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x v="374"/>
    <b v="1"/>
    <s v="technology/hardware"/>
    <n v="1.2510239999999999"/>
    <n v="73.416901408450698"/>
    <x v="2"/>
    <x v="30"/>
    <x v="2017"/>
    <d v="2012-03-24T04:00:00"/>
  </r>
  <r>
    <x v="2018"/>
    <x v="2018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x v="375"/>
    <b v="1"/>
    <s v="technology/hardware"/>
    <n v="1.0224343076923077"/>
    <n v="147.68495555555555"/>
    <x v="2"/>
    <x v="30"/>
    <x v="2018"/>
    <d v="2015-08-13T08:46:49"/>
  </r>
  <r>
    <x v="2019"/>
    <x v="2019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x v="376"/>
    <b v="1"/>
    <s v="technology/hardware"/>
    <n v="4.8490975000000001"/>
    <n v="108.96848314606741"/>
    <x v="2"/>
    <x v="30"/>
    <x v="2019"/>
    <d v="2016-09-22T17:00:21"/>
  </r>
  <r>
    <x v="2020"/>
    <x v="2020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x v="259"/>
    <b v="1"/>
    <s v="technology/hardware"/>
    <n v="1.9233333333333333"/>
    <n v="23.647540983606557"/>
    <x v="2"/>
    <x v="30"/>
    <x v="2020"/>
    <d v="2014-05-14T23:04:00"/>
  </r>
  <r>
    <x v="2021"/>
    <x v="2021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x v="195"/>
    <b v="1"/>
    <s v="technology/hardware"/>
    <n v="2.8109999999999999"/>
    <n v="147.94736842105263"/>
    <x v="2"/>
    <x v="30"/>
    <x v="2021"/>
    <d v="2014-09-24T01:41:37"/>
  </r>
  <r>
    <x v="2022"/>
    <x v="2022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x v="166"/>
    <b v="1"/>
    <s v="technology/hardware"/>
    <n v="1.2513700000000001"/>
    <n v="385.03692307692307"/>
    <x v="2"/>
    <x v="30"/>
    <x v="2022"/>
    <d v="2016-06-11T13:39:32"/>
  </r>
  <r>
    <x v="2023"/>
    <x v="2023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x v="377"/>
    <b v="1"/>
    <s v="technology/hardware"/>
    <n v="1.61459"/>
    <n v="457.39093484419266"/>
    <x v="2"/>
    <x v="30"/>
    <x v="2023"/>
    <d v="2015-06-11T10:05:53"/>
  </r>
  <r>
    <x v="2024"/>
    <x v="2024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x v="217"/>
    <b v="1"/>
    <s v="technology/hardware"/>
    <n v="5.8535000000000004"/>
    <n v="222.99047619047619"/>
    <x v="2"/>
    <x v="30"/>
    <x v="2024"/>
    <d v="2012-08-13T03:00:00"/>
  </r>
  <r>
    <x v="2025"/>
    <x v="2025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x v="378"/>
    <b v="1"/>
    <s v="technology/hardware"/>
    <n v="2.0114999999999998"/>
    <n v="220.74074074074073"/>
    <x v="2"/>
    <x v="30"/>
    <x v="2025"/>
    <d v="2015-06-11T04:25:46"/>
  </r>
  <r>
    <x v="2026"/>
    <x v="2026"/>
    <s v="MIDI Sprout enables plants to play synthesizers in real time."/>
    <n v="25000"/>
    <n v="33370.769999999997"/>
    <x v="0"/>
    <x v="0"/>
    <s v="USD"/>
    <n v="1398052740"/>
    <n v="1394127585"/>
    <b v="1"/>
    <x v="379"/>
    <b v="1"/>
    <s v="technology/hardware"/>
    <n v="1.3348307999999998"/>
    <n v="73.503898678414089"/>
    <x v="2"/>
    <x v="30"/>
    <x v="2026"/>
    <d v="2014-04-21T03:59:00"/>
  </r>
  <r>
    <x v="2027"/>
    <x v="2027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x v="380"/>
    <b v="1"/>
    <s v="technology/hardware"/>
    <n v="1.2024900000000001"/>
    <n v="223.09647495361781"/>
    <x v="2"/>
    <x v="30"/>
    <x v="2027"/>
    <d v="2015-03-30T18:31:59"/>
  </r>
  <r>
    <x v="2028"/>
    <x v="2028"/>
    <s v="Building an open source Bussard fusion reactor, aka the Polywell."/>
    <n v="3000"/>
    <n v="3785"/>
    <x v="0"/>
    <x v="0"/>
    <s v="USD"/>
    <n v="1268690100"/>
    <n v="1265493806"/>
    <b v="1"/>
    <x v="1"/>
    <b v="1"/>
    <s v="technology/hardware"/>
    <n v="1.2616666666666667"/>
    <n v="47.911392405063289"/>
    <x v="2"/>
    <x v="30"/>
    <x v="2028"/>
    <d v="2010-03-15T21:55:00"/>
  </r>
  <r>
    <x v="2029"/>
    <x v="2029"/>
    <s v="Lumin8 Pro is a fun and easy to use light controller that makes light dance to your favorite music."/>
    <n v="2500"/>
    <n v="9030"/>
    <x v="0"/>
    <x v="0"/>
    <s v="USD"/>
    <n v="1409099481"/>
    <n v="1406507481"/>
    <b v="1"/>
    <x v="225"/>
    <b v="1"/>
    <s v="technology/hardware"/>
    <n v="3.6120000000000001"/>
    <n v="96.063829787234042"/>
    <x v="2"/>
    <x v="30"/>
    <x v="2029"/>
    <d v="2014-08-27T00:31:21"/>
  </r>
  <r>
    <x v="2030"/>
    <x v="2030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x v="381"/>
    <b v="1"/>
    <s v="technology/hardware"/>
    <n v="2.26239013671875"/>
    <n v="118.6144"/>
    <x v="2"/>
    <x v="30"/>
    <x v="2030"/>
    <d v="2012-11-29T23:54:56"/>
  </r>
  <r>
    <x v="2031"/>
    <x v="2031"/>
    <s v="With Linkio you can use your smartphone to control every electronic you own- for only $100!"/>
    <n v="50000"/>
    <n v="60175"/>
    <x v="0"/>
    <x v="9"/>
    <s v="EUR"/>
    <n v="1420765200"/>
    <n v="1417506853"/>
    <b v="1"/>
    <x v="278"/>
    <b v="1"/>
    <s v="technology/hardware"/>
    <n v="1.2035"/>
    <n v="118.45472440944881"/>
    <x v="2"/>
    <x v="30"/>
    <x v="2031"/>
    <d v="2015-01-09T01:00:00"/>
  </r>
  <r>
    <x v="2032"/>
    <x v="2032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x v="382"/>
    <b v="1"/>
    <s v="technology/hardware"/>
    <n v="3.0418799999999999"/>
    <n v="143.21468926553672"/>
    <x v="2"/>
    <x v="30"/>
    <x v="2032"/>
    <d v="2016-12-15T05:00:00"/>
  </r>
  <r>
    <x v="2033"/>
    <x v="2033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x v="150"/>
    <b v="1"/>
    <s v="technology/hardware"/>
    <n v="1.7867599999999999"/>
    <n v="282.71518987341773"/>
    <x v="2"/>
    <x v="30"/>
    <x v="2033"/>
    <d v="2014-04-26T01:58:38"/>
  </r>
  <r>
    <x v="2034"/>
    <x v="2034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x v="278"/>
    <b v="1"/>
    <s v="technology/hardware"/>
    <n v="3.868199871794872"/>
    <n v="593.93620078740162"/>
    <x v="2"/>
    <x v="30"/>
    <x v="2034"/>
    <d v="2015-05-07T06:58:00"/>
  </r>
  <r>
    <x v="2035"/>
    <x v="2035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x v="383"/>
    <b v="1"/>
    <s v="technology/hardware"/>
    <n v="2.1103642500000004"/>
    <n v="262.15704968944101"/>
    <x v="2"/>
    <x v="30"/>
    <x v="2035"/>
    <d v="2015-12-19T01:00:00"/>
  </r>
  <r>
    <x v="2036"/>
    <x v="2036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x v="384"/>
    <b v="1"/>
    <s v="technology/hardware"/>
    <n v="1.3166833333333334"/>
    <n v="46.580778301886795"/>
    <x v="2"/>
    <x v="30"/>
    <x v="2036"/>
    <d v="2014-05-09T20:45:19"/>
  </r>
  <r>
    <x v="2037"/>
    <x v="2037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x v="385"/>
    <b v="1"/>
    <s v="technology/hardware"/>
    <n v="3.0047639999999998"/>
    <n v="70.041118881118877"/>
    <x v="2"/>
    <x v="30"/>
    <x v="2037"/>
    <d v="2013-12-30T06:02:33"/>
  </r>
  <r>
    <x v="2038"/>
    <x v="2038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x v="386"/>
    <b v="1"/>
    <s v="technology/hardware"/>
    <n v="4.2051249999999998"/>
    <n v="164.90686274509804"/>
    <x v="2"/>
    <x v="30"/>
    <x v="2038"/>
    <d v="2013-07-01T18:00:00"/>
  </r>
  <r>
    <x v="2039"/>
    <x v="2039"/>
    <s v="Open up your digital worlds with the most sophisticated, intuitive android smart projector."/>
    <n v="125000"/>
    <n v="170271"/>
    <x v="0"/>
    <x v="0"/>
    <s v="USD"/>
    <n v="1480568340"/>
    <n v="1477996325"/>
    <b v="1"/>
    <x v="169"/>
    <b v="1"/>
    <s v="technology/hardware"/>
    <n v="1.362168"/>
    <n v="449.26385224274406"/>
    <x v="2"/>
    <x v="30"/>
    <x v="2039"/>
    <d v="2016-12-01T04:59:00"/>
  </r>
  <r>
    <x v="2040"/>
    <x v="2040"/>
    <s v="4.29 Billion+ Capacitor Combinations._x000a_No Coding Required."/>
    <n v="3000"/>
    <n v="7445.14"/>
    <x v="0"/>
    <x v="0"/>
    <s v="USD"/>
    <n v="1384557303"/>
    <n v="1383257703"/>
    <b v="1"/>
    <x v="197"/>
    <b v="1"/>
    <s v="technology/hardware"/>
    <n v="2.4817133333333334"/>
    <n v="27.472841328413285"/>
    <x v="2"/>
    <x v="30"/>
    <x v="2040"/>
    <d v="2013-11-15T23:15:03"/>
  </r>
  <r>
    <x v="2041"/>
    <x v="2041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x v="148"/>
    <b v="1"/>
    <s v="technology/hardware"/>
    <n v="1.8186315789473684"/>
    <n v="143.97499999999999"/>
    <x v="2"/>
    <x v="30"/>
    <x v="2041"/>
    <d v="2016-11-10T13:37:07"/>
  </r>
  <r>
    <x v="2042"/>
    <x v="2042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x v="205"/>
    <b v="1"/>
    <s v="technology/hardware"/>
    <n v="1.2353000000000001"/>
    <n v="88.23571428571428"/>
    <x v="2"/>
    <x v="30"/>
    <x v="2042"/>
    <d v="2016-01-22T16:59:34"/>
  </r>
  <r>
    <x v="2043"/>
    <x v="2043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x v="189"/>
    <b v="1"/>
    <s v="technology/hardware"/>
    <n v="5.0620938628158845"/>
    <n v="36.326424870466319"/>
    <x v="2"/>
    <x v="30"/>
    <x v="2043"/>
    <d v="2016-12-11T04:59:00"/>
  </r>
  <r>
    <x v="2044"/>
    <x v="2044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x v="387"/>
    <b v="1"/>
    <s v="technology/hardware"/>
    <n v="1.0821333333333334"/>
    <n v="90.177777777777777"/>
    <x v="2"/>
    <x v="30"/>
    <x v="2044"/>
    <d v="2015-06-13T16:25:14"/>
  </r>
  <r>
    <x v="2045"/>
    <x v="2045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x v="40"/>
    <b v="1"/>
    <s v="technology/hardware"/>
    <n v="8.1918387755102042"/>
    <n v="152.62361216730039"/>
    <x v="2"/>
    <x v="30"/>
    <x v="2045"/>
    <d v="2012-07-09T02:07:27"/>
  </r>
  <r>
    <x v="2046"/>
    <x v="2046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x v="37"/>
    <b v="1"/>
    <s v="technology/hardware"/>
    <n v="1.2110000000000001"/>
    <n v="55.806451612903224"/>
    <x v="2"/>
    <x v="30"/>
    <x v="2046"/>
    <d v="2013-05-23T04:07:24"/>
  </r>
  <r>
    <x v="2047"/>
    <x v="2047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x v="388"/>
    <b v="1"/>
    <s v="technology/hardware"/>
    <n v="1.0299897959183673"/>
    <n v="227.85327313769753"/>
    <x v="2"/>
    <x v="30"/>
    <x v="2047"/>
    <d v="2015-04-17T00:00:00"/>
  </r>
  <r>
    <x v="2048"/>
    <x v="2048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x v="389"/>
    <b v="1"/>
    <s v="technology/hardware"/>
    <n v="1.4833229411764706"/>
    <n v="91.82989803350327"/>
    <x v="2"/>
    <x v="30"/>
    <x v="2048"/>
    <d v="2013-05-23T15:38:11"/>
  </r>
  <r>
    <x v="2049"/>
    <x v="2049"/>
    <s v="Keyless. Alarm secured. GPS tracking."/>
    <n v="50000"/>
    <n v="60095.35"/>
    <x v="0"/>
    <x v="1"/>
    <s v="GBP"/>
    <n v="1386025140"/>
    <n v="1382963963"/>
    <b v="0"/>
    <x v="390"/>
    <b v="1"/>
    <s v="technology/hardware"/>
    <n v="1.2019070000000001"/>
    <n v="80.991037735849048"/>
    <x v="2"/>
    <x v="30"/>
    <x v="2049"/>
    <d v="2013-12-02T22:59:00"/>
  </r>
  <r>
    <x v="2050"/>
    <x v="2050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x v="203"/>
    <b v="1"/>
    <s v="technology/hardware"/>
    <n v="4.7327000000000004"/>
    <n v="278.39411764705881"/>
    <x v="2"/>
    <x v="30"/>
    <x v="2050"/>
    <d v="2015-05-31T01:42:58"/>
  </r>
  <r>
    <x v="2051"/>
    <x v="2051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x v="391"/>
    <b v="1"/>
    <s v="technology/hardware"/>
    <n v="1.303625"/>
    <n v="43.095041322314053"/>
    <x v="2"/>
    <x v="30"/>
    <x v="2051"/>
    <d v="2013-12-26T00:32:17"/>
  </r>
  <r>
    <x v="2052"/>
    <x v="2052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x v="392"/>
    <b v="1"/>
    <s v="technology/hardware"/>
    <n v="3.5304799999999998"/>
    <n v="326.29205175600737"/>
    <x v="2"/>
    <x v="30"/>
    <x v="2052"/>
    <d v="2016-02-20T02:00:53"/>
  </r>
  <r>
    <x v="2053"/>
    <x v="2053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x v="212"/>
    <b v="1"/>
    <s v="technology/hardware"/>
    <n v="1.0102"/>
    <n v="41.743801652892564"/>
    <x v="2"/>
    <x v="30"/>
    <x v="2053"/>
    <d v="2015-11-25T15:49:11"/>
  </r>
  <r>
    <x v="2054"/>
    <x v="2054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x v="393"/>
    <b v="1"/>
    <s v="technology/hardware"/>
    <n v="1.1359142857142857"/>
    <n v="64.020933977455712"/>
    <x v="2"/>
    <x v="30"/>
    <x v="2054"/>
    <d v="2014-05-02T12:30:10"/>
  </r>
  <r>
    <x v="2055"/>
    <x v="2055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x v="21"/>
    <b v="1"/>
    <s v="technology/hardware"/>
    <n v="1.6741666666666666"/>
    <n v="99.455445544554451"/>
    <x v="2"/>
    <x v="30"/>
    <x v="2055"/>
    <d v="2014-12-03T04:00:00"/>
  </r>
  <r>
    <x v="2056"/>
    <x v="2056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x v="394"/>
    <b v="1"/>
    <s v="technology/hardware"/>
    <n v="1.5345200000000001"/>
    <n v="138.49458483754512"/>
    <x v="2"/>
    <x v="30"/>
    <x v="2056"/>
    <d v="2013-04-17T18:15:42"/>
  </r>
  <r>
    <x v="2057"/>
    <x v="2057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x v="395"/>
    <b v="1"/>
    <s v="technology/hardware"/>
    <n v="2.022322"/>
    <n v="45.547792792792798"/>
    <x v="2"/>
    <x v="30"/>
    <x v="2057"/>
    <d v="2016-02-26T11:52:12"/>
  </r>
  <r>
    <x v="2058"/>
    <x v="2058"/>
    <s v="Making using the serial terminal on the Raspberry Pi as easy as Pi!"/>
    <n v="2560"/>
    <n v="4308"/>
    <x v="0"/>
    <x v="1"/>
    <s v="GBP"/>
    <n v="1425326400"/>
    <n v="1421916830"/>
    <b v="0"/>
    <x v="396"/>
    <b v="1"/>
    <s v="technology/hardware"/>
    <n v="1.6828125"/>
    <n v="10.507317073170732"/>
    <x v="2"/>
    <x v="30"/>
    <x v="2058"/>
    <d v="2015-03-02T20:00:00"/>
  </r>
  <r>
    <x v="2059"/>
    <x v="2059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x v="269"/>
    <b v="1"/>
    <s v="technology/hardware"/>
    <n v="1.4345666666666668"/>
    <n v="114.76533333333333"/>
    <x v="2"/>
    <x v="30"/>
    <x v="2059"/>
    <d v="2016-01-31T21:59:00"/>
  </r>
  <r>
    <x v="2060"/>
    <x v="2060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x v="397"/>
    <b v="1"/>
    <s v="technology/hardware"/>
    <n v="1.964"/>
    <n v="35.997067448680355"/>
    <x v="2"/>
    <x v="30"/>
    <x v="2060"/>
    <d v="2014-07-23T15:25:50"/>
  </r>
  <r>
    <x v="2061"/>
    <x v="2061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x v="2"/>
    <b v="1"/>
    <s v="technology/hardware"/>
    <n v="1.0791999999999999"/>
    <n v="154.17142857142858"/>
    <x v="2"/>
    <x v="30"/>
    <x v="2061"/>
    <d v="2016-12-31T18:20:54"/>
  </r>
  <r>
    <x v="2062"/>
    <x v="2062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x v="398"/>
    <b v="1"/>
    <s v="technology/hardware"/>
    <n v="1.14977"/>
    <n v="566.38916256157631"/>
    <x v="2"/>
    <x v="30"/>
    <x v="2062"/>
    <d v="2016-03-24T08:11:38"/>
  </r>
  <r>
    <x v="2063"/>
    <x v="2063"/>
    <s v="Build a professional grade Linux CNC control with Beaglebone black and our CNC cape."/>
    <n v="4000"/>
    <n v="5922"/>
    <x v="0"/>
    <x v="12"/>
    <s v="EUR"/>
    <n v="1463333701"/>
    <n v="1460482501"/>
    <b v="0"/>
    <x v="72"/>
    <b v="1"/>
    <s v="technology/hardware"/>
    <n v="1.4804999999999999"/>
    <n v="120.85714285714286"/>
    <x v="2"/>
    <x v="30"/>
    <x v="2063"/>
    <d v="2016-05-15T17:35:01"/>
  </r>
  <r>
    <x v="2064"/>
    <x v="2064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x v="399"/>
    <b v="1"/>
    <s v="technology/hardware"/>
    <n v="1.9116676082790633"/>
    <n v="86.163845492085343"/>
    <x v="2"/>
    <x v="30"/>
    <x v="2064"/>
    <d v="2013-05-31T12:00:00"/>
  </r>
  <r>
    <x v="2065"/>
    <x v="2065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x v="400"/>
    <b v="1"/>
    <s v="technology/hardware"/>
    <n v="1.99215125"/>
    <n v="51.212114395886893"/>
    <x v="2"/>
    <x v="30"/>
    <x v="2065"/>
    <d v="2013-12-25T08:00:29"/>
  </r>
  <r>
    <x v="2066"/>
    <x v="2066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x v="71"/>
    <b v="1"/>
    <s v="technology/hardware"/>
    <n v="2.1859999999999999"/>
    <n v="67.261538461538464"/>
    <x v="2"/>
    <x v="30"/>
    <x v="2066"/>
    <d v="2014-08-23T18:31:23"/>
  </r>
  <r>
    <x v="2067"/>
    <x v="2067"/>
    <s v="The next generation of premium quality LED lighting. Extreme power efficiency in a small package."/>
    <n v="495"/>
    <n v="628"/>
    <x v="0"/>
    <x v="1"/>
    <s v="GBP"/>
    <n v="1432499376"/>
    <n v="1429648176"/>
    <b v="0"/>
    <x v="73"/>
    <b v="1"/>
    <s v="technology/hardware"/>
    <n v="1.2686868686868686"/>
    <n v="62.8"/>
    <x v="2"/>
    <x v="30"/>
    <x v="2067"/>
    <d v="2015-05-24T20:29:36"/>
  </r>
  <r>
    <x v="2068"/>
    <x v="2068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x v="88"/>
    <b v="1"/>
    <s v="technology/hardware"/>
    <n v="1.0522388"/>
    <n v="346.13118421052633"/>
    <x v="2"/>
    <x v="30"/>
    <x v="2068"/>
    <d v="2016-10-20T20:11:55"/>
  </r>
  <r>
    <x v="2069"/>
    <x v="2069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x v="40"/>
    <b v="1"/>
    <s v="technology/hardware"/>
    <n v="1.2840666000000001"/>
    <n v="244.11912547528519"/>
    <x v="2"/>
    <x v="30"/>
    <x v="2069"/>
    <d v="2016-01-02T23:19:51"/>
  </r>
  <r>
    <x v="2070"/>
    <x v="2070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x v="401"/>
    <b v="1"/>
    <s v="technology/hardware"/>
    <n v="3.1732719999999999"/>
    <n v="259.25424836601309"/>
    <x v="2"/>
    <x v="30"/>
    <x v="2070"/>
    <d v="2016-06-28T15:45:23"/>
  </r>
  <r>
    <x v="2071"/>
    <x v="2071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x v="402"/>
    <b v="1"/>
    <s v="technology/hardware"/>
    <n v="2.8073000000000001"/>
    <n v="201.96402877697841"/>
    <x v="2"/>
    <x v="30"/>
    <x v="2071"/>
    <d v="2016-10-02T06:41:24"/>
  </r>
  <r>
    <x v="2072"/>
    <x v="2072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x v="403"/>
    <b v="1"/>
    <s v="technology/hardware"/>
    <n v="1.1073146853146854"/>
    <n v="226.20857142857142"/>
    <x v="2"/>
    <x v="30"/>
    <x v="2072"/>
    <d v="2016-05-07T13:57:12"/>
  </r>
  <r>
    <x v="2073"/>
    <x v="2073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x v="404"/>
    <b v="1"/>
    <s v="technology/hardware"/>
    <n v="1.5260429999999998"/>
    <n v="324.69"/>
    <x v="2"/>
    <x v="30"/>
    <x v="2073"/>
    <d v="2015-05-08T16:01:58"/>
  </r>
  <r>
    <x v="2074"/>
    <x v="2074"/>
    <s v="Creating PC gaming controllers to bring your gaming experience to a new level."/>
    <n v="600"/>
    <n v="615"/>
    <x v="0"/>
    <x v="0"/>
    <s v="USD"/>
    <n v="1462564182"/>
    <n v="1459972182"/>
    <b v="0"/>
    <x v="83"/>
    <b v="1"/>
    <s v="technology/hardware"/>
    <n v="1.0249999999999999"/>
    <n v="205"/>
    <x v="2"/>
    <x v="30"/>
    <x v="2074"/>
    <d v="2016-05-06T19:49:42"/>
  </r>
  <r>
    <x v="2075"/>
    <x v="2075"/>
    <s v="The Practical Meter helps you charge your phone faster by solving a problem millions of people experience."/>
    <n v="9999"/>
    <n v="167820.6"/>
    <x v="0"/>
    <x v="0"/>
    <s v="USD"/>
    <n v="1374769288"/>
    <n v="1372177288"/>
    <b v="0"/>
    <x v="405"/>
    <b v="1"/>
    <s v="technology/hardware"/>
    <n v="16.783738373837384"/>
    <n v="20.465926829268295"/>
    <x v="2"/>
    <x v="30"/>
    <x v="2075"/>
    <d v="2013-07-25T16:21:28"/>
  </r>
  <r>
    <x v="2076"/>
    <x v="2076"/>
    <s v="Wireless earbuds filled with sound, yet so small they are almost invisible!"/>
    <n v="179000"/>
    <n v="972594.99"/>
    <x v="0"/>
    <x v="1"/>
    <s v="GBP"/>
    <n v="1406149689"/>
    <n v="1402693689"/>
    <b v="0"/>
    <x v="406"/>
    <b v="1"/>
    <s v="technology/hardware"/>
    <n v="5.4334915642458101"/>
    <n v="116.35303146309367"/>
    <x v="2"/>
    <x v="30"/>
    <x v="2076"/>
    <d v="2014-07-23T21:08:09"/>
  </r>
  <r>
    <x v="2077"/>
    <x v="2077"/>
    <s v="A Whole New Way to Get TV: Watch four live TV channels at once on your tablet, smartphone, or big screen TV!"/>
    <n v="50000"/>
    <n v="57754"/>
    <x v="0"/>
    <x v="0"/>
    <s v="USD"/>
    <n v="1433538000"/>
    <n v="1428541276"/>
    <b v="0"/>
    <x v="101"/>
    <b v="1"/>
    <s v="technology/hardware"/>
    <n v="1.1550800000000001"/>
    <n v="307.20212765957444"/>
    <x v="2"/>
    <x v="30"/>
    <x v="2077"/>
    <d v="2015-06-05T21:00:00"/>
  </r>
  <r>
    <x v="2078"/>
    <x v="2078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x v="53"/>
    <b v="1"/>
    <s v="technology/hardware"/>
    <n v="1.3120499999999999"/>
    <n v="546.6875"/>
    <x v="2"/>
    <x v="30"/>
    <x v="2078"/>
    <d v="2016-12-18T18:30:57"/>
  </r>
  <r>
    <x v="2079"/>
    <x v="2079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x v="407"/>
    <b v="1"/>
    <s v="technology/hardware"/>
    <n v="2.8816999999999999"/>
    <n v="47.474464579901152"/>
    <x v="2"/>
    <x v="30"/>
    <x v="2079"/>
    <d v="2015-06-25T19:00:00"/>
  </r>
  <r>
    <x v="2080"/>
    <x v="2080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x v="133"/>
    <b v="1"/>
    <s v="technology/hardware"/>
    <n v="5.0780000000000003"/>
    <n v="101.56"/>
    <x v="2"/>
    <x v="30"/>
    <x v="2080"/>
    <d v="2015-11-11T23:58:20"/>
  </r>
  <r>
    <x v="2081"/>
    <x v="2081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x v="165"/>
    <b v="1"/>
    <s v="music/indie rock"/>
    <n v="1.1457142857142857"/>
    <n v="72.909090909090907"/>
    <x v="4"/>
    <x v="14"/>
    <x v="2081"/>
    <d v="2012-05-16T04:59:00"/>
  </r>
  <r>
    <x v="2082"/>
    <x v="2082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x v="44"/>
    <b v="1"/>
    <s v="music/indie rock"/>
    <n v="1.1073333333333333"/>
    <n v="43.710526315789473"/>
    <x v="4"/>
    <x v="14"/>
    <x v="2082"/>
    <d v="2011-11-24T03:53:16"/>
  </r>
  <r>
    <x v="2083"/>
    <x v="2083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x v="20"/>
    <b v="1"/>
    <s v="music/indie rock"/>
    <n v="1.1333333333333333"/>
    <n v="34"/>
    <x v="4"/>
    <x v="14"/>
    <x v="2083"/>
    <d v="2012-06-04T17:19:55"/>
  </r>
  <r>
    <x v="2084"/>
    <x v="2084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x v="67"/>
    <b v="1"/>
    <s v="music/indie rock"/>
    <n v="1.0833333333333333"/>
    <n v="70.652173913043484"/>
    <x v="4"/>
    <x v="14"/>
    <x v="2084"/>
    <d v="2014-05-04T06:59:00"/>
  </r>
  <r>
    <x v="2085"/>
    <x v="2085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x v="183"/>
    <b v="1"/>
    <s v="music/indie rock"/>
    <n v="1.2353333333333334"/>
    <n v="89.301204819277103"/>
    <x v="4"/>
    <x v="14"/>
    <x v="2085"/>
    <d v="2012-07-15T20:03:07"/>
  </r>
  <r>
    <x v="2086"/>
    <x v="2086"/>
    <s v="I am in the process of completing 4 new EPs to be released in Winter, Spring, Summer, and Fall of 2012."/>
    <n v="4000"/>
    <n v="4028"/>
    <x v="0"/>
    <x v="0"/>
    <s v="USD"/>
    <n v="1323838740"/>
    <n v="1321200332"/>
    <b v="0"/>
    <x v="2"/>
    <b v="1"/>
    <s v="music/indie rock"/>
    <n v="1.0069999999999999"/>
    <n v="115.08571428571429"/>
    <x v="4"/>
    <x v="14"/>
    <x v="2086"/>
    <d v="2011-12-14T04:59:00"/>
  </r>
  <r>
    <x v="2087"/>
    <x v="2087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x v="20"/>
    <b v="1"/>
    <s v="music/indie rock"/>
    <n v="1.0353333333333334"/>
    <n v="62.12"/>
    <x v="4"/>
    <x v="14"/>
    <x v="2087"/>
    <d v="2011-09-08T04:54:18"/>
  </r>
  <r>
    <x v="2088"/>
    <x v="2088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x v="11"/>
    <b v="1"/>
    <s v="music/indie rock"/>
    <n v="1.1551066666666667"/>
    <n v="46.204266666666669"/>
    <x v="4"/>
    <x v="14"/>
    <x v="2088"/>
    <d v="2010-09-11T03:59:00"/>
  </r>
  <r>
    <x v="2089"/>
    <x v="2089"/>
    <s v="Little Moses is trying to record their first EP, and we can't do it without your help!"/>
    <n v="2500"/>
    <n v="3010.01"/>
    <x v="0"/>
    <x v="0"/>
    <s v="USD"/>
    <n v="1375408194"/>
    <n v="1372384194"/>
    <b v="0"/>
    <x v="95"/>
    <b v="1"/>
    <s v="music/indie rock"/>
    <n v="1.2040040000000001"/>
    <n v="48.54854838709678"/>
    <x v="4"/>
    <x v="14"/>
    <x v="2089"/>
    <d v="2013-08-02T01:49:54"/>
  </r>
  <r>
    <x v="2090"/>
    <x v="2090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x v="322"/>
    <b v="1"/>
    <s v="music/indie rock"/>
    <n v="1.1504037499999999"/>
    <n v="57.520187499999999"/>
    <x v="4"/>
    <x v="14"/>
    <x v="2090"/>
    <d v="2013-02-24T09:09:15"/>
  </r>
  <r>
    <x v="2091"/>
    <x v="2091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x v="336"/>
    <b v="1"/>
    <s v="music/indie rock"/>
    <n v="1.2046777777777777"/>
    <n v="88.147154471544724"/>
    <x v="4"/>
    <x v="14"/>
    <x v="2091"/>
    <d v="2011-03-01T20:00:00"/>
  </r>
  <r>
    <x v="2092"/>
    <x v="2092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x v="165"/>
    <b v="1"/>
    <s v="music/indie rock"/>
    <n v="1.0128333333333333"/>
    <n v="110.49090909090908"/>
    <x v="4"/>
    <x v="14"/>
    <x v="2092"/>
    <d v="2011-10-07T16:58:52"/>
  </r>
  <r>
    <x v="2093"/>
    <x v="2093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x v="23"/>
    <b v="1"/>
    <s v="music/indie rock"/>
    <n v="1.0246666666666666"/>
    <n v="66.826086956521735"/>
    <x v="4"/>
    <x v="14"/>
    <x v="2093"/>
    <d v="2012-12-22T21:30:32"/>
  </r>
  <r>
    <x v="2094"/>
    <x v="2094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x v="250"/>
    <b v="1"/>
    <s v="music/indie rock"/>
    <n v="1.2054285714285715"/>
    <n v="58.597222222222221"/>
    <x v="4"/>
    <x v="14"/>
    <x v="2094"/>
    <d v="2012-03-05T03:00:00"/>
  </r>
  <r>
    <x v="2095"/>
    <x v="2095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x v="19"/>
    <b v="1"/>
    <s v="music/indie rock"/>
    <n v="1"/>
    <n v="113.63636363636364"/>
    <x v="4"/>
    <x v="14"/>
    <x v="2095"/>
    <d v="2011-10-02T17:36:13"/>
  </r>
  <r>
    <x v="2096"/>
    <x v="2096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x v="25"/>
    <b v="1"/>
    <s v="music/indie rock"/>
    <n v="1.0166666666666666"/>
    <n v="43.571428571428569"/>
    <x v="4"/>
    <x v="14"/>
    <x v="2096"/>
    <d v="2012-10-26T03:59:00"/>
  </r>
  <r>
    <x v="2097"/>
    <x v="2097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x v="44"/>
    <b v="1"/>
    <s v="music/indie rock"/>
    <n v="1"/>
    <n v="78.94736842105263"/>
    <x v="4"/>
    <x v="14"/>
    <x v="2097"/>
    <d v="2011-12-01T15:02:15"/>
  </r>
  <r>
    <x v="2098"/>
    <x v="2098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x v="58"/>
    <b v="1"/>
    <s v="music/indie rock"/>
    <n v="1.0033333333333334"/>
    <n v="188.125"/>
    <x v="4"/>
    <x v="14"/>
    <x v="2098"/>
    <d v="2012-03-08T02:43:55"/>
  </r>
  <r>
    <x v="2099"/>
    <x v="2099"/>
    <s v="Our tour van died, we need help!"/>
    <n v="3000"/>
    <n v="3971"/>
    <x v="0"/>
    <x v="0"/>
    <s v="USD"/>
    <n v="1435808400"/>
    <n v="1434650084"/>
    <b v="0"/>
    <x v="287"/>
    <b v="1"/>
    <s v="music/indie rock"/>
    <n v="1.3236666666666668"/>
    <n v="63.031746031746032"/>
    <x v="4"/>
    <x v="14"/>
    <x v="2099"/>
    <d v="2015-07-02T03:40:00"/>
  </r>
  <r>
    <x v="2100"/>
    <x v="2100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x v="74"/>
    <b v="1"/>
    <s v="music/indie rock"/>
    <n v="1.3666666666666667"/>
    <n v="30.37037037037037"/>
    <x v="4"/>
    <x v="14"/>
    <x v="2100"/>
    <d v="2012-06-30T03:59:00"/>
  </r>
  <r>
    <x v="2101"/>
    <x v="2101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x v="34"/>
    <b v="1"/>
    <s v="music/indie rock"/>
    <n v="1.1325000000000001"/>
    <n v="51.477272727272727"/>
    <x v="4"/>
    <x v="14"/>
    <x v="2101"/>
    <d v="2012-02-13T03:35:14"/>
  </r>
  <r>
    <x v="2102"/>
    <x v="2102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x v="44"/>
    <b v="1"/>
    <s v="music/indie rock"/>
    <n v="1.36"/>
    <n v="35.789473684210527"/>
    <x v="4"/>
    <x v="14"/>
    <x v="2102"/>
    <d v="2011-05-05T20:50:48"/>
  </r>
  <r>
    <x v="2103"/>
    <x v="2103"/>
    <s v="Indie rocker, Matthew Moon, has something to share with you..."/>
    <n v="7777"/>
    <n v="11364"/>
    <x v="0"/>
    <x v="0"/>
    <s v="USD"/>
    <n v="1352488027"/>
    <n v="1349892427"/>
    <b v="0"/>
    <x v="248"/>
    <b v="1"/>
    <s v="music/indie rock"/>
    <n v="1.4612318374694613"/>
    <n v="98.817391304347822"/>
    <x v="4"/>
    <x v="14"/>
    <x v="2103"/>
    <d v="2012-11-09T19:07:07"/>
  </r>
  <r>
    <x v="2104"/>
    <x v="2104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x v="77"/>
    <b v="1"/>
    <s v="music/indie rock"/>
    <n v="1.2949999999999999"/>
    <n v="28"/>
    <x v="4"/>
    <x v="14"/>
    <x v="2104"/>
    <d v="2013-05-31T00:00:00"/>
  </r>
  <r>
    <x v="2105"/>
    <x v="2105"/>
    <s v="Help Layla the Wolf fund the printing and releasing of our first E.P. Release called &quot;Sugar&quot;."/>
    <n v="2000"/>
    <n v="5080"/>
    <x v="0"/>
    <x v="0"/>
    <s v="USD"/>
    <n v="1416542400"/>
    <n v="1415472953"/>
    <b v="0"/>
    <x v="221"/>
    <b v="1"/>
    <s v="music/indie rock"/>
    <n v="2.54"/>
    <n v="51.313131313131315"/>
    <x v="4"/>
    <x v="14"/>
    <x v="2105"/>
    <d v="2014-11-21T04:00:00"/>
  </r>
  <r>
    <x v="2106"/>
    <x v="2106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x v="34"/>
    <b v="1"/>
    <s v="music/indie rock"/>
    <n v="1.0704545454545455"/>
    <n v="53.522727272727273"/>
    <x v="4"/>
    <x v="14"/>
    <x v="2106"/>
    <d v="2013-01-26T05:09:34"/>
  </r>
  <r>
    <x v="2107"/>
    <x v="2107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x v="6"/>
    <b v="1"/>
    <s v="music/indie rock"/>
    <n v="1.0773299999999999"/>
    <n v="37.149310344827583"/>
    <x v="4"/>
    <x v="14"/>
    <x v="2107"/>
    <d v="2014-11-12T18:03:13"/>
  </r>
  <r>
    <x v="2108"/>
    <x v="2108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x v="277"/>
    <b v="1"/>
    <s v="music/indie rock"/>
    <n v="1.0731250000000001"/>
    <n v="89.895287958115176"/>
    <x v="4"/>
    <x v="14"/>
    <x v="2108"/>
    <d v="2012-09-10T03:55:00"/>
  </r>
  <r>
    <x v="2109"/>
    <x v="2109"/>
    <s v="We are ready to make our first full-length album, and with your help, we can make it happen!"/>
    <n v="4000"/>
    <n v="4261"/>
    <x v="0"/>
    <x v="0"/>
    <s v="USD"/>
    <n v="1436115617"/>
    <n v="1433523617"/>
    <b v="0"/>
    <x v="244"/>
    <b v="1"/>
    <s v="music/indie rock"/>
    <n v="1.06525"/>
    <n v="106.52500000000001"/>
    <x v="4"/>
    <x v="14"/>
    <x v="2109"/>
    <d v="2015-07-05T17:00:17"/>
  </r>
  <r>
    <x v="2110"/>
    <x v="2110"/>
    <s v="Brent Brown's breakout new album! Requires help from the record label... You!"/>
    <n v="2000"/>
    <n v="2007"/>
    <x v="0"/>
    <x v="0"/>
    <s v="USD"/>
    <n v="1401253140"/>
    <n v="1398873969"/>
    <b v="0"/>
    <x v="44"/>
    <b v="1"/>
    <s v="music/indie rock"/>
    <n v="1.0035000000000001"/>
    <n v="52.815789473684212"/>
    <x v="4"/>
    <x v="14"/>
    <x v="2110"/>
    <d v="2014-05-28T04:59:00"/>
  </r>
  <r>
    <x v="2111"/>
    <x v="2111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x v="70"/>
    <b v="1"/>
    <s v="music/indie rock"/>
    <n v="1.0649999999999999"/>
    <n v="54.615384615384613"/>
    <x v="4"/>
    <x v="14"/>
    <x v="2111"/>
    <d v="2011-08-15T01:00:00"/>
  </r>
  <r>
    <x v="2112"/>
    <x v="2112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x v="202"/>
    <b v="1"/>
    <s v="music/indie rock"/>
    <n v="1"/>
    <n v="27.272727272727273"/>
    <x v="4"/>
    <x v="14"/>
    <x v="2112"/>
    <d v="2013-04-15T22:16:33"/>
  </r>
  <r>
    <x v="2113"/>
    <x v="2113"/>
    <s v="Help us fund our second full-length album Honeycomb!"/>
    <n v="7000"/>
    <n v="7340"/>
    <x v="0"/>
    <x v="0"/>
    <s v="USD"/>
    <n v="1411505176"/>
    <n v="1408481176"/>
    <b v="0"/>
    <x v="329"/>
    <b v="1"/>
    <s v="music/indie rock"/>
    <n v="1.0485714285714285"/>
    <n v="68.598130841121488"/>
    <x v="4"/>
    <x v="14"/>
    <x v="2113"/>
    <d v="2014-09-23T20:46:16"/>
  </r>
  <r>
    <x v="2114"/>
    <x v="2114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x v="206"/>
    <b v="1"/>
    <s v="music/indie rock"/>
    <n v="1.0469999999999999"/>
    <n v="35.612244897959187"/>
    <x v="4"/>
    <x v="14"/>
    <x v="2114"/>
    <d v="2010-12-09T04:59:00"/>
  </r>
  <r>
    <x v="2115"/>
    <x v="2115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x v="17"/>
    <b v="1"/>
    <s v="music/indie rock"/>
    <n v="2.2566666666666668"/>
    <n v="94.027777777777771"/>
    <x v="4"/>
    <x v="14"/>
    <x v="2115"/>
    <d v="2011-02-20T01:56:41"/>
  </r>
  <r>
    <x v="2116"/>
    <x v="2116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x v="297"/>
    <b v="1"/>
    <s v="music/indie rock"/>
    <n v="1.0090416666666666"/>
    <n v="526.45652173913038"/>
    <x v="4"/>
    <x v="14"/>
    <x v="2116"/>
    <d v="2012-10-02T18:40:03"/>
  </r>
  <r>
    <x v="2117"/>
    <x v="2117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x v="2"/>
    <b v="1"/>
    <s v="music/indie rock"/>
    <n v="1.4775"/>
    <n v="50.657142857142858"/>
    <x v="4"/>
    <x v="14"/>
    <x v="2117"/>
    <d v="2015-10-27T04:59:00"/>
  </r>
  <r>
    <x v="2118"/>
    <x v="2118"/>
    <s v="PORCHES.  and Documentarians tour from New York to San Francisco and back."/>
    <n v="1000"/>
    <n v="1346.11"/>
    <x v="0"/>
    <x v="0"/>
    <s v="USD"/>
    <n v="1311538136"/>
    <n v="1308946136"/>
    <b v="0"/>
    <x v="57"/>
    <b v="1"/>
    <s v="music/indie rock"/>
    <n v="1.3461099999999999"/>
    <n v="79.182941176470578"/>
    <x v="4"/>
    <x v="14"/>
    <x v="2118"/>
    <d v="2011-07-24T20:08:56"/>
  </r>
  <r>
    <x v="2119"/>
    <x v="2119"/>
    <s v="big long now is recording our debut album and we are looking for help mastering and pressing it to vinyl"/>
    <n v="2000"/>
    <n v="2015"/>
    <x v="0"/>
    <x v="0"/>
    <s v="USD"/>
    <n v="1345086445"/>
    <n v="1342494445"/>
    <b v="0"/>
    <x v="19"/>
    <b v="1"/>
    <s v="music/indie rock"/>
    <n v="1.0075000000000001"/>
    <n v="91.590909090909093"/>
    <x v="4"/>
    <x v="14"/>
    <x v="2119"/>
    <d v="2012-08-16T03:07:25"/>
  </r>
  <r>
    <x v="2120"/>
    <x v="2120"/>
    <s v="&lt;3_x000a_Coming in from outer space. Help Hearty Har record their 1st album!!"/>
    <n v="8000"/>
    <n v="8070.43"/>
    <x v="0"/>
    <x v="0"/>
    <s v="USD"/>
    <n v="1388617736"/>
    <n v="1384384136"/>
    <b v="0"/>
    <x v="50"/>
    <b v="1"/>
    <s v="music/indie rock"/>
    <n v="1.00880375"/>
    <n v="116.96275362318841"/>
    <x v="4"/>
    <x v="14"/>
    <x v="2120"/>
    <d v="2014-01-01T23:08:56"/>
  </r>
  <r>
    <x v="2121"/>
    <x v="2121"/>
    <s v="Join us on an epic journey to discover a millennia old secret which will change the world forever."/>
    <n v="50000"/>
    <n v="284"/>
    <x v="2"/>
    <x v="16"/>
    <s v="CHF"/>
    <n v="1484156948"/>
    <n v="1481564948"/>
    <b v="0"/>
    <x v="73"/>
    <b v="0"/>
    <s v="games/video games"/>
    <n v="5.6800000000000002E-3"/>
    <n v="28.4"/>
    <x v="6"/>
    <x v="17"/>
    <x v="2121"/>
    <d v="2017-01-11T17:49:08"/>
  </r>
  <r>
    <x v="2122"/>
    <x v="2122"/>
    <s v="Captain Kalani it's a retro game full of nostalgia for the old gamers but interesting for the new ones"/>
    <n v="80000"/>
    <n v="310"/>
    <x v="2"/>
    <x v="14"/>
    <s v="MXN"/>
    <n v="1483773169"/>
    <n v="1481181169"/>
    <b v="0"/>
    <x v="83"/>
    <b v="0"/>
    <s v="games/video games"/>
    <n v="3.875E-3"/>
    <n v="103.33333333333333"/>
    <x v="6"/>
    <x v="17"/>
    <x v="2122"/>
    <d v="2017-01-07T07:12:49"/>
  </r>
  <r>
    <x v="2123"/>
    <x v="2123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x v="81"/>
    <b v="0"/>
    <s v="games/video games"/>
    <n v="0.1"/>
    <n v="10"/>
    <x v="6"/>
    <x v="17"/>
    <x v="2123"/>
    <d v="2010-03-15T06:59:00"/>
  </r>
  <r>
    <x v="2124"/>
    <x v="2124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x v="81"/>
    <b v="0"/>
    <s v="games/video games"/>
    <n v="0.10454545454545454"/>
    <n v="23"/>
    <x v="6"/>
    <x v="17"/>
    <x v="2124"/>
    <d v="2010-11-30T05:00:00"/>
  </r>
  <r>
    <x v="2125"/>
    <x v="2125"/>
    <s v="Becoming is a video game that aims to portray mental illness through a metaphysical and emotional story."/>
    <n v="60000"/>
    <n v="852"/>
    <x v="2"/>
    <x v="0"/>
    <s v="USD"/>
    <n v="1438734833"/>
    <n v="1436142833"/>
    <b v="0"/>
    <x v="74"/>
    <b v="0"/>
    <s v="games/video games"/>
    <n v="1.4200000000000001E-2"/>
    <n v="31.555555555555557"/>
    <x v="6"/>
    <x v="17"/>
    <x v="2125"/>
    <d v="2015-08-05T00:33:53"/>
  </r>
  <r>
    <x v="2126"/>
    <x v="2126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x v="84"/>
    <b v="0"/>
    <s v="games/video games"/>
    <n v="5.0000000000000001E-4"/>
    <n v="5"/>
    <x v="6"/>
    <x v="17"/>
    <x v="2126"/>
    <d v="2014-12-08T23:21:27"/>
  </r>
  <r>
    <x v="2127"/>
    <x v="2127"/>
    <s v="Three Monkeys is an audio adventure game for PC."/>
    <n v="28000"/>
    <n v="8076"/>
    <x v="2"/>
    <x v="1"/>
    <s v="GBP"/>
    <n v="1426158463"/>
    <n v="1423570063"/>
    <b v="0"/>
    <x v="163"/>
    <b v="0"/>
    <s v="games/video games"/>
    <n v="0.28842857142857142"/>
    <n v="34.220338983050844"/>
    <x v="6"/>
    <x v="17"/>
    <x v="2127"/>
    <d v="2015-03-12T11:07:43"/>
  </r>
  <r>
    <x v="2128"/>
    <x v="2128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x v="29"/>
    <b v="0"/>
    <s v="games/video games"/>
    <n v="1.6666666666666668E-3"/>
    <n v="25"/>
    <x v="6"/>
    <x v="17"/>
    <x v="2128"/>
    <d v="2014-09-21T18:32:49"/>
  </r>
  <r>
    <x v="2129"/>
    <x v="2129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x v="8"/>
    <b v="0"/>
    <s v="games/video games"/>
    <n v="0.11799999999999999"/>
    <n v="19.666666666666668"/>
    <x v="6"/>
    <x v="17"/>
    <x v="2129"/>
    <d v="2016-03-10T00:35:00"/>
  </r>
  <r>
    <x v="2130"/>
    <x v="2130"/>
    <s v="You are the hero tasked to save your home from the villainous Sanword."/>
    <n v="42000"/>
    <n v="85"/>
    <x v="2"/>
    <x v="0"/>
    <s v="USD"/>
    <n v="1408154663"/>
    <n v="1405130663"/>
    <b v="0"/>
    <x v="80"/>
    <b v="0"/>
    <s v="games/video games"/>
    <n v="2.0238095238095236E-3"/>
    <n v="21.25"/>
    <x v="6"/>
    <x v="17"/>
    <x v="2130"/>
    <d v="2014-08-16T02:04:23"/>
  </r>
  <r>
    <x v="2131"/>
    <x v="2131"/>
    <s v="From frightened girl to empowered woman, Scout's Honor is a tale about facing your fears and overcoming odds."/>
    <n v="500"/>
    <n v="25"/>
    <x v="2"/>
    <x v="0"/>
    <s v="USD"/>
    <n v="1436677091"/>
    <n v="1434085091"/>
    <b v="0"/>
    <x v="83"/>
    <b v="0"/>
    <s v="games/video games"/>
    <n v="0.05"/>
    <n v="8.3333333333333339"/>
    <x v="6"/>
    <x v="17"/>
    <x v="2131"/>
    <d v="2015-07-12T04:58:11"/>
  </r>
  <r>
    <x v="2132"/>
    <x v="2132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x v="221"/>
    <b v="0"/>
    <s v="games/video games"/>
    <n v="2.1129899999999997E-2"/>
    <n v="21.34333333333333"/>
    <x v="6"/>
    <x v="17"/>
    <x v="2132"/>
    <d v="2014-02-03T11:41:32"/>
  </r>
  <r>
    <x v="2133"/>
    <x v="2133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x v="83"/>
    <b v="0"/>
    <s v="games/video games"/>
    <n v="1.6E-2"/>
    <n v="5.333333333333333"/>
    <x v="6"/>
    <x v="17"/>
    <x v="2133"/>
    <d v="2011-04-24T06:59:00"/>
  </r>
  <r>
    <x v="2134"/>
    <x v="2134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x v="83"/>
    <b v="0"/>
    <s v="games/video games"/>
    <n v="1.7333333333333333E-2"/>
    <n v="34.666666666666664"/>
    <x v="6"/>
    <x v="17"/>
    <x v="2134"/>
    <d v="2013-04-27T21:16:31"/>
  </r>
  <r>
    <x v="2135"/>
    <x v="2135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x v="19"/>
    <b v="0"/>
    <s v="games/video games"/>
    <n v="9.5600000000000004E-2"/>
    <n v="21.727272727272727"/>
    <x v="6"/>
    <x v="17"/>
    <x v="2135"/>
    <d v="2012-10-04T23:07:13"/>
  </r>
  <r>
    <x v="2136"/>
    <x v="2136"/>
    <s v="A dark and twisted game with physiological madness and corruption as a man becomes the ultimate bio weapon."/>
    <n v="80000"/>
    <n v="47.69"/>
    <x v="2"/>
    <x v="0"/>
    <s v="USD"/>
    <n v="1382184786"/>
    <n v="1379592786"/>
    <b v="0"/>
    <x v="80"/>
    <b v="0"/>
    <s v="games/video games"/>
    <n v="5.9612499999999998E-4"/>
    <n v="11.922499999999999"/>
    <x v="6"/>
    <x v="17"/>
    <x v="2136"/>
    <d v="2013-10-19T12:13:06"/>
  </r>
  <r>
    <x v="2137"/>
    <x v="2137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x v="408"/>
    <b v="0"/>
    <s v="games/video games"/>
    <n v="0.28405999999999998"/>
    <n v="26.59737827715356"/>
    <x v="6"/>
    <x v="17"/>
    <x v="2137"/>
    <d v="2014-12-05T18:30:29"/>
  </r>
  <r>
    <x v="2138"/>
    <x v="2138"/>
    <s v="A game with a mixture of a few genres from RPG, Simulation and to adventure elements."/>
    <n v="1000"/>
    <n v="128"/>
    <x v="2"/>
    <x v="1"/>
    <s v="GBP"/>
    <n v="1383959939"/>
    <n v="1381364339"/>
    <b v="0"/>
    <x v="8"/>
    <b v="0"/>
    <s v="games/video games"/>
    <n v="0.128"/>
    <n v="10.666666666666666"/>
    <x v="6"/>
    <x v="17"/>
    <x v="2138"/>
    <d v="2013-11-09T01:18:59"/>
  </r>
  <r>
    <x v="2139"/>
    <x v="2139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x v="66"/>
    <b v="0"/>
    <s v="games/video games"/>
    <n v="5.4199999999999998E-2"/>
    <n v="29.035714285714285"/>
    <x v="6"/>
    <x v="17"/>
    <x v="2139"/>
    <d v="2016-11-03T18:00:08"/>
  </r>
  <r>
    <x v="2140"/>
    <x v="2140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x v="202"/>
    <b v="0"/>
    <s v="games/video games"/>
    <n v="1.1199999999999999E-3"/>
    <n v="50.909090909090907"/>
    <x v="6"/>
    <x v="17"/>
    <x v="2140"/>
    <d v="2013-01-11T20:00:24"/>
  </r>
  <r>
    <x v="2141"/>
    <x v="2141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x v="78"/>
    <b v="0"/>
    <s v="games/video games"/>
    <n v="0"/>
    <e v="#DIV/0!"/>
    <x v="6"/>
    <x v="17"/>
    <x v="2141"/>
    <d v="2014-11-14T06:39:19"/>
  </r>
  <r>
    <x v="2142"/>
    <x v="2142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x v="8"/>
    <b v="0"/>
    <s v="games/video games"/>
    <n v="5.7238095238095241E-2"/>
    <n v="50.083333333333336"/>
    <x v="6"/>
    <x v="17"/>
    <x v="2142"/>
    <d v="2015-12-30T16:50:10"/>
  </r>
  <r>
    <x v="2143"/>
    <x v="2143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x v="81"/>
    <b v="0"/>
    <s v="games/video games"/>
    <n v="0.1125"/>
    <n v="45"/>
    <x v="6"/>
    <x v="17"/>
    <x v="2143"/>
    <d v="2010-07-21T19:00:00"/>
  </r>
  <r>
    <x v="2144"/>
    <x v="2144"/>
    <s v="A thousand community-built sandbox games (and more!) with a fully-customizable game engine."/>
    <n v="35500"/>
    <n v="607"/>
    <x v="2"/>
    <x v="0"/>
    <s v="USD"/>
    <n v="1379164040"/>
    <n v="1376399240"/>
    <b v="0"/>
    <x v="54"/>
    <b v="0"/>
    <s v="games/video games"/>
    <n v="1.7098591549295775E-2"/>
    <n v="25.291666666666668"/>
    <x v="6"/>
    <x v="17"/>
    <x v="2144"/>
    <d v="2013-09-14T13:07:20"/>
  </r>
  <r>
    <x v="2145"/>
    <x v="2145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x v="30"/>
    <b v="0"/>
    <s v="games/video games"/>
    <n v="0.30433333333333334"/>
    <n v="51.292134831460672"/>
    <x v="6"/>
    <x v="17"/>
    <x v="2145"/>
    <d v="2013-11-27T06:41:54"/>
  </r>
  <r>
    <x v="2146"/>
    <x v="2146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x v="29"/>
    <b v="0"/>
    <s v="games/video games"/>
    <n v="2.0000000000000001E-4"/>
    <n v="1"/>
    <x v="6"/>
    <x v="17"/>
    <x v="2146"/>
    <d v="2016-02-11T16:18:30"/>
  </r>
  <r>
    <x v="2147"/>
    <x v="2147"/>
    <s v="A Point and Click Adventure on Steroids."/>
    <n v="390000"/>
    <n v="2716"/>
    <x v="2"/>
    <x v="0"/>
    <s v="USD"/>
    <n v="1416125148"/>
    <n v="1413356748"/>
    <b v="0"/>
    <x v="165"/>
    <b v="0"/>
    <s v="games/video games"/>
    <n v="6.9641025641025639E-3"/>
    <n v="49.381818181818183"/>
    <x v="6"/>
    <x v="17"/>
    <x v="2147"/>
    <d v="2014-11-16T08:05:48"/>
  </r>
  <r>
    <x v="2148"/>
    <x v="2148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x v="84"/>
    <b v="0"/>
    <s v="games/video games"/>
    <n v="0.02"/>
    <n v="1"/>
    <x v="6"/>
    <x v="17"/>
    <x v="2148"/>
    <d v="2015-04-02T16:36:22"/>
  </r>
  <r>
    <x v="2149"/>
    <x v="2149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x v="78"/>
    <b v="0"/>
    <s v="games/video games"/>
    <n v="0"/>
    <e v="#DIV/0!"/>
    <x v="6"/>
    <x v="17"/>
    <x v="2149"/>
    <d v="2010-07-31T00:00:00"/>
  </r>
  <r>
    <x v="2150"/>
    <x v="2150"/>
    <s v="A pixel styled open world detective game."/>
    <n v="50000"/>
    <n v="405"/>
    <x v="2"/>
    <x v="10"/>
    <s v="NOK"/>
    <n v="1468392599"/>
    <n v="1465800599"/>
    <b v="0"/>
    <x v="80"/>
    <b v="0"/>
    <s v="games/video games"/>
    <n v="8.0999999999999996E-3"/>
    <n v="101.25"/>
    <x v="6"/>
    <x v="17"/>
    <x v="2150"/>
    <d v="2016-07-13T06:49:59"/>
  </r>
  <r>
    <x v="2151"/>
    <x v="2151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x v="79"/>
    <b v="0"/>
    <s v="games/video games"/>
    <n v="2.6222222222222224E-3"/>
    <n v="19.666666666666668"/>
    <x v="6"/>
    <x v="17"/>
    <x v="2151"/>
    <d v="2016-06-29T20:20:14"/>
  </r>
  <r>
    <x v="2152"/>
    <x v="2152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x v="80"/>
    <b v="0"/>
    <s v="games/video games"/>
    <n v="1.6666666666666668E-3"/>
    <n v="12.5"/>
    <x v="6"/>
    <x v="17"/>
    <x v="2152"/>
    <d v="2014-03-15T18:58:29"/>
  </r>
  <r>
    <x v="2153"/>
    <x v="2153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x v="80"/>
    <b v="0"/>
    <s v="games/video games"/>
    <n v="9.1244548809124457E-5"/>
    <n v="8.5"/>
    <x v="6"/>
    <x v="17"/>
    <x v="2153"/>
    <d v="2015-01-10T07:59:00"/>
  </r>
  <r>
    <x v="2154"/>
    <x v="2154"/>
    <s v="A Real Time Strategy game based on Greek mythology in a fictional world."/>
    <n v="250"/>
    <n v="2"/>
    <x v="2"/>
    <x v="0"/>
    <s v="USD"/>
    <n v="1390921827"/>
    <n v="1389193827"/>
    <b v="0"/>
    <x v="84"/>
    <b v="0"/>
    <s v="games/video games"/>
    <n v="8.0000000000000002E-3"/>
    <n v="1"/>
    <x v="6"/>
    <x v="17"/>
    <x v="2154"/>
    <d v="2014-01-28T15:10:27"/>
  </r>
  <r>
    <x v="2155"/>
    <x v="2155"/>
    <s v="A Level Editor, Turned up to eleven. Infinite creativity in one package, solo or with up to 16 of your friends."/>
    <n v="5000"/>
    <n v="115"/>
    <x v="2"/>
    <x v="1"/>
    <s v="GBP"/>
    <n v="1459443385"/>
    <n v="1456854985"/>
    <b v="0"/>
    <x v="81"/>
    <b v="0"/>
    <s v="games/video games"/>
    <n v="2.3E-2"/>
    <n v="23"/>
    <x v="6"/>
    <x v="17"/>
    <x v="2155"/>
    <d v="2016-03-31T16:56:25"/>
  </r>
  <r>
    <x v="2156"/>
    <x v="2156"/>
    <s v="Captain and manage your ship along with your crew in this deep space adventure! (PC/Linux/Mac)"/>
    <n v="56000"/>
    <n v="1493"/>
    <x v="2"/>
    <x v="0"/>
    <s v="USD"/>
    <n v="1379363406"/>
    <n v="1375475406"/>
    <b v="0"/>
    <x v="183"/>
    <b v="0"/>
    <s v="games/video games"/>
    <n v="2.6660714285714284E-2"/>
    <n v="17.987951807228917"/>
    <x v="6"/>
    <x v="17"/>
    <x v="2156"/>
    <d v="2013-09-16T20:30:06"/>
  </r>
  <r>
    <x v="2157"/>
    <x v="2157"/>
    <s v="Gamers and 90's fans unite in this small tale of epic proportions!"/>
    <n v="75000"/>
    <n v="21144"/>
    <x v="2"/>
    <x v="0"/>
    <s v="USD"/>
    <n v="1482479940"/>
    <n v="1479684783"/>
    <b v="0"/>
    <x v="7"/>
    <b v="0"/>
    <s v="games/video games"/>
    <n v="0.28192"/>
    <n v="370.94736842105266"/>
    <x v="6"/>
    <x v="17"/>
    <x v="2157"/>
    <d v="2016-12-23T07:59:00"/>
  </r>
  <r>
    <x v="2158"/>
    <x v="2158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x v="409"/>
    <b v="0"/>
    <s v="games/video games"/>
    <n v="6.5900366666666668E-2"/>
    <n v="63.569485530546629"/>
    <x v="6"/>
    <x v="17"/>
    <x v="2158"/>
    <d v="2013-02-04T20:29:34"/>
  </r>
  <r>
    <x v="2159"/>
    <x v="2159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x v="84"/>
    <b v="0"/>
    <s v="games/video games"/>
    <n v="7.2222222222222219E-3"/>
    <n v="13"/>
    <x v="6"/>
    <x v="17"/>
    <x v="2159"/>
    <d v="2011-07-16T17:32:54"/>
  </r>
  <r>
    <x v="2160"/>
    <x v="2160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x v="38"/>
    <b v="0"/>
    <s v="games/video games"/>
    <n v="8.5000000000000006E-3"/>
    <n v="5.3125"/>
    <x v="6"/>
    <x v="17"/>
    <x v="2160"/>
    <d v="2012-05-19T17:05:05"/>
  </r>
  <r>
    <x v="2161"/>
    <x v="2161"/>
    <s v="We're trying to fund hard copies of our debut album!"/>
    <n v="400"/>
    <n v="463"/>
    <x v="0"/>
    <x v="0"/>
    <s v="USD"/>
    <n v="1443040059"/>
    <n v="1440448059"/>
    <b v="0"/>
    <x v="62"/>
    <b v="1"/>
    <s v="music/rock"/>
    <n v="1.1575"/>
    <n v="35.615384615384613"/>
    <x v="4"/>
    <x v="11"/>
    <x v="2161"/>
    <d v="2015-09-23T20:27:39"/>
  </r>
  <r>
    <x v="2162"/>
    <x v="2162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x v="6"/>
    <b v="1"/>
    <s v="music/rock"/>
    <n v="1.1226666666666667"/>
    <n v="87.103448275862064"/>
    <x v="4"/>
    <x v="11"/>
    <x v="2162"/>
    <d v="2014-07-24T18:23:11"/>
  </r>
  <r>
    <x v="2163"/>
    <x v="2163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x v="34"/>
    <b v="1"/>
    <s v="music/rock"/>
    <n v="1.3220000000000001"/>
    <n v="75.11363636363636"/>
    <x v="4"/>
    <x v="11"/>
    <x v="2163"/>
    <d v="2015-06-08T03:50:00"/>
  </r>
  <r>
    <x v="2164"/>
    <x v="2164"/>
    <s v="South Florida roots country/rock outfit's long awaited debut record"/>
    <n v="5500"/>
    <n v="5645"/>
    <x v="0"/>
    <x v="0"/>
    <s v="USD"/>
    <n v="1466827140"/>
    <n v="1464196414"/>
    <b v="0"/>
    <x v="183"/>
    <b v="1"/>
    <s v="music/rock"/>
    <n v="1.0263636363636364"/>
    <n v="68.01204819277109"/>
    <x v="4"/>
    <x v="11"/>
    <x v="2164"/>
    <d v="2016-06-25T03:59:00"/>
  </r>
  <r>
    <x v="2165"/>
    <x v="2165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x v="27"/>
    <b v="1"/>
    <s v="music/rock"/>
    <n v="1.3864000000000001"/>
    <n v="29.623931623931625"/>
    <x v="4"/>
    <x v="11"/>
    <x v="2165"/>
    <d v="2016-04-08T15:00:35"/>
  </r>
  <r>
    <x v="2166"/>
    <x v="2166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x v="58"/>
    <b v="1"/>
    <s v="music/rock"/>
    <n v="1.466"/>
    <n v="91.625"/>
    <x v="4"/>
    <x v="11"/>
    <x v="2166"/>
    <d v="2014-12-05T21:06:58"/>
  </r>
  <r>
    <x v="2167"/>
    <x v="2167"/>
    <s v="We need YOUR HELP to take one more step to this make release sound amazing!"/>
    <n v="150"/>
    <n v="180"/>
    <x v="0"/>
    <x v="0"/>
    <s v="USD"/>
    <n v="1347672937"/>
    <n v="1346463337"/>
    <b v="0"/>
    <x v="22"/>
    <b v="1"/>
    <s v="music/rock"/>
    <n v="1.2"/>
    <n v="22.5"/>
    <x v="4"/>
    <x v="11"/>
    <x v="2167"/>
    <d v="2012-09-15T01:35:37"/>
  </r>
  <r>
    <x v="2168"/>
    <x v="2168"/>
    <s v="We're hitting the studio to record our next album, &quot;Pizazz&quot;!! Help us put the FUN in FUNK!!"/>
    <n v="18000"/>
    <n v="21884.69"/>
    <x v="0"/>
    <x v="0"/>
    <s v="USD"/>
    <n v="1486702800"/>
    <n v="1484058261"/>
    <b v="0"/>
    <x v="158"/>
    <b v="1"/>
    <s v="music/rock"/>
    <n v="1.215816111111111"/>
    <n v="64.366735294117646"/>
    <x v="4"/>
    <x v="11"/>
    <x v="2168"/>
    <d v="2017-02-10T05:00:00"/>
  </r>
  <r>
    <x v="2169"/>
    <x v="2169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x v="63"/>
    <b v="1"/>
    <s v="music/rock"/>
    <n v="1"/>
    <n v="21.857142857142858"/>
    <x v="4"/>
    <x v="11"/>
    <x v="2169"/>
    <d v="2017-03-02T16:49:11"/>
  </r>
  <r>
    <x v="2170"/>
    <x v="2170"/>
    <s v="We are a hard rock band from Northern California trying to raise $350 for our next EP. Be a part of our journey!"/>
    <n v="350"/>
    <n v="633"/>
    <x v="0"/>
    <x v="0"/>
    <s v="USD"/>
    <n v="1440266422"/>
    <n v="1436810422"/>
    <b v="0"/>
    <x v="10"/>
    <b v="1"/>
    <s v="music/rock"/>
    <n v="1.8085714285714285"/>
    <n v="33.315789473684212"/>
    <x v="4"/>
    <x v="11"/>
    <x v="2170"/>
    <d v="2015-08-22T18:00:22"/>
  </r>
  <r>
    <x v="2171"/>
    <x v="2171"/>
    <s v="Like records? We do, too! Help this Los Angeles based rock 'n' roll band get their new album out on vinyl!"/>
    <n v="4000"/>
    <n v="4243"/>
    <x v="0"/>
    <x v="0"/>
    <s v="USD"/>
    <n v="1434949200"/>
    <n v="1431903495"/>
    <b v="0"/>
    <x v="5"/>
    <b v="1"/>
    <s v="music/rock"/>
    <n v="1.0607500000000001"/>
    <n v="90.276595744680847"/>
    <x v="4"/>
    <x v="11"/>
    <x v="2171"/>
    <d v="2015-06-22T05:00:00"/>
  </r>
  <r>
    <x v="2172"/>
    <x v="2172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x v="62"/>
    <b v="1"/>
    <s v="music/rock"/>
    <n v="1"/>
    <n v="76.92307692307692"/>
    <x v="4"/>
    <x v="11"/>
    <x v="2172"/>
    <d v="2015-04-18T13:55:20"/>
  </r>
  <r>
    <x v="2173"/>
    <x v="2173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x v="240"/>
    <b v="1"/>
    <s v="music/rock"/>
    <n v="1.2692857142857144"/>
    <n v="59.233333333333334"/>
    <x v="4"/>
    <x v="11"/>
    <x v="2173"/>
    <d v="2013-09-10T03:59:00"/>
  </r>
  <r>
    <x v="2174"/>
    <x v="2174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x v="287"/>
    <b v="1"/>
    <s v="music/rock"/>
    <n v="1.0297499999999999"/>
    <n v="65.38095238095238"/>
    <x v="4"/>
    <x v="11"/>
    <x v="2174"/>
    <d v="2016-05-05T13:01:47"/>
  </r>
  <r>
    <x v="2175"/>
    <x v="2175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x v="55"/>
    <b v="1"/>
    <s v="music/rock"/>
    <n v="2.5"/>
    <n v="67.307692307692307"/>
    <x v="4"/>
    <x v="11"/>
    <x v="2175"/>
    <d v="2016-07-21T00:13:06"/>
  </r>
  <r>
    <x v="2176"/>
    <x v="2176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x v="26"/>
    <b v="1"/>
    <s v="music/rock"/>
    <n v="1.2602"/>
    <n v="88.74647887323944"/>
    <x v="4"/>
    <x v="11"/>
    <x v="2176"/>
    <d v="2015-05-02T15:11:49"/>
  </r>
  <r>
    <x v="2177"/>
    <x v="2177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x v="44"/>
    <b v="1"/>
    <s v="music/rock"/>
    <n v="1.0012000000000001"/>
    <n v="65.868421052631575"/>
    <x v="4"/>
    <x v="11"/>
    <x v="2177"/>
    <d v="2016-06-06T06:01:07"/>
  </r>
  <r>
    <x v="2178"/>
    <x v="2178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x v="410"/>
    <b v="1"/>
    <s v="music/rock"/>
    <n v="1.3864000000000001"/>
    <n v="40.349243306169967"/>
    <x v="4"/>
    <x v="11"/>
    <x v="2178"/>
    <d v="2017-01-18T15:16:37"/>
  </r>
  <r>
    <x v="2179"/>
    <x v="2179"/>
    <s v="Woodhouse is making an EP!  If you are a fan of whiskey and loud guitars, contribute to the cause!"/>
    <n v="1000"/>
    <n v="1614"/>
    <x v="0"/>
    <x v="0"/>
    <s v="USD"/>
    <n v="1428725192"/>
    <n v="1426133192"/>
    <b v="0"/>
    <x v="64"/>
    <b v="1"/>
    <s v="music/rock"/>
    <n v="1.6140000000000001"/>
    <n v="76.857142857142861"/>
    <x v="4"/>
    <x v="11"/>
    <x v="2179"/>
    <d v="2015-04-11T04:06:32"/>
  </r>
  <r>
    <x v="2180"/>
    <x v="2180"/>
    <s v="Help fund the new record by independent alternative rockers FOUR STAR MARY &quot;PIECES&quot;"/>
    <n v="5000"/>
    <n v="5359.21"/>
    <x v="0"/>
    <x v="0"/>
    <s v="USD"/>
    <n v="1447434268"/>
    <n v="1443801868"/>
    <b v="0"/>
    <x v="76"/>
    <b v="1"/>
    <s v="music/rock"/>
    <n v="1.071842"/>
    <n v="68.707820512820518"/>
    <x v="4"/>
    <x v="11"/>
    <x v="2180"/>
    <d v="2015-11-13T17:04:28"/>
  </r>
  <r>
    <x v="2181"/>
    <x v="2181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x v="28"/>
    <b v="1"/>
    <s v="games/tabletop games"/>
    <n v="1.5309999999999999"/>
    <n v="57.773584905660378"/>
    <x v="6"/>
    <x v="32"/>
    <x v="2181"/>
    <d v="2017-02-21T00:07:33"/>
  </r>
  <r>
    <x v="2182"/>
    <x v="2182"/>
    <s v="An incredibly comprehensive tabletop rpg book for the post apocalypse, inspired by Dungeon World."/>
    <n v="3000"/>
    <n v="15725"/>
    <x v="0"/>
    <x v="5"/>
    <s v="CAD"/>
    <n v="1412285825"/>
    <n v="1409261825"/>
    <b v="0"/>
    <x v="289"/>
    <b v="1"/>
    <s v="games/tabletop games"/>
    <n v="5.2416666666666663"/>
    <n v="44.171348314606739"/>
    <x v="6"/>
    <x v="32"/>
    <x v="2182"/>
    <d v="2014-10-02T21:37:05"/>
  </r>
  <r>
    <x v="2183"/>
    <x v="2183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x v="411"/>
    <b v="1"/>
    <s v="games/tabletop games"/>
    <n v="4.8927777777777779"/>
    <n v="31.566308243727597"/>
    <x v="6"/>
    <x v="32"/>
    <x v="2183"/>
    <d v="2017-02-09T05:00:00"/>
  </r>
  <r>
    <x v="2184"/>
    <x v="2184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x v="161"/>
    <b v="1"/>
    <s v="games/tabletop games"/>
    <n v="2.8473999999999999"/>
    <n v="107.04511278195488"/>
    <x v="6"/>
    <x v="32"/>
    <x v="2184"/>
    <d v="2016-01-25T16:00:00"/>
  </r>
  <r>
    <x v="2185"/>
    <x v="2185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x v="412"/>
    <b v="1"/>
    <s v="games/tabletop games"/>
    <n v="18.569700000000001"/>
    <n v="149.03451043338683"/>
    <x v="6"/>
    <x v="32"/>
    <x v="2185"/>
    <d v="2013-03-26T08:23:59"/>
  </r>
  <r>
    <x v="2186"/>
    <x v="2186"/>
    <s v="The real-time digital social deduction game where there's no moderator, no sleeping, and no dying."/>
    <n v="20000"/>
    <n v="21935"/>
    <x v="0"/>
    <x v="0"/>
    <s v="USD"/>
    <n v="1473213600"/>
    <n v="1470062743"/>
    <b v="0"/>
    <x v="413"/>
    <b v="1"/>
    <s v="games/tabletop games"/>
    <n v="1.0967499999999999"/>
    <n v="55.956632653061227"/>
    <x v="6"/>
    <x v="32"/>
    <x v="2186"/>
    <d v="2016-09-07T02:00:00"/>
  </r>
  <r>
    <x v="2187"/>
    <x v="2187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x v="414"/>
    <b v="1"/>
    <s v="games/tabletop games"/>
    <n v="10.146425000000001"/>
    <n v="56.970381807973048"/>
    <x v="6"/>
    <x v="32"/>
    <x v="2187"/>
    <d v="2015-04-03T03:59:00"/>
  </r>
  <r>
    <x v="2188"/>
    <x v="2188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x v="415"/>
    <b v="1"/>
    <s v="games/tabletop games"/>
    <n v="4.1217692027666546"/>
    <n v="44.056420233463037"/>
    <x v="6"/>
    <x v="32"/>
    <x v="2188"/>
    <d v="2016-10-25T17:00:00"/>
  </r>
  <r>
    <x v="2189"/>
    <x v="2189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x v="106"/>
    <b v="1"/>
    <s v="games/tabletop games"/>
    <n v="5.0324999999999998"/>
    <n v="68.625"/>
    <x v="6"/>
    <x v="32"/>
    <x v="2189"/>
    <d v="2016-04-21T22:00:00"/>
  </r>
  <r>
    <x v="2190"/>
    <x v="2190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x v="416"/>
    <b v="1"/>
    <s v="games/tabletop games"/>
    <n v="1.8461052631578947"/>
    <n v="65.318435754189949"/>
    <x v="6"/>
    <x v="32"/>
    <x v="2190"/>
    <d v="2016-03-23T06:59:00"/>
  </r>
  <r>
    <x v="2191"/>
    <x v="2191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x v="20"/>
    <b v="1"/>
    <s v="games/tabletop games"/>
    <n v="1.1973333333333334"/>
    <n v="35.92"/>
    <x v="6"/>
    <x v="32"/>
    <x v="2191"/>
    <d v="2017-02-14T20:00:27"/>
  </r>
  <r>
    <x v="2192"/>
    <x v="2192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x v="417"/>
    <b v="1"/>
    <s v="games/tabletop games"/>
    <n v="10.812401666666668"/>
    <n v="40.070667078443485"/>
    <x v="6"/>
    <x v="32"/>
    <x v="2192"/>
    <d v="2016-12-15T23:00:00"/>
  </r>
  <r>
    <x v="2193"/>
    <x v="2193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x v="418"/>
    <b v="1"/>
    <s v="games/tabletop games"/>
    <n v="4.5237333333333334"/>
    <n v="75.647714604236342"/>
    <x v="6"/>
    <x v="32"/>
    <x v="2193"/>
    <d v="2016-11-21T04:59:00"/>
  </r>
  <r>
    <x v="2194"/>
    <x v="2194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x v="419"/>
    <b v="1"/>
    <s v="games/tabletop games"/>
    <n v="5.3737000000000004"/>
    <n v="61.203872437357631"/>
    <x v="6"/>
    <x v="32"/>
    <x v="2194"/>
    <d v="2016-03-26T17:11:30"/>
  </r>
  <r>
    <x v="2195"/>
    <x v="2195"/>
    <s v="A gritty, noir tabletop RPG with a fast-paced combo-based battle system."/>
    <n v="4600"/>
    <n v="5535"/>
    <x v="0"/>
    <x v="0"/>
    <s v="USD"/>
    <n v="1439317900"/>
    <n v="1436725900"/>
    <b v="0"/>
    <x v="248"/>
    <b v="1"/>
    <s v="games/tabletop games"/>
    <n v="1.2032608695652174"/>
    <n v="48.130434782608695"/>
    <x v="6"/>
    <x v="32"/>
    <x v="2195"/>
    <d v="2015-08-11T18:31:40"/>
  </r>
  <r>
    <x v="2196"/>
    <x v="2196"/>
    <s v="Race your friends in style with this classic Grand Prix game."/>
    <n v="14000"/>
    <n v="15937"/>
    <x v="0"/>
    <x v="0"/>
    <s v="USD"/>
    <n v="1480662000"/>
    <n v="1478000502"/>
    <b v="0"/>
    <x v="302"/>
    <b v="1"/>
    <s v="games/tabletop games"/>
    <n v="1.1383571428571428"/>
    <n v="68.106837606837601"/>
    <x v="6"/>
    <x v="32"/>
    <x v="2196"/>
    <d v="2016-12-02T07:00:00"/>
  </r>
  <r>
    <x v="2197"/>
    <x v="2197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x v="420"/>
    <b v="1"/>
    <s v="games/tabletop games"/>
    <n v="9.5103109999999997"/>
    <n v="65.891300230946882"/>
    <x v="6"/>
    <x v="32"/>
    <x v="2197"/>
    <d v="2015-02-28T14:00:59"/>
  </r>
  <r>
    <x v="2198"/>
    <x v="2198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x v="421"/>
    <b v="1"/>
    <s v="games/tabletop games"/>
    <n v="1.3289249999999999"/>
    <n v="81.654377880184327"/>
    <x v="6"/>
    <x v="32"/>
    <x v="2198"/>
    <d v="2015-11-14T13:20:00"/>
  </r>
  <r>
    <x v="2199"/>
    <x v="2199"/>
    <s v="A new strategic board game designed to flip out your opponent."/>
    <n v="9000"/>
    <n v="13228"/>
    <x v="0"/>
    <x v="17"/>
    <s v="EUR"/>
    <n v="1444903198"/>
    <n v="1442311198"/>
    <b v="1"/>
    <x v="140"/>
    <b v="1"/>
    <s v="games/tabletop games"/>
    <n v="1.4697777777777778"/>
    <n v="52.701195219123505"/>
    <x v="6"/>
    <x v="32"/>
    <x v="2199"/>
    <d v="2015-10-15T09:59:58"/>
  </r>
  <r>
    <x v="2200"/>
    <x v="2200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x v="40"/>
    <b v="1"/>
    <s v="games/tabletop games"/>
    <n v="5.4215"/>
    <n v="41.228136882129277"/>
    <x v="6"/>
    <x v="32"/>
    <x v="2200"/>
    <d v="2015-07-06T03:00:00"/>
  </r>
  <r>
    <x v="2201"/>
    <x v="2201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x v="33"/>
    <b v="1"/>
    <s v="music/electronic music"/>
    <n v="3.8271818181818182"/>
    <n v="15.035357142857142"/>
    <x v="4"/>
    <x v="15"/>
    <x v="2201"/>
    <d v="2013-01-16T20:19:25"/>
  </r>
  <r>
    <x v="2202"/>
    <x v="2202"/>
    <s v="An electro-organic album of evolved dance music inspired by seminal cyberpunk works."/>
    <n v="4000"/>
    <n v="28167.25"/>
    <x v="0"/>
    <x v="0"/>
    <s v="USD"/>
    <n v="1351801368"/>
    <n v="1349209368"/>
    <b v="0"/>
    <x v="422"/>
    <b v="1"/>
    <s v="music/electronic music"/>
    <n v="7.0418124999999998"/>
    <n v="39.066920943134534"/>
    <x v="4"/>
    <x v="15"/>
    <x v="2202"/>
    <d v="2012-11-01T20:22:48"/>
  </r>
  <r>
    <x v="2203"/>
    <x v="2203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x v="133"/>
    <b v="1"/>
    <s v="music/electronic music"/>
    <n v="1.0954999999999999"/>
    <n v="43.82"/>
    <x v="4"/>
    <x v="15"/>
    <x v="2203"/>
    <d v="2015-09-24T20:38:02"/>
  </r>
  <r>
    <x v="2204"/>
    <x v="2204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x v="196"/>
    <b v="1"/>
    <s v="music/electronic music"/>
    <n v="1.3286666666666667"/>
    <n v="27.301369863013697"/>
    <x v="4"/>
    <x v="15"/>
    <x v="2204"/>
    <d v="2013-03-09T07:28:39"/>
  </r>
  <r>
    <x v="2205"/>
    <x v="2205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x v="74"/>
    <b v="1"/>
    <s v="music/electronic music"/>
    <n v="1.52"/>
    <n v="42.222222222222221"/>
    <x v="4"/>
    <x v="15"/>
    <x v="2205"/>
    <d v="2012-06-01T19:43:09"/>
  </r>
  <r>
    <x v="2206"/>
    <x v="2206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x v="69"/>
    <b v="1"/>
    <s v="music/electronic music"/>
    <n v="1.0272727272727273"/>
    <n v="33.235294117647058"/>
    <x v="4"/>
    <x v="15"/>
    <x v="2206"/>
    <d v="2012-04-16T06:10:24"/>
  </r>
  <r>
    <x v="2207"/>
    <x v="2207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x v="63"/>
    <b v="1"/>
    <s v="music/electronic music"/>
    <n v="1"/>
    <n v="285.71428571428572"/>
    <x v="4"/>
    <x v="15"/>
    <x v="2207"/>
    <d v="2013-11-16T05:39:33"/>
  </r>
  <r>
    <x v="2208"/>
    <x v="2208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x v="54"/>
    <b v="1"/>
    <s v="music/electronic music"/>
    <n v="1.016"/>
    <n v="42.333333333333336"/>
    <x v="4"/>
    <x v="15"/>
    <x v="2208"/>
    <d v="2012-04-07T04:00:00"/>
  </r>
  <r>
    <x v="2209"/>
    <x v="2209"/>
    <s v="Support us and pledge for rewards on our new bigger Tour of the US, Canada and Colombia!"/>
    <n v="500"/>
    <n v="754"/>
    <x v="0"/>
    <x v="1"/>
    <s v="GBP"/>
    <n v="1397516400"/>
    <n v="1396524644"/>
    <b v="0"/>
    <x v="41"/>
    <b v="1"/>
    <s v="music/electronic music"/>
    <n v="1.508"/>
    <n v="50.266666666666666"/>
    <x v="4"/>
    <x v="15"/>
    <x v="2209"/>
    <d v="2014-04-14T23:00:00"/>
  </r>
  <r>
    <x v="2210"/>
    <x v="2210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x v="250"/>
    <b v="1"/>
    <s v="music/electronic music"/>
    <n v="1.11425"/>
    <n v="61.902777777777779"/>
    <x v="4"/>
    <x v="15"/>
    <x v="2210"/>
    <d v="2012-04-14T17:36:00"/>
  </r>
  <r>
    <x v="2211"/>
    <x v="2211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x v="148"/>
    <b v="1"/>
    <s v="music/electronic music"/>
    <n v="1.956"/>
    <n v="40.75"/>
    <x v="4"/>
    <x v="15"/>
    <x v="2211"/>
    <d v="2014-04-10T06:59:00"/>
  </r>
  <r>
    <x v="2212"/>
    <x v="2212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x v="252"/>
    <b v="1"/>
    <s v="music/electronic music"/>
    <n v="1.1438333333333333"/>
    <n v="55.796747967479675"/>
    <x v="4"/>
    <x v="15"/>
    <x v="2212"/>
    <d v="2013-11-04T01:00:00"/>
  </r>
  <r>
    <x v="2213"/>
    <x v="2213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x v="29"/>
    <b v="1"/>
    <s v="music/electronic music"/>
    <n v="2"/>
    <n v="10"/>
    <x v="4"/>
    <x v="15"/>
    <x v="2213"/>
    <d v="2015-05-15T19:49:39"/>
  </r>
  <r>
    <x v="2214"/>
    <x v="2214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x v="54"/>
    <b v="1"/>
    <s v="music/electronic music"/>
    <n v="2.9250166666666666"/>
    <n v="73.125416666666666"/>
    <x v="4"/>
    <x v="15"/>
    <x v="2214"/>
    <d v="2014-02-06T19:00:48"/>
  </r>
  <r>
    <x v="2215"/>
    <x v="2215"/>
    <s v="Ambient Electro Grind-fest!"/>
    <n v="550"/>
    <n v="860"/>
    <x v="0"/>
    <x v="0"/>
    <s v="USD"/>
    <n v="1331621940"/>
    <n v="1329671572"/>
    <b v="0"/>
    <x v="51"/>
    <b v="1"/>
    <s v="music/electronic music"/>
    <n v="1.5636363636363637"/>
    <n v="26.060606060606062"/>
    <x v="4"/>
    <x v="15"/>
    <x v="2215"/>
    <d v="2012-03-13T06:59:00"/>
  </r>
  <r>
    <x v="2216"/>
    <x v="2216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x v="25"/>
    <b v="1"/>
    <s v="music/electronic music"/>
    <n v="1.0566666666666666"/>
    <n v="22.642857142857142"/>
    <x v="4"/>
    <x v="15"/>
    <x v="2216"/>
    <d v="2015-07-23T18:02:25"/>
  </r>
  <r>
    <x v="2217"/>
    <x v="2217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x v="82"/>
    <b v="1"/>
    <s v="music/electronic music"/>
    <n v="1.0119047619047619"/>
    <n v="47.222222222222221"/>
    <x v="4"/>
    <x v="15"/>
    <x v="2217"/>
    <d v="2015-11-02T08:00:00"/>
  </r>
  <r>
    <x v="2218"/>
    <x v="2218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x v="88"/>
    <b v="1"/>
    <s v="music/electronic music"/>
    <n v="1.2283299999999999"/>
    <n v="32.324473684210524"/>
    <x v="4"/>
    <x v="15"/>
    <x v="2218"/>
    <d v="2012-08-29T00:00:00"/>
  </r>
  <r>
    <x v="2219"/>
    <x v="2219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x v="10"/>
    <b v="1"/>
    <s v="music/electronic music"/>
    <n v="1.0149999999999999"/>
    <n v="53.421052631578945"/>
    <x v="4"/>
    <x v="15"/>
    <x v="2219"/>
    <d v="2015-08-19T17:15:12"/>
  </r>
  <r>
    <x v="2220"/>
    <x v="2220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x v="50"/>
    <b v="1"/>
    <s v="music/electronic music"/>
    <n v="1.0114285714285713"/>
    <n v="51.304347826086953"/>
    <x v="4"/>
    <x v="15"/>
    <x v="2220"/>
    <d v="2013-07-27T01:27:16"/>
  </r>
  <r>
    <x v="2221"/>
    <x v="2221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x v="423"/>
    <b v="1"/>
    <s v="games/tabletop games"/>
    <n v="1.0811999999999999"/>
    <n v="37.197247706422019"/>
    <x v="6"/>
    <x v="32"/>
    <x v="2221"/>
    <d v="2016-04-23T00:00:00"/>
  </r>
  <r>
    <x v="2222"/>
    <x v="2222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x v="209"/>
    <b v="1"/>
    <s v="games/tabletop games"/>
    <n v="1.6259999999999999"/>
    <n v="27.1"/>
    <x v="6"/>
    <x v="32"/>
    <x v="2222"/>
    <d v="2012-01-28T18:54:07"/>
  </r>
  <r>
    <x v="2223"/>
    <x v="2223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x v="61"/>
    <b v="1"/>
    <s v="games/tabletop games"/>
    <n v="1.0580000000000001"/>
    <n v="206.31"/>
    <x v="6"/>
    <x v="32"/>
    <x v="2223"/>
    <d v="2015-06-27T15:22:48"/>
  </r>
  <r>
    <x v="2224"/>
    <x v="2224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x v="228"/>
    <b v="1"/>
    <s v="games/tabletop games"/>
    <n v="2.4315000000000002"/>
    <n v="82.145270270270274"/>
    <x v="6"/>
    <x v="32"/>
    <x v="2224"/>
    <d v="2016-10-29T19:00:00"/>
  </r>
  <r>
    <x v="2225"/>
    <x v="2225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x v="424"/>
    <b v="1"/>
    <s v="games/tabletop games"/>
    <n v="9.4483338095238096"/>
    <n v="164.79651993355483"/>
    <x v="6"/>
    <x v="32"/>
    <x v="2225"/>
    <d v="2014-09-21T19:00:15"/>
  </r>
  <r>
    <x v="2226"/>
    <x v="2226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x v="306"/>
    <b v="1"/>
    <s v="games/tabletop games"/>
    <n v="1.0846283333333333"/>
    <n v="60.820280373831778"/>
    <x v="6"/>
    <x v="32"/>
    <x v="2226"/>
    <d v="2016-02-12T04:59:00"/>
  </r>
  <r>
    <x v="2227"/>
    <x v="2227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x v="425"/>
    <b v="1"/>
    <s v="games/tabletop games"/>
    <n v="1.5737692307692308"/>
    <n v="67.970099667774093"/>
    <x v="6"/>
    <x v="32"/>
    <x v="2227"/>
    <d v="2013-11-13T20:22:35"/>
  </r>
  <r>
    <x v="2228"/>
    <x v="2228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x v="296"/>
    <b v="1"/>
    <s v="games/tabletop games"/>
    <n v="11.744899999999999"/>
    <n v="81.561805555555551"/>
    <x v="6"/>
    <x v="32"/>
    <x v="2228"/>
    <d v="2015-08-16T06:40:36"/>
  </r>
  <r>
    <x v="2229"/>
    <x v="2229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x v="380"/>
    <b v="1"/>
    <s v="games/tabletop games"/>
    <n v="1.7104755366949576"/>
    <n v="25.42547309833024"/>
    <x v="6"/>
    <x v="32"/>
    <x v="2229"/>
    <d v="2013-09-03T04:00:00"/>
  </r>
  <r>
    <x v="2230"/>
    <x v="2230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x v="156"/>
    <b v="1"/>
    <s v="games/tabletop games"/>
    <n v="1.2595294117647058"/>
    <n v="21.497991967871485"/>
    <x v="6"/>
    <x v="32"/>
    <x v="2230"/>
    <d v="2014-04-25T21:08:47"/>
  </r>
  <r>
    <x v="2231"/>
    <x v="2231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x v="426"/>
    <b v="1"/>
    <s v="games/tabletop games"/>
    <n v="12.121296000000001"/>
    <n v="27.226630727762803"/>
    <x v="6"/>
    <x v="32"/>
    <x v="2231"/>
    <d v="2013-06-25T05:00:00"/>
  </r>
  <r>
    <x v="2232"/>
    <x v="2232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x v="427"/>
    <b v="1"/>
    <s v="games/tabletop games"/>
    <n v="4.9580000000000002"/>
    <n v="25.091093117408906"/>
    <x v="6"/>
    <x v="32"/>
    <x v="2232"/>
    <d v="2014-07-19T03:00:00"/>
  </r>
  <r>
    <x v="2233"/>
    <x v="2233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x v="428"/>
    <b v="1"/>
    <s v="games/tabletop games"/>
    <n v="3.3203999999999998"/>
    <n v="21.230179028132991"/>
    <x v="6"/>
    <x v="32"/>
    <x v="2233"/>
    <d v="2015-12-14T00:00:00"/>
  </r>
  <r>
    <x v="2234"/>
    <x v="2234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x v="33"/>
    <b v="1"/>
    <s v="games/tabletop games"/>
    <n v="11.65"/>
    <n v="41.607142857142854"/>
    <x v="6"/>
    <x v="32"/>
    <x v="2234"/>
    <d v="2017-01-05T19:47:27"/>
  </r>
  <r>
    <x v="2235"/>
    <x v="2235"/>
    <s v="An amazing set of sceneries to create unique atmospheres for your tabletop gaming."/>
    <n v="13000"/>
    <n v="19931"/>
    <x v="0"/>
    <x v="5"/>
    <s v="CAD"/>
    <n v="1427585511"/>
    <n v="1424997111"/>
    <b v="0"/>
    <x v="206"/>
    <b v="1"/>
    <s v="games/tabletop games"/>
    <n v="1.5331538461538461"/>
    <n v="135.58503401360545"/>
    <x v="6"/>
    <x v="32"/>
    <x v="2235"/>
    <d v="2015-03-28T23:31:51"/>
  </r>
  <r>
    <x v="2236"/>
    <x v="2236"/>
    <s v="Assume the role of an intergalactic real-estate agent attempting to satisfy various creature clientele!"/>
    <n v="2800"/>
    <n v="15039"/>
    <x v="0"/>
    <x v="0"/>
    <s v="USD"/>
    <n v="1454338123"/>
    <n v="1451746123"/>
    <b v="0"/>
    <x v="340"/>
    <b v="1"/>
    <s v="games/tabletop games"/>
    <n v="5.3710714285714287"/>
    <n v="22.116176470588236"/>
    <x v="6"/>
    <x v="32"/>
    <x v="2236"/>
    <d v="2016-02-01T14:48:43"/>
  </r>
  <r>
    <x v="2237"/>
    <x v="2237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x v="429"/>
    <b v="1"/>
    <s v="games/tabletop games"/>
    <n v="3.5292777777777777"/>
    <n v="64.625635808748726"/>
    <x v="6"/>
    <x v="32"/>
    <x v="2237"/>
    <d v="2014-11-12T07:59:00"/>
  </r>
  <r>
    <x v="2238"/>
    <x v="2238"/>
    <s v="28mm Fantasy Miniature Range in leadfree white metal: Orcs, wolves and more."/>
    <n v="4000"/>
    <n v="5496"/>
    <x v="0"/>
    <x v="12"/>
    <s v="EUR"/>
    <n v="1489157716"/>
    <n v="1486565716"/>
    <b v="0"/>
    <x v="1"/>
    <b v="1"/>
    <s v="games/tabletop games"/>
    <n v="1.3740000000000001"/>
    <n v="69.569620253164558"/>
    <x v="6"/>
    <x v="32"/>
    <x v="2238"/>
    <d v="2017-03-10T14:55:16"/>
  </r>
  <r>
    <x v="2239"/>
    <x v="2239"/>
    <s v="Next stretch goal unlocks at $33,000 and/or 500 backers unlocks 2 bonus stretch goals."/>
    <n v="25000"/>
    <n v="32006.67"/>
    <x v="0"/>
    <x v="0"/>
    <s v="USD"/>
    <n v="1385870520"/>
    <n v="1382742014"/>
    <b v="0"/>
    <x v="374"/>
    <b v="1"/>
    <s v="games/tabletop games"/>
    <n v="1.2802667999999999"/>
    <n v="75.133028169014082"/>
    <x v="6"/>
    <x v="32"/>
    <x v="2239"/>
    <d v="2013-12-01T04:02:00"/>
  </r>
  <r>
    <x v="2240"/>
    <x v="2240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x v="93"/>
    <b v="1"/>
    <s v="games/tabletop games"/>
    <n v="2.7067999999999999"/>
    <n v="140.97916666666666"/>
    <x v="6"/>
    <x v="32"/>
    <x v="2240"/>
    <d v="2016-04-22T19:49:04"/>
  </r>
  <r>
    <x v="2241"/>
    <x v="2241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x v="430"/>
    <b v="1"/>
    <s v="games/tabletop games"/>
    <n v="8.0640000000000001"/>
    <n v="49.472392638036808"/>
    <x v="6"/>
    <x v="32"/>
    <x v="2241"/>
    <d v="2017-03-02T19:51:40"/>
  </r>
  <r>
    <x v="2242"/>
    <x v="2242"/>
    <s v="Inconceivable! An amazing new illustrative deck based on The Princess Bride movie."/>
    <n v="10000"/>
    <n v="136009.76"/>
    <x v="0"/>
    <x v="0"/>
    <s v="USD"/>
    <n v="1385521320"/>
    <n v="1382449733"/>
    <b v="0"/>
    <x v="431"/>
    <b v="1"/>
    <s v="games/tabletop games"/>
    <n v="13.600976000000001"/>
    <n v="53.865251485148519"/>
    <x v="6"/>
    <x v="32"/>
    <x v="2242"/>
    <d v="2013-11-27T03:02:00"/>
  </r>
  <r>
    <x v="2243"/>
    <x v="2243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x v="432"/>
    <b v="1"/>
    <s v="games/tabletop games"/>
    <n v="9302.5"/>
    <n v="4.5712530712530715"/>
    <x v="6"/>
    <x v="32"/>
    <x v="2243"/>
    <d v="2017-03-13T03:00:00"/>
  </r>
  <r>
    <x v="2244"/>
    <x v="2244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x v="126"/>
    <b v="1"/>
    <s v="games/tabletop games"/>
    <n v="3.7702"/>
    <n v="65.00344827586207"/>
    <x v="6"/>
    <x v="32"/>
    <x v="2244"/>
    <d v="2016-10-16T20:30:00"/>
  </r>
  <r>
    <x v="2245"/>
    <x v="2245"/>
    <s v="You've got a time machine, high-powered weapons and a whole lot of history to save. Welcome to TimeWatch!"/>
    <n v="4000"/>
    <n v="105881"/>
    <x v="0"/>
    <x v="0"/>
    <s v="USD"/>
    <n v="1393005600"/>
    <n v="1390323617"/>
    <b v="0"/>
    <x v="433"/>
    <b v="1"/>
    <s v="games/tabletop games"/>
    <n v="26.47025"/>
    <n v="53.475252525252522"/>
    <x v="6"/>
    <x v="32"/>
    <x v="2245"/>
    <d v="2014-02-21T18:00:00"/>
  </r>
  <r>
    <x v="2246"/>
    <x v="2246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x v="7"/>
    <b v="1"/>
    <s v="games/tabletop games"/>
    <n v="1.0012000000000001"/>
    <n v="43.912280701754383"/>
    <x v="6"/>
    <x v="32"/>
    <x v="2246"/>
    <d v="2015-09-04T19:00:10"/>
  </r>
  <r>
    <x v="2247"/>
    <x v="2247"/>
    <s v="Take on the role of an ancient forager in this fun strategy game from the designer of Biblios."/>
    <n v="18500"/>
    <n v="19324"/>
    <x v="0"/>
    <x v="0"/>
    <s v="USD"/>
    <n v="1438185565"/>
    <n v="1436975965"/>
    <b v="0"/>
    <x v="434"/>
    <b v="1"/>
    <s v="games/tabletop games"/>
    <n v="1.0445405405405406"/>
    <n v="50.852631578947367"/>
    <x v="6"/>
    <x v="32"/>
    <x v="2247"/>
    <d v="2015-07-29T15:59:25"/>
  </r>
  <r>
    <x v="2248"/>
    <x v="2248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x v="130"/>
    <b v="1"/>
    <s v="games/tabletop games"/>
    <n v="1.0721428571428571"/>
    <n v="58.6328125"/>
    <x v="6"/>
    <x v="32"/>
    <x v="2248"/>
    <d v="2016-12-14T21:01:18"/>
  </r>
  <r>
    <x v="2249"/>
    <x v="2249"/>
    <s v="March with the legions against the enemies of Rome in this role-playing game of military adventures."/>
    <n v="3500"/>
    <n v="5907"/>
    <x v="0"/>
    <x v="0"/>
    <s v="USD"/>
    <n v="1364917965"/>
    <n v="1362329565"/>
    <b v="0"/>
    <x v="387"/>
    <b v="1"/>
    <s v="games/tabletop games"/>
    <n v="1.6877142857142857"/>
    <n v="32.81666666666667"/>
    <x v="6"/>
    <x v="32"/>
    <x v="2249"/>
    <d v="2013-04-02T15:52:45"/>
  </r>
  <r>
    <x v="2250"/>
    <x v="2250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x v="435"/>
    <b v="1"/>
    <s v="games/tabletop games"/>
    <n v="9.7511200000000002"/>
    <n v="426.93169877408059"/>
    <x v="6"/>
    <x v="32"/>
    <x v="2250"/>
    <d v="2016-12-03T01:07:53"/>
  </r>
  <r>
    <x v="2251"/>
    <x v="2251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x v="436"/>
    <b v="1"/>
    <s v="games/tabletop games"/>
    <n v="1.3444929411764706"/>
    <n v="23.808729166666669"/>
    <x v="6"/>
    <x v="32"/>
    <x v="2251"/>
    <d v="2014-08-16T08:17:57"/>
  </r>
  <r>
    <x v="2252"/>
    <x v="2252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x v="437"/>
    <b v="1"/>
    <s v="games/tabletop games"/>
    <n v="2.722777777777778"/>
    <n v="98.413654618473899"/>
    <x v="6"/>
    <x v="32"/>
    <x v="2252"/>
    <d v="2016-08-06T07:52:18"/>
  </r>
  <r>
    <x v="2253"/>
    <x v="2253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x v="87"/>
    <b v="1"/>
    <s v="games/tabletop games"/>
    <n v="1.1268750000000001"/>
    <n v="107.32142857142857"/>
    <x v="6"/>
    <x v="32"/>
    <x v="2253"/>
    <d v="2015-11-18T16:09:07"/>
  </r>
  <r>
    <x v="2254"/>
    <x v="2254"/>
    <s v="A dexterity microgame by father/daughter team, Jason and Claire Kotarski. Make 100 project."/>
    <n v="500"/>
    <n v="2299"/>
    <x v="0"/>
    <x v="0"/>
    <s v="USD"/>
    <n v="1485271968"/>
    <n v="1484667168"/>
    <b v="0"/>
    <x v="438"/>
    <b v="1"/>
    <s v="games/tabletop games"/>
    <n v="4.5979999999999999"/>
    <n v="11.67005076142132"/>
    <x v="6"/>
    <x v="32"/>
    <x v="2254"/>
    <d v="2017-01-24T15:32:48"/>
  </r>
  <r>
    <x v="2255"/>
    <x v="2255"/>
    <s v="This is the second set of 5 expansions for our route-building game, Jet Set!"/>
    <n v="3950"/>
    <n v="11323"/>
    <x v="0"/>
    <x v="0"/>
    <s v="USD"/>
    <n v="1462661451"/>
    <n v="1460069451"/>
    <b v="0"/>
    <x v="197"/>
    <b v="1"/>
    <s v="games/tabletop games"/>
    <n v="2.8665822784810127"/>
    <n v="41.782287822878232"/>
    <x v="6"/>
    <x v="32"/>
    <x v="2255"/>
    <d v="2016-05-07T22:50:51"/>
  </r>
  <r>
    <x v="2256"/>
    <x v="2256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x v="133"/>
    <b v="1"/>
    <s v="games/tabletop games"/>
    <n v="2.2270833333333333"/>
    <n v="21.38"/>
    <x v="6"/>
    <x v="32"/>
    <x v="2256"/>
    <d v="2016-11-22T10:50:46"/>
  </r>
  <r>
    <x v="2257"/>
    <x v="2257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x v="39"/>
    <b v="1"/>
    <s v="games/tabletop games"/>
    <n v="6.3613999999999997"/>
    <n v="94.103550295857985"/>
    <x v="6"/>
    <x v="32"/>
    <x v="2257"/>
    <d v="2016-06-19T23:00:00"/>
  </r>
  <r>
    <x v="2258"/>
    <x v="2258"/>
    <s v="A Dungeon World campaign setting that takes place after the end of the worlds."/>
    <n v="2200"/>
    <n v="3223"/>
    <x v="0"/>
    <x v="0"/>
    <s v="USD"/>
    <n v="1434045687"/>
    <n v="1431453687"/>
    <b v="0"/>
    <x v="242"/>
    <b v="1"/>
    <s v="games/tabletop games"/>
    <n v="1.4650000000000001"/>
    <n v="15.721951219512196"/>
    <x v="6"/>
    <x v="32"/>
    <x v="2258"/>
    <d v="2015-06-11T18:01:27"/>
  </r>
  <r>
    <x v="2259"/>
    <x v="2259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x v="190"/>
    <b v="1"/>
    <s v="games/tabletop games"/>
    <n v="18.670999999999999"/>
    <n v="90.635922330097088"/>
    <x v="6"/>
    <x v="32"/>
    <x v="2259"/>
    <d v="2016-12-08T19:18:56"/>
  </r>
  <r>
    <x v="2260"/>
    <x v="2260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x v="87"/>
    <b v="1"/>
    <s v="games/tabletop games"/>
    <n v="3.2692000000000001"/>
    <n v="97.297619047619051"/>
    <x v="6"/>
    <x v="32"/>
    <x v="2260"/>
    <d v="2014-03-26T23:24:10"/>
  </r>
  <r>
    <x v="2261"/>
    <x v="2261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x v="439"/>
    <b v="1"/>
    <s v="games/tabletop games"/>
    <n v="7.7949999999999999"/>
    <n v="37.11904761904762"/>
    <x v="6"/>
    <x v="32"/>
    <x v="2261"/>
    <d v="2017-02-14T17:23:40"/>
  </r>
  <r>
    <x v="2262"/>
    <x v="2262"/>
    <s v="An RPG about mortal servants of the Horsemen of the Apocalypse deciding to not end the world."/>
    <n v="3300"/>
    <n v="5087"/>
    <x v="0"/>
    <x v="0"/>
    <s v="USD"/>
    <n v="1416268800"/>
    <n v="1413295358"/>
    <b v="0"/>
    <x v="331"/>
    <b v="1"/>
    <s v="games/tabletop games"/>
    <n v="1.5415151515151515"/>
    <n v="28.104972375690608"/>
    <x v="6"/>
    <x v="32"/>
    <x v="2262"/>
    <d v="2014-11-18T00:00:00"/>
  </r>
  <r>
    <x v="2263"/>
    <x v="2263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x v="65"/>
    <b v="1"/>
    <s v="games/tabletop games"/>
    <n v="1.1554666666666666"/>
    <n v="144.43333333333334"/>
    <x v="6"/>
    <x v="32"/>
    <x v="2263"/>
    <d v="2015-01-31T19:58:33"/>
  </r>
  <r>
    <x v="2264"/>
    <x v="2264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x v="440"/>
    <b v="1"/>
    <s v="games/tabletop games"/>
    <n v="1.8003333333333333"/>
    <n v="24.274157303370785"/>
    <x v="6"/>
    <x v="32"/>
    <x v="2264"/>
    <d v="2016-05-23T03:00:00"/>
  </r>
  <r>
    <x v="2265"/>
    <x v="2265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x v="57"/>
    <b v="1"/>
    <s v="games/tabletop games"/>
    <n v="2.9849999999999999"/>
    <n v="35.117647058823529"/>
    <x v="6"/>
    <x v="32"/>
    <x v="2265"/>
    <d v="2016-11-22T20:28:27"/>
  </r>
  <r>
    <x v="2266"/>
    <x v="2266"/>
    <s v="Want to be LORD OF THE GOATS? Start building your herd using thievery, magic, bombs and mostly goats."/>
    <n v="1500"/>
    <n v="4804"/>
    <x v="0"/>
    <x v="0"/>
    <s v="USD"/>
    <n v="1461722400"/>
    <n v="1460235592"/>
    <b v="0"/>
    <x v="441"/>
    <b v="1"/>
    <s v="games/tabletop games"/>
    <n v="3.2026666666666666"/>
    <n v="24.762886597938145"/>
    <x v="6"/>
    <x v="32"/>
    <x v="2266"/>
    <d v="2016-04-27T02:00:00"/>
  </r>
  <r>
    <x v="2267"/>
    <x v="2267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x v="442"/>
    <b v="1"/>
    <s v="games/tabletop games"/>
    <n v="3.80525"/>
    <n v="188.37871287128712"/>
    <x v="6"/>
    <x v="32"/>
    <x v="2267"/>
    <d v="2014-12-21T01:00:00"/>
  </r>
  <r>
    <x v="2268"/>
    <x v="2268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x v="441"/>
    <b v="1"/>
    <s v="games/tabletop games"/>
    <n v="1.026"/>
    <n v="148.08247422680412"/>
    <x v="6"/>
    <x v="32"/>
    <x v="2268"/>
    <d v="2017-03-12T01:58:35"/>
  </r>
  <r>
    <x v="2269"/>
    <x v="2269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x v="443"/>
    <b v="1"/>
    <s v="games/tabletop games"/>
    <n v="18.016400000000001"/>
    <n v="49.934589800443462"/>
    <x v="6"/>
    <x v="32"/>
    <x v="2269"/>
    <d v="2017-03-07T05:00:00"/>
  </r>
  <r>
    <x v="2270"/>
    <x v="2270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x v="444"/>
    <b v="1"/>
    <s v="games/tabletop games"/>
    <n v="7.2024800000000004"/>
    <n v="107.82155688622754"/>
    <x v="6"/>
    <x v="32"/>
    <x v="2270"/>
    <d v="2017-01-10T21:59:00"/>
  </r>
  <r>
    <x v="2271"/>
    <x v="2271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x v="445"/>
    <b v="1"/>
    <s v="games/tabletop games"/>
    <n v="2.8309000000000002"/>
    <n v="42.63403614457831"/>
    <x v="6"/>
    <x v="32"/>
    <x v="2271"/>
    <d v="2016-12-10T00:00:04"/>
  </r>
  <r>
    <x v="2272"/>
    <x v="2272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x v="446"/>
    <b v="1"/>
    <s v="games/tabletop games"/>
    <n v="13.566000000000001"/>
    <n v="14.370762711864407"/>
    <x v="6"/>
    <x v="32"/>
    <x v="2272"/>
    <d v="2015-12-07T16:47:16"/>
  </r>
  <r>
    <x v="2273"/>
    <x v="2273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x v="206"/>
    <b v="1"/>
    <s v="games/tabletop games"/>
    <n v="2.2035999999999998"/>
    <n v="37.476190476190474"/>
    <x v="6"/>
    <x v="32"/>
    <x v="2273"/>
    <d v="2017-03-12T12:10:42"/>
  </r>
  <r>
    <x v="2274"/>
    <x v="2274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x v="221"/>
    <b v="1"/>
    <s v="games/tabletop games"/>
    <n v="1.196"/>
    <n v="30.202020202020201"/>
    <x v="6"/>
    <x v="32"/>
    <x v="2274"/>
    <d v="2014-02-23T12:00:57"/>
  </r>
  <r>
    <x v="2275"/>
    <x v="2275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x v="1"/>
    <b v="1"/>
    <s v="games/tabletop games"/>
    <n v="4.0776923076923079"/>
    <n v="33.550632911392405"/>
    <x v="6"/>
    <x v="32"/>
    <x v="2275"/>
    <d v="2014-12-22T14:47:59"/>
  </r>
  <r>
    <x v="2276"/>
    <x v="2276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x v="11"/>
    <b v="1"/>
    <s v="games/tabletop games"/>
    <n v="1.0581826105905425"/>
    <n v="64.74666666666667"/>
    <x v="6"/>
    <x v="32"/>
    <x v="2276"/>
    <d v="2014-01-05T15:38:09"/>
  </r>
  <r>
    <x v="2277"/>
    <x v="2277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x v="447"/>
    <b v="1"/>
    <s v="games/tabletop games"/>
    <n v="1.4108235294117648"/>
    <n v="57.932367149758456"/>
    <x v="6"/>
    <x v="32"/>
    <x v="2277"/>
    <d v="2012-02-27T16:17:03"/>
  </r>
  <r>
    <x v="2278"/>
    <x v="2278"/>
    <s v="Dice forged from stone one by one entirely by hand for demanding Gamers and Collectors."/>
    <n v="2000"/>
    <n v="5414"/>
    <x v="0"/>
    <x v="13"/>
    <s v="EUR"/>
    <n v="1451861940"/>
    <n v="1448902867"/>
    <b v="0"/>
    <x v="332"/>
    <b v="1"/>
    <s v="games/tabletop games"/>
    <n v="2.7069999999999999"/>
    <n v="53.078431372549019"/>
    <x v="6"/>
    <x v="32"/>
    <x v="2278"/>
    <d v="2016-01-03T22:59:00"/>
  </r>
  <r>
    <x v="2279"/>
    <x v="2279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x v="58"/>
    <b v="1"/>
    <s v="games/tabletop games"/>
    <n v="1.538"/>
    <n v="48.0625"/>
    <x v="6"/>
    <x v="32"/>
    <x v="2279"/>
    <d v="2015-02-04T04:00:00"/>
  </r>
  <r>
    <x v="2280"/>
    <x v="2280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x v="436"/>
    <b v="1"/>
    <s v="games/tabletop games"/>
    <n v="4.0357653061224488"/>
    <n v="82.396874999999994"/>
    <x v="6"/>
    <x v="32"/>
    <x v="2280"/>
    <d v="2015-09-17T14:59:51"/>
  </r>
  <r>
    <x v="2281"/>
    <x v="2281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x v="202"/>
    <b v="1"/>
    <s v="music/rock"/>
    <n v="1.85"/>
    <n v="50.454545454545453"/>
    <x v="4"/>
    <x v="11"/>
    <x v="2281"/>
    <d v="2011-07-25T06:50:00"/>
  </r>
  <r>
    <x v="2282"/>
    <x v="2282"/>
    <s v="Sage King is recording his debut album and wants YOU to be a part of the creation process"/>
    <n v="750"/>
    <n v="1390"/>
    <x v="0"/>
    <x v="0"/>
    <s v="USD"/>
    <n v="1452744686"/>
    <n v="1447560686"/>
    <b v="0"/>
    <x v="8"/>
    <b v="1"/>
    <s v="music/rock"/>
    <n v="1.8533333333333333"/>
    <n v="115.83333333333333"/>
    <x v="4"/>
    <x v="11"/>
    <x v="2282"/>
    <d v="2016-01-14T04:11:26"/>
  </r>
  <r>
    <x v="2283"/>
    <x v="2283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x v="53"/>
    <b v="1"/>
    <s v="music/rock"/>
    <n v="1.0085533333333332"/>
    <n v="63.03458333333333"/>
    <x v="4"/>
    <x v="11"/>
    <x v="2283"/>
    <d v="2012-05-09T02:00:04"/>
  </r>
  <r>
    <x v="2284"/>
    <x v="2284"/>
    <s v="The Vinyl Skyway reunite to make a third album. "/>
    <n v="6000"/>
    <n v="6373.27"/>
    <x v="0"/>
    <x v="0"/>
    <s v="USD"/>
    <n v="1299902400"/>
    <n v="1297451245"/>
    <b v="0"/>
    <x v="211"/>
    <b v="1"/>
    <s v="music/rock"/>
    <n v="1.0622116666666668"/>
    <n v="108.02152542372882"/>
    <x v="4"/>
    <x v="11"/>
    <x v="2284"/>
    <d v="2011-03-12T04:00:00"/>
  </r>
  <r>
    <x v="2285"/>
    <x v="2285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x v="1"/>
    <b v="1"/>
    <s v="music/rock"/>
    <n v="1.2136666666666667"/>
    <n v="46.088607594936711"/>
    <x v="4"/>
    <x v="11"/>
    <x v="2285"/>
    <d v="2012-06-29T04:27:23"/>
  </r>
  <r>
    <x v="2286"/>
    <x v="2286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x v="25"/>
    <b v="1"/>
    <s v="music/rock"/>
    <n v="1.0006666666666666"/>
    <n v="107.21428571428571"/>
    <x v="4"/>
    <x v="11"/>
    <x v="2286"/>
    <d v="2013-09-06T03:59:00"/>
  </r>
  <r>
    <x v="2287"/>
    <x v="2287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x v="448"/>
    <b v="1"/>
    <s v="music/rock"/>
    <n v="1.1997755555555556"/>
    <n v="50.9338679245283"/>
    <x v="4"/>
    <x v="11"/>
    <x v="2287"/>
    <d v="2014-06-23T16:01:00"/>
  </r>
  <r>
    <x v="2288"/>
    <x v="2288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x v="20"/>
    <b v="1"/>
    <s v="music/rock"/>
    <n v="1.0009999999999999"/>
    <n v="40.04"/>
    <x v="4"/>
    <x v="11"/>
    <x v="2288"/>
    <d v="2012-06-26T18:00:00"/>
  </r>
  <r>
    <x v="2289"/>
    <x v="2289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x v="20"/>
    <b v="1"/>
    <s v="music/rock"/>
    <n v="1.0740000000000001"/>
    <n v="64.44"/>
    <x v="4"/>
    <x v="11"/>
    <x v="2289"/>
    <d v="2013-12-06T23:22:00"/>
  </r>
  <r>
    <x v="2290"/>
    <x v="2290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x v="60"/>
    <b v="1"/>
    <s v="music/rock"/>
    <n v="1.0406666666666666"/>
    <n v="53.827586206896555"/>
    <x v="4"/>
    <x v="11"/>
    <x v="2290"/>
    <d v="2009-12-01T17:00:00"/>
  </r>
  <r>
    <x v="2291"/>
    <x v="2291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x v="68"/>
    <b v="1"/>
    <s v="music/rock"/>
    <n v="1.728"/>
    <n v="100.46511627906976"/>
    <x v="4"/>
    <x v="11"/>
    <x v="2291"/>
    <d v="2012-04-23T04:00:00"/>
  </r>
  <r>
    <x v="2292"/>
    <x v="2292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x v="67"/>
    <b v="1"/>
    <s v="music/rock"/>
    <n v="1.072505"/>
    <n v="46.630652173913049"/>
    <x v="4"/>
    <x v="11"/>
    <x v="2292"/>
    <d v="2012-04-18T16:44:36"/>
  </r>
  <r>
    <x v="2293"/>
    <x v="2293"/>
    <s v="Donate here to be a part of the upcoming album. Every little bit helps!"/>
    <n v="850"/>
    <n v="920"/>
    <x v="0"/>
    <x v="0"/>
    <s v="USD"/>
    <n v="1348545540"/>
    <n v="1346345999"/>
    <b v="0"/>
    <x v="74"/>
    <b v="1"/>
    <s v="music/rock"/>
    <n v="1.0823529411764705"/>
    <n v="34.074074074074076"/>
    <x v="4"/>
    <x v="11"/>
    <x v="2293"/>
    <d v="2012-09-25T03:59:00"/>
  </r>
  <r>
    <x v="2294"/>
    <x v="2294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x v="300"/>
    <b v="1"/>
    <s v="music/rock"/>
    <n v="1.4608079999999999"/>
    <n v="65.214642857142863"/>
    <x v="4"/>
    <x v="11"/>
    <x v="2294"/>
    <d v="2013-01-20T17:21:20"/>
  </r>
  <r>
    <x v="2295"/>
    <x v="2295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x v="69"/>
    <b v="1"/>
    <s v="music/rock"/>
    <n v="1.2524999999999999"/>
    <n v="44.205882352941174"/>
    <x v="4"/>
    <x v="11"/>
    <x v="2295"/>
    <d v="2013-01-26T22:54:16"/>
  </r>
  <r>
    <x v="2296"/>
    <x v="2296"/>
    <s v="Ed Hamell AKA Hamell on Trial is recording an album titled The Happiest Man in the World. He needs your help."/>
    <n v="7000"/>
    <n v="10435"/>
    <x v="0"/>
    <x v="0"/>
    <s v="USD"/>
    <n v="1330018426"/>
    <n v="1326994426"/>
    <b v="0"/>
    <x v="108"/>
    <b v="1"/>
    <s v="music/rock"/>
    <n v="1.4907142857142857"/>
    <n v="71.965517241379317"/>
    <x v="4"/>
    <x v="11"/>
    <x v="2296"/>
    <d v="2012-02-23T17:33:46"/>
  </r>
  <r>
    <x v="2297"/>
    <x v="2297"/>
    <s v="New Jersey Alternative Rock band COCO needs YOUR help self-releasing debut EP!"/>
    <n v="1000"/>
    <n v="1006"/>
    <x v="0"/>
    <x v="0"/>
    <s v="USD"/>
    <n v="1331697540"/>
    <n v="1328749249"/>
    <b v="0"/>
    <x v="10"/>
    <b v="1"/>
    <s v="music/rock"/>
    <n v="1.006"/>
    <n v="52.94736842105263"/>
    <x v="4"/>
    <x v="11"/>
    <x v="2297"/>
    <d v="2012-03-14T03:59:00"/>
  </r>
  <r>
    <x v="2298"/>
    <x v="2298"/>
    <s v="My name is Jonny Gray, and my friends and I are working together to raise funds for my debut album"/>
    <n v="30000"/>
    <n v="31522"/>
    <x v="0"/>
    <x v="0"/>
    <s v="USD"/>
    <n v="1395861033"/>
    <n v="1393272633"/>
    <b v="0"/>
    <x v="449"/>
    <b v="1"/>
    <s v="music/rock"/>
    <n v="1.0507333333333333"/>
    <n v="109.45138888888889"/>
    <x v="4"/>
    <x v="11"/>
    <x v="2298"/>
    <d v="2014-03-26T19:10:33"/>
  </r>
  <r>
    <x v="2299"/>
    <x v="2299"/>
    <s v="Fly Radio has finished tracking their album now all that is left is the mixing/mastering and duplication!"/>
    <n v="300"/>
    <n v="1050.5"/>
    <x v="0"/>
    <x v="0"/>
    <s v="USD"/>
    <n v="1296953209"/>
    <n v="1295657209"/>
    <b v="0"/>
    <x v="25"/>
    <b v="1"/>
    <s v="music/rock"/>
    <n v="3.5016666666666665"/>
    <n v="75.035714285714292"/>
    <x v="4"/>
    <x v="11"/>
    <x v="2299"/>
    <d v="2011-02-06T00:46:49"/>
  </r>
  <r>
    <x v="2300"/>
    <x v="2300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x v="63"/>
    <b v="1"/>
    <s v="music/rock"/>
    <n v="1.0125"/>
    <n v="115.71428571428571"/>
    <x v="4"/>
    <x v="11"/>
    <x v="2300"/>
    <d v="2012-06-28T17:26:56"/>
  </r>
  <r>
    <x v="2301"/>
    <x v="2301"/>
    <s v="We are America's first trock band, and we're ready to bring you our first album!"/>
    <n v="5000"/>
    <n v="6680.22"/>
    <x v="0"/>
    <x v="0"/>
    <s v="USD"/>
    <n v="1371785496"/>
    <n v="1369193496"/>
    <b v="1"/>
    <x v="263"/>
    <b v="1"/>
    <s v="music/indie rock"/>
    <n v="1.336044"/>
    <n v="31.659810426540286"/>
    <x v="4"/>
    <x v="14"/>
    <x v="2301"/>
    <d v="2013-06-21T03:31:36"/>
  </r>
  <r>
    <x v="2302"/>
    <x v="2302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x v="268"/>
    <b v="1"/>
    <s v="music/indie rock"/>
    <n v="1.7065217391304348"/>
    <n v="46.176470588235297"/>
    <x v="4"/>
    <x v="14"/>
    <x v="2302"/>
    <d v="2013-12-31T07:00:00"/>
  </r>
  <r>
    <x v="2303"/>
    <x v="2303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x v="273"/>
    <b v="1"/>
    <s v="music/indie rock"/>
    <n v="1.0935829457364341"/>
    <n v="68.481650485436887"/>
    <x v="4"/>
    <x v="14"/>
    <x v="2303"/>
    <d v="2011-12-13T03:39:56"/>
  </r>
  <r>
    <x v="2304"/>
    <x v="2304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x v="116"/>
    <b v="1"/>
    <s v="music/indie rock"/>
    <n v="1.0070033333333335"/>
    <n v="53.469203539823013"/>
    <x v="4"/>
    <x v="14"/>
    <x v="2304"/>
    <d v="2011-01-01T04:59:00"/>
  </r>
  <r>
    <x v="2305"/>
    <x v="2305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x v="157"/>
    <b v="1"/>
    <s v="music/indie rock"/>
    <n v="1.0122777777777778"/>
    <n v="109.10778443113773"/>
    <x v="4"/>
    <x v="14"/>
    <x v="2305"/>
    <d v="2014-08-08T18:00:00"/>
  </r>
  <r>
    <x v="2306"/>
    <x v="2306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x v="196"/>
    <b v="1"/>
    <s v="music/indie rock"/>
    <n v="1.0675857142857144"/>
    <n v="51.185616438356163"/>
    <x v="4"/>
    <x v="14"/>
    <x v="2306"/>
    <d v="2012-03-10T04:02:09"/>
  </r>
  <r>
    <x v="2307"/>
    <x v="2307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x v="11"/>
    <b v="1"/>
    <s v="music/indie rock"/>
    <n v="1.0665777537961894"/>
    <n v="27.936800000000002"/>
    <x v="4"/>
    <x v="14"/>
    <x v="2307"/>
    <d v="2012-05-05T19:15:28"/>
  </r>
  <r>
    <x v="2308"/>
    <x v="2308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x v="450"/>
    <b v="1"/>
    <s v="music/indie rock"/>
    <n v="1.0130622"/>
    <n v="82.496921824104234"/>
    <x v="4"/>
    <x v="14"/>
    <x v="2308"/>
    <d v="2014-08-29T01:00:00"/>
  </r>
  <r>
    <x v="2309"/>
    <x v="2309"/>
    <s v="|| HELP MARNY LION PROUDFIT RECORD HER SECOND INDIE FOLK ALBUM THIS MARCH â€“ THE BARN IS WAITING ||"/>
    <n v="6000"/>
    <n v="6400.47"/>
    <x v="0"/>
    <x v="0"/>
    <s v="USD"/>
    <n v="1362872537"/>
    <n v="1359848537"/>
    <b v="1"/>
    <x v="329"/>
    <b v="1"/>
    <s v="music/indie rock"/>
    <n v="1.0667450000000001"/>
    <n v="59.817476635514019"/>
    <x v="4"/>
    <x v="14"/>
    <x v="2309"/>
    <d v="2013-03-09T23:42:17"/>
  </r>
  <r>
    <x v="2310"/>
    <x v="2310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x v="451"/>
    <b v="1"/>
    <s v="music/indie rock"/>
    <n v="4.288397837837838"/>
    <n v="64.816470588235291"/>
    <x v="4"/>
    <x v="14"/>
    <x v="2310"/>
    <d v="2013-03-21T18:03:35"/>
  </r>
  <r>
    <x v="2311"/>
    <x v="2311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x v="201"/>
    <b v="1"/>
    <s v="music/indie rock"/>
    <n v="1.0411111111111111"/>
    <n v="90.09615384615384"/>
    <x v="4"/>
    <x v="14"/>
    <x v="2311"/>
    <d v="2014-05-07T00:06:29"/>
  </r>
  <r>
    <x v="2312"/>
    <x v="2312"/>
    <s v="Help Brooklyn psychedelic synth rockers DINOWALRUS release their 3rd Record, COMPLEXION, on vinyl!"/>
    <n v="3000"/>
    <n v="3236"/>
    <x v="0"/>
    <x v="0"/>
    <s v="USD"/>
    <n v="1397862000"/>
    <n v="1395155478"/>
    <b v="1"/>
    <x v="1"/>
    <b v="1"/>
    <s v="music/indie rock"/>
    <n v="1.0786666666666667"/>
    <n v="40.962025316455694"/>
    <x v="4"/>
    <x v="14"/>
    <x v="2312"/>
    <d v="2014-04-18T23:00:00"/>
  </r>
  <r>
    <x v="2313"/>
    <x v="2313"/>
    <s v="A Sunny Day in Glasgow are recording a new album and we need your help!"/>
    <n v="5000"/>
    <n v="8792.02"/>
    <x v="0"/>
    <x v="0"/>
    <s v="USD"/>
    <n v="1336086026"/>
    <n v="1333494026"/>
    <b v="1"/>
    <x v="328"/>
    <b v="1"/>
    <s v="music/indie rock"/>
    <n v="1.7584040000000001"/>
    <n v="56.000127388535034"/>
    <x v="4"/>
    <x v="14"/>
    <x v="2313"/>
    <d v="2012-05-03T23:00:26"/>
  </r>
  <r>
    <x v="2314"/>
    <x v="2314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x v="133"/>
    <b v="1"/>
    <s v="music/indie rock"/>
    <n v="1.5697000000000001"/>
    <n v="37.672800000000002"/>
    <x v="4"/>
    <x v="14"/>
    <x v="2314"/>
    <d v="2012-06-07T13:14:17"/>
  </r>
  <r>
    <x v="2315"/>
    <x v="2315"/>
    <s v="Rice invites you to be a part of the creation of their first album and spread their message of love."/>
    <n v="2500"/>
    <n v="2565"/>
    <x v="0"/>
    <x v="0"/>
    <s v="USD"/>
    <n v="1336238743"/>
    <n v="1333646743"/>
    <b v="1"/>
    <x v="31"/>
    <b v="1"/>
    <s v="music/indie rock"/>
    <n v="1.026"/>
    <n v="40.078125"/>
    <x v="4"/>
    <x v="14"/>
    <x v="2315"/>
    <d v="2012-05-05T17:25:43"/>
  </r>
  <r>
    <x v="2316"/>
    <x v="2316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x v="452"/>
    <b v="1"/>
    <s v="music/indie rock"/>
    <n v="1.0404266666666666"/>
    <n v="78.031999999999996"/>
    <x v="4"/>
    <x v="14"/>
    <x v="2316"/>
    <d v="2009-12-09T18:24:00"/>
  </r>
  <r>
    <x v="2317"/>
    <x v="2317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x v="19"/>
    <b v="1"/>
    <s v="music/indie rock"/>
    <n v="1.04"/>
    <n v="18.90909090909091"/>
    <x v="4"/>
    <x v="14"/>
    <x v="2317"/>
    <d v="2010-02-15T05:00:00"/>
  </r>
  <r>
    <x v="2318"/>
    <x v="2318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x v="430"/>
    <b v="1"/>
    <s v="music/indie rock"/>
    <n v="1.2105999999999999"/>
    <n v="37.134969325153371"/>
    <x v="4"/>
    <x v="14"/>
    <x v="2318"/>
    <d v="2009-09-26T03:59:00"/>
  </r>
  <r>
    <x v="2319"/>
    <x v="2319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x v="99"/>
    <b v="1"/>
    <s v="music/indie rock"/>
    <n v="1.077"/>
    <n v="41.961038961038959"/>
    <x v="4"/>
    <x v="14"/>
    <x v="2319"/>
    <d v="2013-12-15T01:58:05"/>
  </r>
  <r>
    <x v="2320"/>
    <x v="2320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x v="30"/>
    <b v="1"/>
    <s v="music/indie rock"/>
    <n v="1.0866"/>
    <n v="61.044943820224717"/>
    <x v="4"/>
    <x v="14"/>
    <x v="2320"/>
    <d v="2014-04-02T18:36:40"/>
  </r>
  <r>
    <x v="2321"/>
    <x v="2321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x v="31"/>
    <b v="0"/>
    <s v="food/small batch"/>
    <n v="0.39120962394619685"/>
    <n v="64.53125"/>
    <x v="7"/>
    <x v="33"/>
    <x v="2321"/>
    <d v="2017-04-04T05:15:01"/>
  </r>
  <r>
    <x v="2322"/>
    <x v="2322"/>
    <s v="Jen bakes shortbread is a small batch, all natural shortbread cookie business looking for smart funding to grow!"/>
    <n v="2700"/>
    <n v="85"/>
    <x v="3"/>
    <x v="0"/>
    <s v="USD"/>
    <n v="1491769769"/>
    <n v="1489181369"/>
    <b v="0"/>
    <x v="80"/>
    <b v="0"/>
    <s v="food/small batch"/>
    <n v="3.1481481481481478E-2"/>
    <n v="21.25"/>
    <x v="7"/>
    <x v="33"/>
    <x v="2322"/>
    <d v="2017-04-09T20:29:29"/>
  </r>
  <r>
    <x v="2323"/>
    <x v="2323"/>
    <s v="You can never go wrong with a Beef Stick, great taste with no fillers and can easily goes with you everywhere."/>
    <n v="250"/>
    <n v="120"/>
    <x v="3"/>
    <x v="0"/>
    <s v="USD"/>
    <n v="1490033247"/>
    <n v="1489428447"/>
    <b v="0"/>
    <x v="80"/>
    <b v="0"/>
    <s v="food/small batch"/>
    <n v="0.48"/>
    <n v="30"/>
    <x v="7"/>
    <x v="33"/>
    <x v="2323"/>
    <d v="2017-03-20T18:07:27"/>
  </r>
  <r>
    <x v="2324"/>
    <x v="2324"/>
    <s v="A city centre shop selling great locally made food with room to chat and learn about eachother."/>
    <n v="7500"/>
    <n v="1555"/>
    <x v="3"/>
    <x v="1"/>
    <s v="GBP"/>
    <n v="1490559285"/>
    <n v="1487970885"/>
    <b v="0"/>
    <x v="42"/>
    <b v="0"/>
    <s v="food/small batch"/>
    <n v="0.20733333333333334"/>
    <n v="25.491803278688526"/>
    <x v="7"/>
    <x v="33"/>
    <x v="2324"/>
    <d v="2017-03-26T20:14:45"/>
  </r>
  <r>
    <x v="2325"/>
    <x v="2325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x v="63"/>
    <b v="0"/>
    <s v="food/small batch"/>
    <n v="0.08"/>
    <n v="11.428571428571429"/>
    <x v="7"/>
    <x v="33"/>
    <x v="2325"/>
    <d v="2017-03-29T23:32:11"/>
  </r>
  <r>
    <x v="2326"/>
    <x v="2326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x v="29"/>
    <b v="0"/>
    <s v="food/small batch"/>
    <n v="7.1999999999999998E-3"/>
    <n v="108"/>
    <x v="7"/>
    <x v="33"/>
    <x v="2326"/>
    <d v="2017-04-30T17:00:00"/>
  </r>
  <r>
    <x v="2327"/>
    <x v="2327"/>
    <s v="Gourmet Fermentation in a Mason Jar. Create delicious, nutritious fermented foods at home."/>
    <n v="35000"/>
    <n v="184133.01"/>
    <x v="0"/>
    <x v="0"/>
    <s v="USD"/>
    <n v="1409090440"/>
    <n v="1406066440"/>
    <b v="1"/>
    <x v="453"/>
    <b v="1"/>
    <s v="food/small batch"/>
    <n v="5.2609431428571432"/>
    <n v="54.883162444113267"/>
    <x v="7"/>
    <x v="33"/>
    <x v="2327"/>
    <d v="2014-08-26T22:00:40"/>
  </r>
  <r>
    <x v="2328"/>
    <x v="2328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x v="416"/>
    <b v="1"/>
    <s v="food/small batch"/>
    <n v="2.5445000000000002"/>
    <n v="47.383612662942269"/>
    <x v="7"/>
    <x v="33"/>
    <x v="2328"/>
    <d v="2015-06-14T18:45:37"/>
  </r>
  <r>
    <x v="2329"/>
    <x v="2329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x v="207"/>
    <b v="1"/>
    <s v="food/small batch"/>
    <n v="1.0591999999999999"/>
    <n v="211.84"/>
    <x v="7"/>
    <x v="33"/>
    <x v="2329"/>
    <d v="2014-07-17T14:59:06"/>
  </r>
  <r>
    <x v="2330"/>
    <x v="2330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x v="430"/>
    <b v="1"/>
    <s v="food/small batch"/>
    <n v="1.0242285714285715"/>
    <n v="219.92638036809817"/>
    <x v="7"/>
    <x v="33"/>
    <x v="2330"/>
    <d v="2015-12-25T00:00:00"/>
  </r>
  <r>
    <x v="2331"/>
    <x v="2331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x v="454"/>
    <b v="1"/>
    <s v="food/small batch"/>
    <n v="1.4431375"/>
    <n v="40.795406360424032"/>
    <x v="7"/>
    <x v="33"/>
    <x v="2331"/>
    <d v="2014-08-18T00:08:10"/>
  </r>
  <r>
    <x v="2332"/>
    <x v="2332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x v="455"/>
    <b v="1"/>
    <s v="food/small batch"/>
    <n v="1.06308"/>
    <n v="75.502840909090907"/>
    <x v="7"/>
    <x v="33"/>
    <x v="2332"/>
    <d v="2015-02-06T15:04:31"/>
  </r>
  <r>
    <x v="2333"/>
    <x v="2333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x v="225"/>
    <b v="1"/>
    <s v="food/small batch"/>
    <n v="2.1216666666666666"/>
    <n v="13.542553191489361"/>
    <x v="7"/>
    <x v="33"/>
    <x v="2333"/>
    <d v="2014-05-29T17:50:00"/>
  </r>
  <r>
    <x v="2334"/>
    <x v="2334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x v="85"/>
    <b v="1"/>
    <s v="food/small batch"/>
    <n v="1.0195000000000001"/>
    <n v="60.865671641791046"/>
    <x v="7"/>
    <x v="33"/>
    <x v="2334"/>
    <d v="2014-11-05T17:34:00"/>
  </r>
  <r>
    <x v="2335"/>
    <x v="2335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x v="170"/>
    <b v="1"/>
    <s v="food/small batch"/>
    <n v="1.0227200000000001"/>
    <n v="115.69230769230769"/>
    <x v="7"/>
    <x v="33"/>
    <x v="2335"/>
    <d v="2014-06-11T13:44:03"/>
  </r>
  <r>
    <x v="2336"/>
    <x v="2336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x v="456"/>
    <b v="1"/>
    <s v="food/small batch"/>
    <n v="5.2073254999999996"/>
    <n v="48.104623556581984"/>
    <x v="7"/>
    <x v="33"/>
    <x v="2336"/>
    <d v="2014-03-08T22:11:35"/>
  </r>
  <r>
    <x v="2337"/>
    <x v="2337"/>
    <s v="We make small batch, locally sourced bitters and shrubs for cocktails and cooking."/>
    <n v="12000"/>
    <n v="13279"/>
    <x v="0"/>
    <x v="0"/>
    <s v="USD"/>
    <n v="1403796143"/>
    <n v="1401204143"/>
    <b v="1"/>
    <x v="122"/>
    <b v="1"/>
    <s v="food/small batch"/>
    <n v="1.1065833333333333"/>
    <n v="74.184357541899445"/>
    <x v="7"/>
    <x v="33"/>
    <x v="2337"/>
    <d v="2014-06-26T15:22:23"/>
  </r>
  <r>
    <x v="2338"/>
    <x v="2338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x v="252"/>
    <b v="1"/>
    <s v="food/small batch"/>
    <n v="1.0114333333333334"/>
    <n v="123.34552845528455"/>
    <x v="7"/>
    <x v="33"/>
    <x v="2338"/>
    <d v="2014-06-29T21:31:24"/>
  </r>
  <r>
    <x v="2339"/>
    <x v="2339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x v="457"/>
    <b v="1"/>
    <s v="food/small batch"/>
    <n v="2.9420799999999998"/>
    <n v="66.623188405797094"/>
    <x v="7"/>
    <x v="33"/>
    <x v="2339"/>
    <d v="2016-12-19T07:59:00"/>
  </r>
  <r>
    <x v="2340"/>
    <x v="2340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x v="458"/>
    <b v="1"/>
    <s v="food/small batch"/>
    <n v="1.0577749999999999"/>
    <n v="104.99007444168734"/>
    <x v="7"/>
    <x v="33"/>
    <x v="2340"/>
    <d v="2016-10-30T15:25:38"/>
  </r>
  <r>
    <x v="2341"/>
    <x v="2341"/>
    <s v="This website will serve as an interface to change lives and have a community routing for your success!"/>
    <n v="5000"/>
    <n v="0"/>
    <x v="1"/>
    <x v="0"/>
    <s v="USD"/>
    <n v="1436729504"/>
    <n v="1434137504"/>
    <b v="0"/>
    <x v="78"/>
    <b v="0"/>
    <s v="technology/web"/>
    <n v="0"/>
    <e v="#DIV/0!"/>
    <x v="2"/>
    <x v="7"/>
    <x v="2341"/>
    <d v="2015-07-12T19:31:44"/>
  </r>
  <r>
    <x v="2342"/>
    <x v="2342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x v="78"/>
    <b v="0"/>
    <s v="technology/web"/>
    <n v="0"/>
    <e v="#DIV/0!"/>
    <x v="2"/>
    <x v="7"/>
    <x v="2342"/>
    <d v="2014-10-06T05:00:00"/>
  </r>
  <r>
    <x v="2343"/>
    <x v="2343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x v="29"/>
    <b v="0"/>
    <s v="technology/web"/>
    <n v="0.03"/>
    <n v="300"/>
    <x v="2"/>
    <x v="7"/>
    <x v="2343"/>
    <d v="2016-01-08T19:47:00"/>
  </r>
  <r>
    <x v="2344"/>
    <x v="2344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x v="29"/>
    <b v="0"/>
    <s v="technology/web"/>
    <n v="1E-3"/>
    <n v="1"/>
    <x v="2"/>
    <x v="7"/>
    <x v="2344"/>
    <d v="2016-06-24T17:27:49"/>
  </r>
  <r>
    <x v="2345"/>
    <x v="2345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x v="78"/>
    <b v="0"/>
    <s v="technology/web"/>
    <n v="0"/>
    <e v="#DIV/0!"/>
    <x v="2"/>
    <x v="7"/>
    <x v="2345"/>
    <d v="2015-03-31T23:39:00"/>
  </r>
  <r>
    <x v="2346"/>
    <x v="2346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x v="83"/>
    <b v="0"/>
    <s v="technology/web"/>
    <n v="6.4999999999999997E-4"/>
    <n v="13"/>
    <x v="2"/>
    <x v="7"/>
    <x v="2346"/>
    <d v="2016-10-17T19:10:31"/>
  </r>
  <r>
    <x v="2347"/>
    <x v="2347"/>
    <s v="Back this project and get access to a course about building COMPLETE web applications without coding."/>
    <n v="1000"/>
    <n v="15"/>
    <x v="1"/>
    <x v="0"/>
    <s v="USD"/>
    <n v="1472135676"/>
    <n v="1469543676"/>
    <b v="0"/>
    <x v="29"/>
    <b v="0"/>
    <s v="technology/web"/>
    <n v="1.4999999999999999E-2"/>
    <n v="15"/>
    <x v="2"/>
    <x v="7"/>
    <x v="2347"/>
    <d v="2016-08-25T14:34:36"/>
  </r>
  <r>
    <x v="2348"/>
    <x v="2348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x v="81"/>
    <b v="0"/>
    <s v="technology/web"/>
    <n v="3.8571428571428572E-3"/>
    <n v="54"/>
    <x v="2"/>
    <x v="7"/>
    <x v="2348"/>
    <d v="2016-02-20T22:22:18"/>
  </r>
  <r>
    <x v="2349"/>
    <x v="2349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x v="78"/>
    <b v="0"/>
    <s v="technology/web"/>
    <n v="0"/>
    <e v="#DIV/0!"/>
    <x v="2"/>
    <x v="7"/>
    <x v="2349"/>
    <d v="2015-08-11T18:37:08"/>
  </r>
  <r>
    <x v="2350"/>
    <x v="2350"/>
    <s v="HoxWi are the future for real time interaction with on-line customers via chat or video conference."/>
    <n v="50000"/>
    <n v="0"/>
    <x v="1"/>
    <x v="17"/>
    <s v="EUR"/>
    <n v="1483474370"/>
    <n v="1480882370"/>
    <b v="0"/>
    <x v="78"/>
    <b v="0"/>
    <s v="technology/web"/>
    <n v="0"/>
    <e v="#DIV/0!"/>
    <x v="2"/>
    <x v="7"/>
    <x v="2350"/>
    <d v="2017-01-03T20:12:50"/>
  </r>
  <r>
    <x v="2351"/>
    <x v="2351"/>
    <s v="Donate $30 or more and receive a free selfie stick."/>
    <n v="18900"/>
    <n v="108"/>
    <x v="1"/>
    <x v="4"/>
    <s v="NZD"/>
    <n v="1430360739"/>
    <n v="1427768739"/>
    <b v="0"/>
    <x v="63"/>
    <b v="0"/>
    <s v="technology/web"/>
    <n v="5.7142857142857143E-3"/>
    <n v="15.428571428571429"/>
    <x v="2"/>
    <x v="7"/>
    <x v="2351"/>
    <d v="2015-04-30T02:25:39"/>
  </r>
  <r>
    <x v="2352"/>
    <x v="2352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x v="78"/>
    <b v="0"/>
    <s v="technology/web"/>
    <n v="0"/>
    <e v="#DIV/0!"/>
    <x v="2"/>
    <x v="7"/>
    <x v="2352"/>
    <d v="2015-06-06T15:12:32"/>
  </r>
  <r>
    <x v="2353"/>
    <x v="2353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x v="78"/>
    <b v="0"/>
    <s v="technology/web"/>
    <n v="0"/>
    <e v="#DIV/0!"/>
    <x v="2"/>
    <x v="7"/>
    <x v="2353"/>
    <d v="2015-04-21T16:13:42"/>
  </r>
  <r>
    <x v="2354"/>
    <x v="2354"/>
    <s v="Almost done with doctorate degree but need funding of $35,000 to complete research of project."/>
    <n v="35000"/>
    <n v="25"/>
    <x v="1"/>
    <x v="0"/>
    <s v="USD"/>
    <n v="1420910460"/>
    <n v="1415726460"/>
    <b v="0"/>
    <x v="29"/>
    <b v="0"/>
    <s v="technology/web"/>
    <n v="7.1428571428571429E-4"/>
    <n v="25"/>
    <x v="2"/>
    <x v="7"/>
    <x v="2354"/>
    <d v="2015-01-10T17:21:00"/>
  </r>
  <r>
    <x v="2355"/>
    <x v="2355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x v="84"/>
    <b v="0"/>
    <s v="technology/web"/>
    <n v="6.875E-3"/>
    <n v="27.5"/>
    <x v="2"/>
    <x v="7"/>
    <x v="2355"/>
    <d v="2015-05-02T22:02:16"/>
  </r>
  <r>
    <x v="2356"/>
    <x v="2356"/>
    <s v="HardstyleUnited.com The Global Hardstyle community. Your Hardstyle community."/>
    <n v="10000"/>
    <n v="0"/>
    <x v="1"/>
    <x v="9"/>
    <s v="EUR"/>
    <n v="1433530104"/>
    <n v="1430938104"/>
    <b v="0"/>
    <x v="78"/>
    <b v="0"/>
    <s v="technology/web"/>
    <n v="0"/>
    <e v="#DIV/0!"/>
    <x v="2"/>
    <x v="7"/>
    <x v="2356"/>
    <d v="2015-06-05T18:48:24"/>
  </r>
  <r>
    <x v="2357"/>
    <x v="2357"/>
    <s v="Click For Therapy is a website that was created to connect consumers and therapists across the UK."/>
    <n v="27000"/>
    <n v="0"/>
    <x v="1"/>
    <x v="1"/>
    <s v="GBP"/>
    <n v="1445093578"/>
    <n v="1442501578"/>
    <b v="0"/>
    <x v="78"/>
    <b v="0"/>
    <s v="technology/web"/>
    <n v="0"/>
    <e v="#DIV/0!"/>
    <x v="2"/>
    <x v="7"/>
    <x v="2357"/>
    <d v="2015-10-17T14:52:58"/>
  </r>
  <r>
    <x v="2358"/>
    <x v="2358"/>
    <s v="A website to auction, sell and swap items in the uk without a charge, without excess fees, the next ebay."/>
    <n v="1500"/>
    <n v="0"/>
    <x v="1"/>
    <x v="1"/>
    <s v="GBP"/>
    <n v="1422664740"/>
    <n v="1417818036"/>
    <b v="0"/>
    <x v="78"/>
    <b v="0"/>
    <s v="technology/web"/>
    <n v="0"/>
    <e v="#DIV/0!"/>
    <x v="2"/>
    <x v="7"/>
    <x v="2358"/>
    <d v="2015-01-31T00:39:00"/>
  </r>
  <r>
    <x v="2359"/>
    <x v="2359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x v="83"/>
    <b v="0"/>
    <s v="technology/web"/>
    <n v="0.14680000000000001"/>
    <n v="367"/>
    <x v="2"/>
    <x v="7"/>
    <x v="2359"/>
    <d v="2015-08-03T15:35:24"/>
  </r>
  <r>
    <x v="2360"/>
    <x v="2360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x v="29"/>
    <b v="0"/>
    <s v="technology/web"/>
    <n v="4.0000000000000002E-4"/>
    <n v="2"/>
    <x v="2"/>
    <x v="7"/>
    <x v="2360"/>
    <d v="2016-02-07T16:58:00"/>
  </r>
  <r>
    <x v="2361"/>
    <x v="2361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x v="78"/>
    <b v="0"/>
    <s v="technology/web"/>
    <n v="0"/>
    <e v="#DIV/0!"/>
    <x v="2"/>
    <x v="7"/>
    <x v="2361"/>
    <d v="2016-04-30T22:00:00"/>
  </r>
  <r>
    <x v="2362"/>
    <x v="2362"/>
    <s v="The Columbus Ruby Brigade has brought monthly ruby goodness and camaraderie to all participants."/>
    <n v="420"/>
    <n v="120"/>
    <x v="1"/>
    <x v="0"/>
    <s v="USD"/>
    <n v="1418315470"/>
    <n v="1415723470"/>
    <b v="0"/>
    <x v="84"/>
    <b v="0"/>
    <s v="technology/web"/>
    <n v="0.2857142857142857"/>
    <n v="60"/>
    <x v="2"/>
    <x v="7"/>
    <x v="2362"/>
    <d v="2014-12-11T16:31:10"/>
  </r>
  <r>
    <x v="2363"/>
    <x v="2363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x v="78"/>
    <b v="0"/>
    <s v="technology/web"/>
    <n v="0"/>
    <e v="#DIV/0!"/>
    <x v="2"/>
    <x v="7"/>
    <x v="2363"/>
    <d v="2015-12-29T00:16:40"/>
  </r>
  <r>
    <x v="2364"/>
    <x v="2364"/>
    <s v="Making a Minecraft server and Website and I need your help to fund it. Thanks in Advance!"/>
    <n v="128"/>
    <n v="0"/>
    <x v="1"/>
    <x v="0"/>
    <s v="USD"/>
    <n v="1445898356"/>
    <n v="1441146356"/>
    <b v="0"/>
    <x v="78"/>
    <b v="0"/>
    <s v="technology/web"/>
    <n v="0"/>
    <e v="#DIV/0!"/>
    <x v="2"/>
    <x v="7"/>
    <x v="2364"/>
    <d v="2015-10-26T22:25:56"/>
  </r>
  <r>
    <x v="2365"/>
    <x v="2365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x v="78"/>
    <b v="0"/>
    <s v="technology/web"/>
    <n v="0"/>
    <e v="#DIV/0!"/>
    <x v="2"/>
    <x v="7"/>
    <x v="2365"/>
    <d v="2016-01-17T23:00:00"/>
  </r>
  <r>
    <x v="2366"/>
    <x v="2366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x v="74"/>
    <b v="0"/>
    <s v="technology/web"/>
    <n v="0.1052"/>
    <n v="97.407407407407405"/>
    <x v="2"/>
    <x v="7"/>
    <x v="2366"/>
    <d v="2015-10-21T12:45:33"/>
  </r>
  <r>
    <x v="2367"/>
    <x v="2367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x v="25"/>
    <b v="0"/>
    <s v="technology/web"/>
    <n v="1.34E-2"/>
    <n v="47.857142857142854"/>
    <x v="2"/>
    <x v="7"/>
    <x v="2367"/>
    <d v="2016-04-25T22:16:56"/>
  </r>
  <r>
    <x v="2368"/>
    <x v="2368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x v="84"/>
    <b v="0"/>
    <s v="technology/web"/>
    <n v="2.5000000000000001E-3"/>
    <n v="50"/>
    <x v="2"/>
    <x v="7"/>
    <x v="2368"/>
    <d v="2015-04-14T16:19:25"/>
  </r>
  <r>
    <x v="2369"/>
    <x v="2369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x v="78"/>
    <b v="0"/>
    <s v="technology/web"/>
    <n v="0"/>
    <e v="#DIV/0!"/>
    <x v="2"/>
    <x v="7"/>
    <x v="2369"/>
    <d v="2016-02-10T19:30:11"/>
  </r>
  <r>
    <x v="2370"/>
    <x v="2370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x v="80"/>
    <b v="0"/>
    <s v="technology/web"/>
    <n v="3.2799999999999999E-3"/>
    <n v="20.5"/>
    <x v="2"/>
    <x v="7"/>
    <x v="2370"/>
    <d v="2014-12-18T04:32:21"/>
  </r>
  <r>
    <x v="2371"/>
    <x v="2371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x v="78"/>
    <b v="0"/>
    <s v="technology/web"/>
    <n v="0"/>
    <e v="#DIV/0!"/>
    <x v="2"/>
    <x v="7"/>
    <x v="2371"/>
    <d v="2015-06-25T18:39:56"/>
  </r>
  <r>
    <x v="2372"/>
    <x v="2372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x v="79"/>
    <b v="0"/>
    <s v="technology/web"/>
    <n v="3.272727272727273E-2"/>
    <n v="30"/>
    <x v="2"/>
    <x v="7"/>
    <x v="2372"/>
    <d v="2015-04-24T01:39:31"/>
  </r>
  <r>
    <x v="2373"/>
    <x v="2373"/>
    <s v="We want to create a safe marketplace for buying and selling bicycles."/>
    <n v="850000"/>
    <n v="50"/>
    <x v="1"/>
    <x v="11"/>
    <s v="SEK"/>
    <n v="1440863624"/>
    <n v="1438271624"/>
    <b v="0"/>
    <x v="29"/>
    <b v="0"/>
    <s v="technology/web"/>
    <n v="5.8823529411764708E-5"/>
    <n v="50"/>
    <x v="2"/>
    <x v="7"/>
    <x v="2373"/>
    <d v="2015-08-29T15:53:44"/>
  </r>
  <r>
    <x v="2374"/>
    <x v="2374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x v="29"/>
    <b v="0"/>
    <s v="technology/web"/>
    <n v="4.5454545454545455E-4"/>
    <n v="10"/>
    <x v="2"/>
    <x v="7"/>
    <x v="2374"/>
    <d v="2015-02-12T20:14:20"/>
  </r>
  <r>
    <x v="2375"/>
    <x v="2375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x v="78"/>
    <b v="0"/>
    <s v="technology/web"/>
    <n v="0"/>
    <e v="#DIV/0!"/>
    <x v="2"/>
    <x v="7"/>
    <x v="2375"/>
    <d v="2016-09-09T20:03:57"/>
  </r>
  <r>
    <x v="2376"/>
    <x v="2376"/>
    <s v="Tough, pre-manufactured lost and found stickers that forward messages to the owners email and cellphone."/>
    <n v="3000"/>
    <n v="326.33"/>
    <x v="1"/>
    <x v="0"/>
    <s v="USD"/>
    <n v="1449785566"/>
    <n v="1447193566"/>
    <b v="0"/>
    <x v="80"/>
    <b v="0"/>
    <s v="technology/web"/>
    <n v="0.10877666666666666"/>
    <n v="81.582499999999996"/>
    <x v="2"/>
    <x v="7"/>
    <x v="2376"/>
    <d v="2015-12-10T22:12:46"/>
  </r>
  <r>
    <x v="2377"/>
    <x v="2377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x v="78"/>
    <b v="0"/>
    <s v="technology/web"/>
    <n v="0"/>
    <e v="#DIV/0!"/>
    <x v="2"/>
    <x v="7"/>
    <x v="2377"/>
    <d v="2016-11-25T21:53:03"/>
  </r>
  <r>
    <x v="2378"/>
    <x v="2378"/>
    <s v="KEEPUP allows you to extend your social circle by introducing you to new people via your friends."/>
    <n v="110000"/>
    <n v="0"/>
    <x v="1"/>
    <x v="0"/>
    <s v="USD"/>
    <n v="1440548330"/>
    <n v="1438042730"/>
    <b v="0"/>
    <x v="78"/>
    <b v="0"/>
    <s v="technology/web"/>
    <n v="0"/>
    <e v="#DIV/0!"/>
    <x v="2"/>
    <x v="7"/>
    <x v="2378"/>
    <d v="2015-08-26T00:18:50"/>
  </r>
  <r>
    <x v="2379"/>
    <x v="2379"/>
    <s v="Selectcooks.com is a community marketplace for people to list, find and hire chefs."/>
    <n v="30000"/>
    <n v="0"/>
    <x v="1"/>
    <x v="0"/>
    <s v="USD"/>
    <n v="1444004616"/>
    <n v="1440116616"/>
    <b v="0"/>
    <x v="78"/>
    <b v="0"/>
    <s v="technology/web"/>
    <n v="0"/>
    <e v="#DIV/0!"/>
    <x v="2"/>
    <x v="7"/>
    <x v="2379"/>
    <d v="2015-10-05T00:23:36"/>
  </r>
  <r>
    <x v="2380"/>
    <x v="2380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x v="83"/>
    <b v="0"/>
    <s v="technology/web"/>
    <n v="3.6666666666666666E-3"/>
    <n v="18.333333333333332"/>
    <x v="2"/>
    <x v="7"/>
    <x v="2380"/>
    <d v="2015-10-01T19:02:22"/>
  </r>
  <r>
    <x v="2381"/>
    <x v="2381"/>
    <s v="Social Media Platform for the Marijuana Industry to create professionalism and a stable lasting market."/>
    <n v="86350"/>
    <n v="1571"/>
    <x v="1"/>
    <x v="0"/>
    <s v="USD"/>
    <n v="1428704848"/>
    <n v="1426112848"/>
    <b v="0"/>
    <x v="63"/>
    <b v="0"/>
    <s v="technology/web"/>
    <n v="1.8193398957730169E-2"/>
    <n v="224.42857142857142"/>
    <x v="2"/>
    <x v="7"/>
    <x v="2381"/>
    <d v="2015-04-10T22:27:28"/>
  </r>
  <r>
    <x v="2382"/>
    <x v="2382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x v="84"/>
    <b v="0"/>
    <s v="technology/web"/>
    <n v="2.5000000000000001E-2"/>
    <n v="37.5"/>
    <x v="2"/>
    <x v="7"/>
    <x v="2382"/>
    <d v="2015-08-04T04:30:03"/>
  </r>
  <r>
    <x v="2383"/>
    <x v="2383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x v="83"/>
    <b v="0"/>
    <s v="technology/web"/>
    <n v="4.3499999999999997E-2"/>
    <n v="145"/>
    <x v="2"/>
    <x v="7"/>
    <x v="2383"/>
    <d v="2015-02-22T01:21:47"/>
  </r>
  <r>
    <x v="2384"/>
    <x v="2384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x v="22"/>
    <b v="0"/>
    <s v="technology/web"/>
    <n v="8.0000000000000002E-3"/>
    <n v="1"/>
    <x v="2"/>
    <x v="7"/>
    <x v="2384"/>
    <d v="2014-11-14T02:37:23"/>
  </r>
  <r>
    <x v="2385"/>
    <x v="2385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x v="63"/>
    <b v="0"/>
    <s v="technology/web"/>
    <n v="1.2123076923076924E-2"/>
    <n v="112.57142857142857"/>
    <x v="2"/>
    <x v="7"/>
    <x v="2385"/>
    <d v="2015-08-05T16:50:32"/>
  </r>
  <r>
    <x v="2386"/>
    <x v="2386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x v="78"/>
    <b v="0"/>
    <s v="technology/web"/>
    <n v="0"/>
    <e v="#DIV/0!"/>
    <x v="2"/>
    <x v="7"/>
    <x v="2386"/>
    <d v="2015-01-10T20:07:04"/>
  </r>
  <r>
    <x v="2387"/>
    <x v="2387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x v="83"/>
    <b v="0"/>
    <s v="technology/web"/>
    <n v="6.8399999999999997E-3"/>
    <n v="342"/>
    <x v="2"/>
    <x v="7"/>
    <x v="2387"/>
    <d v="2016-07-22T15:02:20"/>
  </r>
  <r>
    <x v="2388"/>
    <x v="2388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x v="22"/>
    <b v="0"/>
    <s v="technology/web"/>
    <n v="1.2513513513513513E-2"/>
    <n v="57.875"/>
    <x v="2"/>
    <x v="7"/>
    <x v="2388"/>
    <d v="2015-01-15T19:29:00"/>
  </r>
  <r>
    <x v="2389"/>
    <x v="2389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x v="29"/>
    <b v="0"/>
    <s v="technology/web"/>
    <n v="1.8749999999999999E-3"/>
    <n v="30"/>
    <x v="2"/>
    <x v="7"/>
    <x v="2389"/>
    <d v="2015-07-25T21:59:00"/>
  </r>
  <r>
    <x v="2390"/>
    <x v="2390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x v="78"/>
    <b v="0"/>
    <s v="technology/web"/>
    <n v="0"/>
    <e v="#DIV/0!"/>
    <x v="2"/>
    <x v="7"/>
    <x v="2390"/>
    <d v="2015-01-04T06:17:44"/>
  </r>
  <r>
    <x v="2391"/>
    <x v="2391"/>
    <s v="Using the power of internet to help people save hundreds in car repair."/>
    <n v="20000"/>
    <n v="25"/>
    <x v="1"/>
    <x v="0"/>
    <s v="USD"/>
    <n v="1427825044"/>
    <n v="1425236644"/>
    <b v="0"/>
    <x v="29"/>
    <b v="0"/>
    <s v="technology/web"/>
    <n v="1.25E-3"/>
    <n v="25"/>
    <x v="2"/>
    <x v="7"/>
    <x v="2391"/>
    <d v="2015-03-31T18:04:04"/>
  </r>
  <r>
    <x v="2392"/>
    <x v="2392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x v="78"/>
    <b v="0"/>
    <s v="technology/web"/>
    <n v="0"/>
    <e v="#DIV/0!"/>
    <x v="2"/>
    <x v="7"/>
    <x v="2392"/>
    <d v="2015-10-29T02:53:43"/>
  </r>
  <r>
    <x v="2393"/>
    <x v="2393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x v="29"/>
    <b v="0"/>
    <s v="technology/web"/>
    <n v="5.0000000000000001E-4"/>
    <n v="50"/>
    <x v="2"/>
    <x v="7"/>
    <x v="2393"/>
    <d v="2015-08-08T15:33:37"/>
  </r>
  <r>
    <x v="2394"/>
    <x v="2394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x v="84"/>
    <b v="0"/>
    <s v="technology/web"/>
    <n v="5.9999999999999995E-4"/>
    <n v="1.5"/>
    <x v="2"/>
    <x v="7"/>
    <x v="2394"/>
    <d v="2015-02-26T08:41:33"/>
  </r>
  <r>
    <x v="2395"/>
    <x v="2395"/>
    <s v="I am making a social website where people can anonymously or openly vent, All walks of life all over the world"/>
    <n v="33000"/>
    <n v="0"/>
    <x v="1"/>
    <x v="0"/>
    <s v="USD"/>
    <n v="1484038620"/>
    <n v="1481597687"/>
    <b v="0"/>
    <x v="78"/>
    <b v="0"/>
    <s v="technology/web"/>
    <n v="0"/>
    <e v="#DIV/0!"/>
    <x v="2"/>
    <x v="7"/>
    <x v="2395"/>
    <d v="2017-01-10T08:57:00"/>
  </r>
  <r>
    <x v="2396"/>
    <x v="2396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x v="29"/>
    <b v="0"/>
    <s v="technology/web"/>
    <n v="2E-3"/>
    <n v="10"/>
    <x v="2"/>
    <x v="7"/>
    <x v="2396"/>
    <d v="2015-10-15T20:22:38"/>
  </r>
  <r>
    <x v="2397"/>
    <x v="2397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x v="78"/>
    <b v="0"/>
    <s v="technology/web"/>
    <n v="0"/>
    <e v="#DIV/0!"/>
    <x v="2"/>
    <x v="7"/>
    <x v="2397"/>
    <d v="2015-01-02T21:14:16"/>
  </r>
  <r>
    <x v="2398"/>
    <x v="2398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x v="78"/>
    <b v="0"/>
    <s v="technology/web"/>
    <n v="0"/>
    <e v="#DIV/0!"/>
    <x v="2"/>
    <x v="7"/>
    <x v="2398"/>
    <d v="2015-07-02T21:59:44"/>
  </r>
  <r>
    <x v="2399"/>
    <x v="2399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x v="78"/>
    <b v="0"/>
    <s v="technology/web"/>
    <n v="0"/>
    <e v="#DIV/0!"/>
    <x v="2"/>
    <x v="7"/>
    <x v="2399"/>
    <d v="2014-12-18T20:28:26"/>
  </r>
  <r>
    <x v="2400"/>
    <x v="2400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x v="78"/>
    <b v="0"/>
    <s v="technology/web"/>
    <n v="0"/>
    <e v="#DIV/0!"/>
    <x v="2"/>
    <x v="7"/>
    <x v="2400"/>
    <d v="2016-04-14T06:26:04"/>
  </r>
  <r>
    <x v="2401"/>
    <x v="2401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x v="82"/>
    <b v="0"/>
    <s v="food/food trucks"/>
    <n v="7.1785714285714283E-3"/>
    <n v="22.333333333333332"/>
    <x v="7"/>
    <x v="19"/>
    <x v="2401"/>
    <d v="2016-03-05T19:44:56"/>
  </r>
  <r>
    <x v="2402"/>
    <x v="2402"/>
    <s v="Small town, delicious treats, and a mobile truck"/>
    <n v="12000"/>
    <n v="52"/>
    <x v="2"/>
    <x v="0"/>
    <s v="USD"/>
    <n v="1431533931"/>
    <n v="1428941931"/>
    <b v="0"/>
    <x v="29"/>
    <b v="0"/>
    <s v="food/food trucks"/>
    <n v="4.3333333333333331E-3"/>
    <n v="52"/>
    <x v="7"/>
    <x v="19"/>
    <x v="2402"/>
    <d v="2015-05-13T16:18:51"/>
  </r>
  <r>
    <x v="2403"/>
    <x v="2403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x v="8"/>
    <b v="0"/>
    <s v="food/food trucks"/>
    <n v="0.16833333333333333"/>
    <n v="16.833333333333332"/>
    <x v="7"/>
    <x v="19"/>
    <x v="2403"/>
    <d v="2016-03-30T20:10:58"/>
  </r>
  <r>
    <x v="2404"/>
    <x v="2404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x v="78"/>
    <b v="0"/>
    <s v="food/food trucks"/>
    <n v="0"/>
    <e v="#DIV/0!"/>
    <x v="7"/>
    <x v="19"/>
    <x v="2404"/>
    <d v="2016-01-03T00:56:47"/>
  </r>
  <r>
    <x v="2405"/>
    <x v="2405"/>
    <s v="We are the first gaming-themed food truck, bringing gourmet pub fare to the Jacksonville area."/>
    <n v="5000"/>
    <n v="1126"/>
    <x v="2"/>
    <x v="0"/>
    <s v="USD"/>
    <n v="1472911375"/>
    <n v="1471096975"/>
    <b v="0"/>
    <x v="9"/>
    <b v="0"/>
    <s v="food/food trucks"/>
    <n v="0.22520000000000001"/>
    <n v="56.3"/>
    <x v="7"/>
    <x v="19"/>
    <x v="2405"/>
    <d v="2016-09-03T14:02:55"/>
  </r>
  <r>
    <x v="2406"/>
    <x v="2406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x v="38"/>
    <b v="0"/>
    <s v="food/food trucks"/>
    <n v="0.41384615384615386"/>
    <n v="84.0625"/>
    <x v="7"/>
    <x v="19"/>
    <x v="2406"/>
    <d v="2015-01-19T02:39:50"/>
  </r>
  <r>
    <x v="2407"/>
    <x v="2407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x v="51"/>
    <b v="0"/>
    <s v="food/food trucks"/>
    <n v="0.25259090909090909"/>
    <n v="168.39393939393941"/>
    <x v="7"/>
    <x v="19"/>
    <x v="2407"/>
    <d v="2015-04-11T06:00:00"/>
  </r>
  <r>
    <x v="2408"/>
    <x v="2408"/>
    <s v="A US Army Vet trying to get a Peruvian food truck going! Really good Peruvian food now mobile!"/>
    <n v="15000"/>
    <n v="30"/>
    <x v="2"/>
    <x v="0"/>
    <s v="USD"/>
    <n v="1415247757"/>
    <n v="1412652157"/>
    <b v="0"/>
    <x v="84"/>
    <b v="0"/>
    <s v="food/food trucks"/>
    <n v="2E-3"/>
    <n v="15"/>
    <x v="7"/>
    <x v="19"/>
    <x v="2408"/>
    <d v="2014-11-06T04:22:37"/>
  </r>
  <r>
    <x v="2409"/>
    <x v="2409"/>
    <s v="I am looking to start a food truck with an infusion of my Puerto Rican heritage and my love for BBQ."/>
    <n v="25000"/>
    <n v="460"/>
    <x v="2"/>
    <x v="0"/>
    <s v="USD"/>
    <n v="1439931675"/>
    <n v="1437339675"/>
    <b v="0"/>
    <x v="79"/>
    <b v="0"/>
    <s v="food/food trucks"/>
    <n v="1.84E-2"/>
    <n v="76.666666666666671"/>
    <x v="7"/>
    <x v="19"/>
    <x v="2409"/>
    <d v="2015-08-18T21:01:15"/>
  </r>
  <r>
    <x v="2410"/>
    <x v="2410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x v="78"/>
    <b v="0"/>
    <s v="food/food trucks"/>
    <n v="0"/>
    <e v="#DIV/0!"/>
    <x v="7"/>
    <x v="19"/>
    <x v="2410"/>
    <d v="2015-09-07T09:47:55"/>
  </r>
  <r>
    <x v="2411"/>
    <x v="2411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x v="83"/>
    <b v="0"/>
    <s v="food/food trucks"/>
    <n v="6.0400000000000002E-3"/>
    <n v="50.333333333333336"/>
    <x v="7"/>
    <x v="19"/>
    <x v="2411"/>
    <d v="2015-08-25T17:34:42"/>
  </r>
  <r>
    <x v="2412"/>
    <x v="2412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x v="78"/>
    <b v="0"/>
    <s v="food/food trucks"/>
    <n v="0"/>
    <e v="#DIV/0!"/>
    <x v="7"/>
    <x v="19"/>
    <x v="2412"/>
    <d v="2016-11-26T18:41:13"/>
  </r>
  <r>
    <x v="2413"/>
    <x v="2413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x v="83"/>
    <b v="0"/>
    <s v="food/food trucks"/>
    <n v="8.3333333333333332E-3"/>
    <n v="8.3333333333333339"/>
    <x v="7"/>
    <x v="19"/>
    <x v="2413"/>
    <d v="2014-05-31T23:30:00"/>
  </r>
  <r>
    <x v="2414"/>
    <x v="2414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x v="62"/>
    <b v="0"/>
    <s v="food/food trucks"/>
    <n v="3.0666666666666665E-2"/>
    <n v="35.384615384615387"/>
    <x v="7"/>
    <x v="19"/>
    <x v="2414"/>
    <d v="2015-08-22T03:59:00"/>
  </r>
  <r>
    <x v="2415"/>
    <x v="2415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x v="79"/>
    <b v="0"/>
    <s v="food/food trucks"/>
    <n v="5.5833333333333334E-3"/>
    <n v="55.833333333333336"/>
    <x v="7"/>
    <x v="19"/>
    <x v="2415"/>
    <d v="2016-07-15T20:42:26"/>
  </r>
  <r>
    <x v="2416"/>
    <x v="2416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x v="29"/>
    <b v="0"/>
    <s v="food/food trucks"/>
    <n v="2.5000000000000001E-4"/>
    <n v="5"/>
    <x v="7"/>
    <x v="19"/>
    <x v="2416"/>
    <d v="2015-03-14T15:00:00"/>
  </r>
  <r>
    <x v="2417"/>
    <x v="2417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x v="78"/>
    <b v="0"/>
    <s v="food/food trucks"/>
    <n v="0"/>
    <e v="#DIV/0!"/>
    <x v="7"/>
    <x v="19"/>
    <x v="2417"/>
    <d v="2014-08-10T21:13:07"/>
  </r>
  <r>
    <x v="2418"/>
    <x v="2418"/>
    <s v="I want to start my food truck business."/>
    <n v="25000"/>
    <n v="5"/>
    <x v="2"/>
    <x v="0"/>
    <s v="USD"/>
    <n v="1427225644"/>
    <n v="1422045244"/>
    <b v="0"/>
    <x v="81"/>
    <b v="0"/>
    <s v="food/food trucks"/>
    <n v="2.0000000000000001E-4"/>
    <n v="1"/>
    <x v="7"/>
    <x v="19"/>
    <x v="2418"/>
    <d v="2015-03-24T19:34:04"/>
  </r>
  <r>
    <x v="2419"/>
    <x v="2419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x v="78"/>
    <b v="0"/>
    <s v="food/food trucks"/>
    <n v="0"/>
    <e v="#DIV/0!"/>
    <x v="7"/>
    <x v="19"/>
    <x v="2419"/>
    <d v="2015-02-18T17:43:09"/>
  </r>
  <r>
    <x v="2420"/>
    <x v="2420"/>
    <s v="Pangea Cuisines offers authentic hand crafted dishes, utilizing fresh ingredients selected that very morning."/>
    <n v="16870"/>
    <n v="2501"/>
    <x v="2"/>
    <x v="0"/>
    <s v="USD"/>
    <n v="1415583695"/>
    <n v="1410396095"/>
    <b v="0"/>
    <x v="17"/>
    <b v="0"/>
    <s v="food/food trucks"/>
    <n v="0.14825133372851215"/>
    <n v="69.472222222222229"/>
    <x v="7"/>
    <x v="19"/>
    <x v="2420"/>
    <d v="2014-11-10T01:41:35"/>
  </r>
  <r>
    <x v="2421"/>
    <x v="2421"/>
    <s v="help me start Merrill's first hot dog cart in this empty lot"/>
    <n v="6000"/>
    <n v="1"/>
    <x v="2"/>
    <x v="0"/>
    <s v="USD"/>
    <n v="1424536196"/>
    <n v="1421944196"/>
    <b v="0"/>
    <x v="29"/>
    <b v="0"/>
    <s v="food/food trucks"/>
    <n v="1.6666666666666666E-4"/>
    <n v="1"/>
    <x v="7"/>
    <x v="19"/>
    <x v="2421"/>
    <d v="2015-02-21T16:29:56"/>
  </r>
  <r>
    <x v="2422"/>
    <x v="2422"/>
    <s v="Family owned business serving BBQ and seafood to the public"/>
    <n v="500"/>
    <n v="1"/>
    <x v="2"/>
    <x v="0"/>
    <s v="USD"/>
    <n v="1426091036"/>
    <n v="1423502636"/>
    <b v="0"/>
    <x v="29"/>
    <b v="0"/>
    <s v="food/food trucks"/>
    <n v="2E-3"/>
    <n v="1"/>
    <x v="7"/>
    <x v="19"/>
    <x v="2422"/>
    <d v="2015-03-11T16:23:56"/>
  </r>
  <r>
    <x v="2423"/>
    <x v="2423"/>
    <s v="FBTR is a Texas-style, North Carolina based, homemade BBQ company looking to bring good meat to the masses."/>
    <n v="60000"/>
    <n v="8"/>
    <x v="2"/>
    <x v="0"/>
    <s v="USD"/>
    <n v="1420044890"/>
    <n v="1417452890"/>
    <b v="0"/>
    <x v="29"/>
    <b v="0"/>
    <s v="food/food trucks"/>
    <n v="1.3333333333333334E-4"/>
    <n v="8"/>
    <x v="7"/>
    <x v="19"/>
    <x v="2423"/>
    <d v="2014-12-31T16:54:50"/>
  </r>
  <r>
    <x v="2424"/>
    <x v="2424"/>
    <s v="Great and creative food from the heart in the form of a sweet food truck!"/>
    <n v="25000"/>
    <n v="310"/>
    <x v="2"/>
    <x v="0"/>
    <s v="USD"/>
    <n v="1414445108"/>
    <n v="1411853108"/>
    <b v="0"/>
    <x v="82"/>
    <b v="0"/>
    <s v="food/food trucks"/>
    <n v="1.24E-2"/>
    <n v="34.444444444444443"/>
    <x v="7"/>
    <x v="19"/>
    <x v="2424"/>
    <d v="2014-10-27T21:25:08"/>
  </r>
  <r>
    <x v="2425"/>
    <x v="2425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x v="29"/>
    <b v="0"/>
    <s v="food/food trucks"/>
    <n v="2.8571428571428574E-4"/>
    <n v="1"/>
    <x v="7"/>
    <x v="19"/>
    <x v="2425"/>
    <d v="2016-05-27T22:04:00"/>
  </r>
  <r>
    <x v="2426"/>
    <x v="2426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x v="78"/>
    <b v="0"/>
    <s v="food/food trucks"/>
    <n v="0"/>
    <e v="#DIV/0!"/>
    <x v="7"/>
    <x v="19"/>
    <x v="2426"/>
    <d v="2015-08-08T04:04:52"/>
  </r>
  <r>
    <x v="2427"/>
    <x v="2427"/>
    <s v="Fast and simple lunches for those on the go.  All (lunch) deals $10 or less."/>
    <n v="50000"/>
    <n v="1"/>
    <x v="2"/>
    <x v="0"/>
    <s v="USD"/>
    <n v="1458715133"/>
    <n v="1455262733"/>
    <b v="0"/>
    <x v="29"/>
    <b v="0"/>
    <s v="food/food trucks"/>
    <n v="2.0000000000000002E-5"/>
    <n v="1"/>
    <x v="7"/>
    <x v="19"/>
    <x v="2427"/>
    <d v="2016-03-23T06:38:53"/>
  </r>
  <r>
    <x v="2428"/>
    <x v="2428"/>
    <s v="From Moo 2 You! We want to offer premium burgers to a taco flooded environment."/>
    <n v="35000"/>
    <n v="1"/>
    <x v="2"/>
    <x v="0"/>
    <s v="USD"/>
    <n v="1426182551"/>
    <n v="1423594151"/>
    <b v="0"/>
    <x v="29"/>
    <b v="0"/>
    <s v="food/food trucks"/>
    <n v="2.8571428571428571E-5"/>
    <n v="1"/>
    <x v="7"/>
    <x v="19"/>
    <x v="2428"/>
    <d v="2015-03-12T17:49:11"/>
  </r>
  <r>
    <x v="2429"/>
    <x v="2429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x v="80"/>
    <b v="0"/>
    <s v="food/food trucks"/>
    <n v="1.4321428571428572E-2"/>
    <n v="501.25"/>
    <x v="7"/>
    <x v="19"/>
    <x v="2429"/>
    <d v="2017-02-05T16:44:00"/>
  </r>
  <r>
    <x v="2430"/>
    <x v="2430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x v="84"/>
    <b v="0"/>
    <s v="food/food trucks"/>
    <n v="7.0000000000000001E-3"/>
    <n v="10.5"/>
    <x v="7"/>
    <x v="19"/>
    <x v="2430"/>
    <d v="2016-02-12T03:08:24"/>
  </r>
  <r>
    <x v="2431"/>
    <x v="2431"/>
    <s v="Go to Colorado and run a food truck with homemade food of all kinds."/>
    <n v="100000"/>
    <n v="2"/>
    <x v="2"/>
    <x v="0"/>
    <s v="USD"/>
    <n v="1467080613"/>
    <n v="1461896613"/>
    <b v="0"/>
    <x v="84"/>
    <b v="0"/>
    <s v="food/food trucks"/>
    <n v="2.0000000000000002E-5"/>
    <n v="1"/>
    <x v="7"/>
    <x v="19"/>
    <x v="2431"/>
    <d v="2016-06-28T02:23:33"/>
  </r>
  <r>
    <x v="2432"/>
    <x v="2432"/>
    <s v="Looking to start competition cooking and need start-up help.  Offering brisket tasting to all contributors."/>
    <n v="14000"/>
    <n v="2"/>
    <x v="2"/>
    <x v="0"/>
    <s v="USD"/>
    <n v="1425791697"/>
    <n v="1423199697"/>
    <b v="0"/>
    <x v="84"/>
    <b v="0"/>
    <s v="food/food trucks"/>
    <n v="1.4285714285714287E-4"/>
    <n v="1"/>
    <x v="7"/>
    <x v="19"/>
    <x v="2432"/>
    <d v="2015-03-08T05:14:57"/>
  </r>
  <r>
    <x v="2433"/>
    <x v="2433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x v="78"/>
    <b v="0"/>
    <s v="food/food trucks"/>
    <n v="0"/>
    <e v="#DIV/0!"/>
    <x v="7"/>
    <x v="19"/>
    <x v="2433"/>
    <d v="2016-02-27T21:35:43"/>
  </r>
  <r>
    <x v="2434"/>
    <x v="2434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x v="84"/>
    <b v="0"/>
    <s v="food/food trucks"/>
    <n v="1.2999999999999999E-3"/>
    <n v="13"/>
    <x v="7"/>
    <x v="19"/>
    <x v="2434"/>
    <d v="2015-08-04T04:27:54"/>
  </r>
  <r>
    <x v="2435"/>
    <x v="2435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x v="80"/>
    <b v="0"/>
    <s v="food/food trucks"/>
    <n v="4.8960000000000002E-3"/>
    <n v="306"/>
    <x v="7"/>
    <x v="19"/>
    <x v="2435"/>
    <d v="2015-10-05T06:39:46"/>
  </r>
  <r>
    <x v="2436"/>
    <x v="2436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x v="84"/>
    <b v="0"/>
    <s v="food/food trucks"/>
    <n v="3.8461538461538462E-4"/>
    <n v="22.5"/>
    <x v="7"/>
    <x v="19"/>
    <x v="2436"/>
    <d v="2016-01-29T14:46:10"/>
  </r>
  <r>
    <x v="2437"/>
    <x v="2437"/>
    <s v="Homemade Gumbo, Stews and Curry to be served hot and fresh everyday at any festival or concert we can attend."/>
    <n v="8000"/>
    <n v="0"/>
    <x v="2"/>
    <x v="0"/>
    <s v="USD"/>
    <n v="1426615200"/>
    <n v="1422400188"/>
    <b v="0"/>
    <x v="78"/>
    <b v="0"/>
    <s v="food/food trucks"/>
    <n v="0"/>
    <e v="#DIV/0!"/>
    <x v="7"/>
    <x v="19"/>
    <x v="2437"/>
    <d v="2015-03-17T18:00:00"/>
  </r>
  <r>
    <x v="2438"/>
    <x v="2438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x v="29"/>
    <b v="0"/>
    <s v="food/food trucks"/>
    <n v="3.3333333333333335E-3"/>
    <n v="50"/>
    <x v="7"/>
    <x v="19"/>
    <x v="2438"/>
    <d v="2015-12-07T22:57:42"/>
  </r>
  <r>
    <x v="2439"/>
    <x v="2439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x v="78"/>
    <b v="0"/>
    <s v="food/food trucks"/>
    <n v="0"/>
    <e v="#DIV/0!"/>
    <x v="7"/>
    <x v="19"/>
    <x v="2439"/>
    <d v="2015-10-18T19:38:49"/>
  </r>
  <r>
    <x v="2440"/>
    <x v="2440"/>
    <s v="Starting a entire clean energy food truck and set a new standard for Cambodia"/>
    <n v="5000"/>
    <n v="10"/>
    <x v="2"/>
    <x v="18"/>
    <s v="EUR"/>
    <n v="1455399313"/>
    <n v="1452807313"/>
    <b v="0"/>
    <x v="84"/>
    <b v="0"/>
    <s v="food/food trucks"/>
    <n v="2E-3"/>
    <n v="5"/>
    <x v="7"/>
    <x v="19"/>
    <x v="2440"/>
    <d v="2016-02-13T21:35:13"/>
  </r>
  <r>
    <x v="2441"/>
    <x v="2441"/>
    <s v="YOU can help Alchemy Pops POP up on a street near you!"/>
    <n v="7500"/>
    <n v="8091"/>
    <x v="0"/>
    <x v="0"/>
    <s v="USD"/>
    <n v="1437627540"/>
    <n v="1435806054"/>
    <b v="0"/>
    <x v="280"/>
    <b v="1"/>
    <s v="food/small batch"/>
    <n v="1.0788"/>
    <n v="74.22935779816514"/>
    <x v="7"/>
    <x v="33"/>
    <x v="2441"/>
    <d v="2015-07-23T04:59:00"/>
  </r>
  <r>
    <x v="2442"/>
    <x v="2442"/>
    <s v="The first tea from a new sustainable tea region in India's young, rising Himalayas."/>
    <n v="24000"/>
    <n v="30226"/>
    <x v="0"/>
    <x v="0"/>
    <s v="USD"/>
    <n v="1426777228"/>
    <n v="1424188828"/>
    <b v="0"/>
    <x v="459"/>
    <b v="1"/>
    <s v="food/small batch"/>
    <n v="1.2594166666666666"/>
    <n v="81.252688172043008"/>
    <x v="7"/>
    <x v="33"/>
    <x v="2442"/>
    <d v="2015-03-19T15:00:28"/>
  </r>
  <r>
    <x v="2443"/>
    <x v="2443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x v="409"/>
    <b v="1"/>
    <s v="food/small batch"/>
    <n v="2.0251494999999999"/>
    <n v="130.23469453376205"/>
    <x v="7"/>
    <x v="33"/>
    <x v="2443"/>
    <d v="2014-08-15T15:00:22"/>
  </r>
  <r>
    <x v="2444"/>
    <x v="2444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x v="42"/>
    <b v="1"/>
    <s v="food/small batch"/>
    <n v="1.0860000000000001"/>
    <n v="53.409836065573771"/>
    <x v="7"/>
    <x v="33"/>
    <x v="2444"/>
    <d v="2016-05-25T18:06:31"/>
  </r>
  <r>
    <x v="2445"/>
    <x v="2445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x v="248"/>
    <b v="1"/>
    <s v="food/small batch"/>
    <n v="1.728"/>
    <n v="75.130434782608702"/>
    <x v="7"/>
    <x v="33"/>
    <x v="2445"/>
    <d v="2015-09-26T04:33:41"/>
  </r>
  <r>
    <x v="2446"/>
    <x v="2446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x v="112"/>
    <b v="1"/>
    <s v="food/small batch"/>
    <n v="1.6798"/>
    <n v="75.666666666666671"/>
    <x v="7"/>
    <x v="33"/>
    <x v="2446"/>
    <d v="2016-11-26T15:27:51"/>
  </r>
  <r>
    <x v="2447"/>
    <x v="2447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x v="152"/>
    <b v="1"/>
    <s v="food/small batch"/>
    <n v="4.2720000000000002"/>
    <n v="31.691394658753708"/>
    <x v="7"/>
    <x v="33"/>
    <x v="2447"/>
    <d v="2016-11-12T04:00:00"/>
  </r>
  <r>
    <x v="2448"/>
    <x v="2448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x v="82"/>
    <b v="1"/>
    <s v="food/small batch"/>
    <n v="1.075"/>
    <n v="47.777777777777779"/>
    <x v="7"/>
    <x v="33"/>
    <x v="2448"/>
    <d v="2016-08-31T05:36:00"/>
  </r>
  <r>
    <x v="2449"/>
    <x v="2449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x v="148"/>
    <b v="1"/>
    <s v="food/small batch"/>
    <n v="1.08"/>
    <n v="90"/>
    <x v="7"/>
    <x v="33"/>
    <x v="2449"/>
    <d v="2014-11-30T04:25:15"/>
  </r>
  <r>
    <x v="2450"/>
    <x v="2450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x v="332"/>
    <b v="1"/>
    <s v="food/small batch"/>
    <n v="1.0153353333333335"/>
    <n v="149.31401960784314"/>
    <x v="7"/>
    <x v="33"/>
    <x v="2450"/>
    <d v="2014-10-28T03:11:00"/>
  </r>
  <r>
    <x v="2451"/>
    <x v="2451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x v="153"/>
    <b v="1"/>
    <s v="food/small batch"/>
    <n v="1.1545000000000001"/>
    <n v="62.06989247311828"/>
    <x v="7"/>
    <x v="33"/>
    <x v="2451"/>
    <d v="2017-03-05T21:48:10"/>
  </r>
  <r>
    <x v="2452"/>
    <x v="2452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x v="41"/>
    <b v="1"/>
    <s v="food/small batch"/>
    <n v="1.335"/>
    <n v="53.4"/>
    <x v="7"/>
    <x v="33"/>
    <x v="2452"/>
    <d v="2015-12-29T23:00:00"/>
  </r>
  <r>
    <x v="2453"/>
    <x v="2453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x v="85"/>
    <b v="1"/>
    <s v="food/small batch"/>
    <n v="1.5469999999999999"/>
    <n v="69.268656716417908"/>
    <x v="7"/>
    <x v="33"/>
    <x v="2453"/>
    <d v="2017-02-02T16:36:49"/>
  </r>
  <r>
    <x v="2454"/>
    <x v="2454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x v="208"/>
    <b v="1"/>
    <s v="food/small batch"/>
    <n v="1.0084571428571429"/>
    <n v="271.50769230769231"/>
    <x v="7"/>
    <x v="33"/>
    <x v="2454"/>
    <d v="2017-03-11T04:50:08"/>
  </r>
  <r>
    <x v="2455"/>
    <x v="2455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x v="38"/>
    <b v="1"/>
    <s v="food/small batch"/>
    <n v="1.82"/>
    <n v="34.125"/>
    <x v="7"/>
    <x v="33"/>
    <x v="2455"/>
    <d v="2016-04-20T18:45:50"/>
  </r>
  <r>
    <x v="2456"/>
    <x v="2456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x v="85"/>
    <b v="1"/>
    <s v="food/small batch"/>
    <n v="1.8086666666666666"/>
    <n v="40.492537313432834"/>
    <x v="7"/>
    <x v="33"/>
    <x v="2456"/>
    <d v="2017-02-25T23:03:59"/>
  </r>
  <r>
    <x v="2457"/>
    <x v="2457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x v="204"/>
    <b v="1"/>
    <s v="food/small batch"/>
    <n v="1.0230434782608695"/>
    <n v="189.75806451612902"/>
    <x v="7"/>
    <x v="33"/>
    <x v="2457"/>
    <d v="2016-03-24T13:27:36"/>
  </r>
  <r>
    <x v="2458"/>
    <x v="2458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x v="144"/>
    <b v="1"/>
    <s v="food/small batch"/>
    <n v="1.1017999999999999"/>
    <n v="68.862499999999997"/>
    <x v="7"/>
    <x v="33"/>
    <x v="2458"/>
    <d v="2016-06-09T19:00:00"/>
  </r>
  <r>
    <x v="2459"/>
    <x v="2459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x v="460"/>
    <b v="1"/>
    <s v="food/small batch"/>
    <n v="1.0225"/>
    <n v="108.77659574468085"/>
    <x v="7"/>
    <x v="33"/>
    <x v="2459"/>
    <d v="2016-03-23T14:18:05"/>
  </r>
  <r>
    <x v="2460"/>
    <x v="2460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x v="32"/>
    <b v="1"/>
    <s v="food/small batch"/>
    <n v="1.0078823529411765"/>
    <n v="125.98529411764706"/>
    <x v="7"/>
    <x v="33"/>
    <x v="2460"/>
    <d v="2017-01-03T04:17:00"/>
  </r>
  <r>
    <x v="2461"/>
    <x v="2461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x v="48"/>
    <b v="1"/>
    <s v="music/indie rock"/>
    <n v="1.038"/>
    <n v="90.523255813953483"/>
    <x v="4"/>
    <x v="14"/>
    <x v="2461"/>
    <d v="2011-10-01T03:00:00"/>
  </r>
  <r>
    <x v="2462"/>
    <x v="2462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x v="248"/>
    <b v="1"/>
    <s v="music/indie rock"/>
    <n v="1.1070833333333334"/>
    <n v="28.880434782608695"/>
    <x v="4"/>
    <x v="14"/>
    <x v="2462"/>
    <d v="2012-07-19T04:28:16"/>
  </r>
  <r>
    <x v="2463"/>
    <x v="2463"/>
    <s v="Emma Ate The Lion's debut full length album"/>
    <n v="2000"/>
    <n v="2325"/>
    <x v="0"/>
    <x v="0"/>
    <s v="USD"/>
    <n v="1366138800"/>
    <n v="1362710425"/>
    <b v="0"/>
    <x v="11"/>
    <b v="1"/>
    <s v="music/indie rock"/>
    <n v="1.1625000000000001"/>
    <n v="31"/>
    <x v="4"/>
    <x v="14"/>
    <x v="2463"/>
    <d v="2013-04-16T19:00:00"/>
  </r>
  <r>
    <x v="2464"/>
    <x v="2464"/>
    <s v="The Enemy Feathers are passing the proverbial hat to see if we can raise enough money to complete Our NEW EP"/>
    <n v="2000"/>
    <n v="2222"/>
    <x v="0"/>
    <x v="5"/>
    <s v="CAD"/>
    <n v="1443641340"/>
    <n v="1441143397"/>
    <b v="0"/>
    <x v="68"/>
    <b v="1"/>
    <s v="music/indie rock"/>
    <n v="1.111"/>
    <n v="51.674418604651166"/>
    <x v="4"/>
    <x v="14"/>
    <x v="2464"/>
    <d v="2015-09-30T19:29:00"/>
  </r>
  <r>
    <x v="2465"/>
    <x v="2465"/>
    <s v="An indie band from Spokane, WA looking to master and package their first full length album."/>
    <n v="700"/>
    <n v="1261"/>
    <x v="0"/>
    <x v="0"/>
    <s v="USD"/>
    <n v="1348420548"/>
    <n v="1345828548"/>
    <b v="0"/>
    <x v="53"/>
    <b v="1"/>
    <s v="music/indie rock"/>
    <n v="1.8014285714285714"/>
    <n v="26.270833333333332"/>
    <x v="4"/>
    <x v="14"/>
    <x v="2465"/>
    <d v="2012-09-23T17:15:48"/>
  </r>
  <r>
    <x v="2466"/>
    <x v="2466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x v="47"/>
    <b v="1"/>
    <s v="music/indie rock"/>
    <n v="1"/>
    <n v="48.07692307692308"/>
    <x v="4"/>
    <x v="14"/>
    <x v="2466"/>
    <d v="2013-05-09T02:27:33"/>
  </r>
  <r>
    <x v="2467"/>
    <x v="2467"/>
    <s v="We've finished our first EP and we're taking it on the road in three weeks! Help us fund manufacturing?"/>
    <n v="1000"/>
    <n v="1185"/>
    <x v="0"/>
    <x v="0"/>
    <s v="USD"/>
    <n v="1336669200"/>
    <n v="1335473931"/>
    <b v="0"/>
    <x v="68"/>
    <b v="1"/>
    <s v="music/indie rock"/>
    <n v="1.1850000000000001"/>
    <n v="27.558139534883722"/>
    <x v="4"/>
    <x v="14"/>
    <x v="2467"/>
    <d v="2012-05-10T17:00:00"/>
  </r>
  <r>
    <x v="2468"/>
    <x v="2468"/>
    <s v="Please donate, support &amp; share this project so that I may be able to record my new EP this fall!"/>
    <n v="2000"/>
    <n v="2144.34"/>
    <x v="0"/>
    <x v="0"/>
    <s v="USD"/>
    <n v="1351400400"/>
    <n v="1348285321"/>
    <b v="0"/>
    <x v="6"/>
    <b v="1"/>
    <s v="music/indie rock"/>
    <n v="1.0721700000000001"/>
    <n v="36.97137931034483"/>
    <x v="4"/>
    <x v="14"/>
    <x v="2468"/>
    <d v="2012-10-28T05:00:00"/>
  </r>
  <r>
    <x v="2469"/>
    <x v="2469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x v="5"/>
    <b v="1"/>
    <s v="music/indie rock"/>
    <n v="1.1366666666666667"/>
    <n v="29.021276595744681"/>
    <x v="4"/>
    <x v="14"/>
    <x v="2469"/>
    <d v="2011-02-08T10:18:49"/>
  </r>
  <r>
    <x v="2470"/>
    <x v="2470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x v="17"/>
    <b v="1"/>
    <s v="music/indie rock"/>
    <n v="1.0316400000000001"/>
    <n v="28.65666666666667"/>
    <x v="4"/>
    <x v="14"/>
    <x v="2470"/>
    <d v="2012-05-24T01:47:35"/>
  </r>
  <r>
    <x v="2471"/>
    <x v="2471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x v="57"/>
    <b v="1"/>
    <s v="music/indie rock"/>
    <n v="1.28"/>
    <n v="37.647058823529413"/>
    <x v="4"/>
    <x v="14"/>
    <x v="2471"/>
    <d v="2012-01-25T23:49:52"/>
  </r>
  <r>
    <x v="2472"/>
    <x v="2472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x v="201"/>
    <b v="1"/>
    <s v="music/indie rock"/>
    <n v="1.3576026666666667"/>
    <n v="97.904038461538462"/>
    <x v="4"/>
    <x v="14"/>
    <x v="2472"/>
    <d v="2010-09-04T01:03:00"/>
  </r>
  <r>
    <x v="2473"/>
    <x v="2473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x v="5"/>
    <b v="1"/>
    <s v="music/indie rock"/>
    <n v="1"/>
    <n v="42.553191489361701"/>
    <x v="4"/>
    <x v="14"/>
    <x v="2473"/>
    <d v="2012-11-10T18:57:49"/>
  </r>
  <r>
    <x v="2474"/>
    <x v="2474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x v="44"/>
    <b v="1"/>
    <s v="music/indie rock"/>
    <n v="1.0000360000000001"/>
    <n v="131.58368421052631"/>
    <x v="4"/>
    <x v="14"/>
    <x v="2474"/>
    <d v="2010-10-11T00:16:16"/>
  </r>
  <r>
    <x v="2475"/>
    <x v="2475"/>
    <s v="Help BRANDTSON and DREAMOVERrecords press their 2004 record, &quot;Send Us A Signal&quot;."/>
    <n v="2500"/>
    <n v="2618"/>
    <x v="0"/>
    <x v="0"/>
    <s v="USD"/>
    <n v="1278799200"/>
    <n v="1273647255"/>
    <b v="0"/>
    <x v="75"/>
    <b v="1"/>
    <s v="music/indie rock"/>
    <n v="1.0471999999999999"/>
    <n v="32.320987654320987"/>
    <x v="4"/>
    <x v="14"/>
    <x v="2475"/>
    <d v="2010-07-10T22:00:00"/>
  </r>
  <r>
    <x v="2476"/>
    <x v="2476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x v="165"/>
    <b v="1"/>
    <s v="music/indie rock"/>
    <n v="1.050225"/>
    <n v="61.103999999999999"/>
    <x v="4"/>
    <x v="14"/>
    <x v="2476"/>
    <d v="2014-11-03T08:52:50"/>
  </r>
  <r>
    <x v="2477"/>
    <x v="823"/>
    <s v="Releasing my first album in August, and I need your help in order to get it done!"/>
    <n v="750"/>
    <n v="1285"/>
    <x v="0"/>
    <x v="0"/>
    <s v="USD"/>
    <n v="1344789345"/>
    <n v="1340901345"/>
    <b v="0"/>
    <x v="14"/>
    <b v="1"/>
    <s v="music/indie rock"/>
    <n v="1.7133333333333334"/>
    <n v="31.341463414634145"/>
    <x v="4"/>
    <x v="14"/>
    <x v="2477"/>
    <d v="2012-08-12T16:35:45"/>
  </r>
  <r>
    <x v="2478"/>
    <x v="2477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x v="1"/>
    <b v="1"/>
    <s v="music/indie rock"/>
    <n v="1.2749999999999999"/>
    <n v="129.1139240506329"/>
    <x v="4"/>
    <x v="14"/>
    <x v="2478"/>
    <d v="2013-01-13T22:48:33"/>
  </r>
  <r>
    <x v="2479"/>
    <x v="2478"/>
    <s v="Fake Natives is headed on tour this summer. Help them fill their tank with fossil fuels."/>
    <n v="300"/>
    <n v="400.33"/>
    <x v="0"/>
    <x v="0"/>
    <s v="USD"/>
    <n v="1343440800"/>
    <n v="1342545994"/>
    <b v="0"/>
    <x v="38"/>
    <b v="1"/>
    <s v="music/indie rock"/>
    <n v="1.3344333333333334"/>
    <n v="25.020624999999999"/>
    <x v="4"/>
    <x v="14"/>
    <x v="2479"/>
    <d v="2012-07-28T02:00:00"/>
  </r>
  <r>
    <x v="2480"/>
    <x v="2479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x v="22"/>
    <b v="1"/>
    <s v="music/indie rock"/>
    <n v="1"/>
    <n v="250"/>
    <x v="4"/>
    <x v="14"/>
    <x v="2480"/>
    <d v="2015-10-10T22:28:04"/>
  </r>
  <r>
    <x v="2481"/>
    <x v="2480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x v="195"/>
    <b v="1"/>
    <s v="music/indie rock"/>
    <n v="1.1291099999999998"/>
    <n v="47.541473684210523"/>
    <x v="4"/>
    <x v="14"/>
    <x v="2481"/>
    <d v="2012-04-30T15:30:08"/>
  </r>
  <r>
    <x v="2482"/>
    <x v="2481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x v="20"/>
    <b v="1"/>
    <s v="music/indie rock"/>
    <n v="1.0009999999999999"/>
    <n v="40.04"/>
    <x v="4"/>
    <x v="14"/>
    <x v="2482"/>
    <d v="2011-08-01T18:46:23"/>
  </r>
  <r>
    <x v="2483"/>
    <x v="2482"/>
    <s v="Send Intangible Animal on our first West Coast Tour!!! The fate of the world rests in your hands."/>
    <n v="1100"/>
    <n v="1251"/>
    <x v="0"/>
    <x v="0"/>
    <s v="USD"/>
    <n v="1335891603"/>
    <n v="1330711203"/>
    <b v="0"/>
    <x v="10"/>
    <b v="1"/>
    <s v="music/indie rock"/>
    <n v="1.1372727272727272"/>
    <n v="65.84210526315789"/>
    <x v="4"/>
    <x v="14"/>
    <x v="2483"/>
    <d v="2012-05-01T17:00:03"/>
  </r>
  <r>
    <x v="2484"/>
    <x v="2483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x v="240"/>
    <b v="1"/>
    <s v="music/indie rock"/>
    <n v="1.1931742857142855"/>
    <n v="46.401222222222216"/>
    <x v="4"/>
    <x v="14"/>
    <x v="2484"/>
    <d v="2011-09-15T22:00:03"/>
  </r>
  <r>
    <x v="2485"/>
    <x v="2484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x v="14"/>
    <b v="1"/>
    <s v="music/indie rock"/>
    <n v="1.0325"/>
    <n v="50.365853658536587"/>
    <x v="4"/>
    <x v="14"/>
    <x v="2485"/>
    <d v="2011-10-12T23:57:59"/>
  </r>
  <r>
    <x v="2486"/>
    <x v="2485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x v="209"/>
    <b v="1"/>
    <s v="music/indie rock"/>
    <n v="2.6566666666666667"/>
    <n v="26.566666666666666"/>
    <x v="4"/>
    <x v="14"/>
    <x v="2486"/>
    <d v="2012-04-22T16:59:36"/>
  </r>
  <r>
    <x v="2487"/>
    <x v="2486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x v="44"/>
    <b v="1"/>
    <s v="music/indie rock"/>
    <n v="1.0005066666666667"/>
    <n v="39.493684210526318"/>
    <x v="4"/>
    <x v="14"/>
    <x v="2487"/>
    <d v="2012-05-27T01:59:57"/>
  </r>
  <r>
    <x v="2488"/>
    <x v="2487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x v="71"/>
    <b v="1"/>
    <s v="music/indie rock"/>
    <n v="1.0669999999999999"/>
    <n v="49.246153846153845"/>
    <x v="4"/>
    <x v="14"/>
    <x v="2488"/>
    <d v="2011-11-16T16:11:48"/>
  </r>
  <r>
    <x v="2489"/>
    <x v="2488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x v="11"/>
    <b v="1"/>
    <s v="music/indie rock"/>
    <n v="1.3367142857142857"/>
    <n v="62.38"/>
    <x v="4"/>
    <x v="14"/>
    <x v="2489"/>
    <d v="2013-05-09T16:33:59"/>
  </r>
  <r>
    <x v="2490"/>
    <x v="2489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x v="38"/>
    <b v="1"/>
    <s v="music/indie rock"/>
    <n v="1.214"/>
    <n v="37.9375"/>
    <x v="4"/>
    <x v="14"/>
    <x v="2490"/>
    <d v="2012-06-23T05:27:56"/>
  </r>
  <r>
    <x v="2491"/>
    <x v="2490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x v="73"/>
    <b v="1"/>
    <s v="music/indie rock"/>
    <n v="1.032"/>
    <n v="51.6"/>
    <x v="4"/>
    <x v="14"/>
    <x v="2491"/>
    <d v="2011-01-16T01:51:00"/>
  </r>
  <r>
    <x v="2492"/>
    <x v="2491"/>
    <s v="We're a band from Hawaii trying to produce our first EP and we need help!"/>
    <n v="600"/>
    <n v="750"/>
    <x v="0"/>
    <x v="0"/>
    <s v="USD"/>
    <n v="1339840740"/>
    <n v="1335397188"/>
    <b v="0"/>
    <x v="74"/>
    <b v="1"/>
    <s v="music/indie rock"/>
    <n v="1.25"/>
    <n v="27.777777777777779"/>
    <x v="4"/>
    <x v="14"/>
    <x v="2492"/>
    <d v="2012-06-16T09:59:00"/>
  </r>
  <r>
    <x v="2493"/>
    <x v="2492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x v="461"/>
    <b v="1"/>
    <s v="music/indie rock"/>
    <n v="1.2869999999999999"/>
    <n v="99.382239382239376"/>
    <x v="4"/>
    <x v="14"/>
    <x v="2493"/>
    <d v="2013-04-29T04:02:20"/>
  </r>
  <r>
    <x v="2494"/>
    <x v="2493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x v="70"/>
    <b v="1"/>
    <s v="music/indie rock"/>
    <n v="1.0100533333333332"/>
    <n v="38.848205128205123"/>
    <x v="4"/>
    <x v="14"/>
    <x v="2494"/>
    <d v="2012-05-23T15:29:04"/>
  </r>
  <r>
    <x v="2495"/>
    <x v="2494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x v="288"/>
    <b v="1"/>
    <s v="music/indie rock"/>
    <n v="1.2753666666666665"/>
    <n v="45.548809523809524"/>
    <x v="4"/>
    <x v="14"/>
    <x v="2495"/>
    <d v="2012-06-06T22:42:55"/>
  </r>
  <r>
    <x v="2496"/>
    <x v="2495"/>
    <s v="Be a part of making the first Lynn Haven album, &quot;Fair Weather Friends.&quot;"/>
    <n v="6000"/>
    <n v="6000"/>
    <x v="0"/>
    <x v="0"/>
    <s v="USD"/>
    <n v="1364597692"/>
    <n v="1361577292"/>
    <b v="0"/>
    <x v="73"/>
    <b v="1"/>
    <s v="music/indie rock"/>
    <n v="1"/>
    <n v="600"/>
    <x v="4"/>
    <x v="14"/>
    <x v="2496"/>
    <d v="2013-03-29T22:54:52"/>
  </r>
  <r>
    <x v="2497"/>
    <x v="2496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x v="66"/>
    <b v="1"/>
    <s v="music/indie rock"/>
    <n v="1.127715"/>
    <n v="80.551071428571419"/>
    <x v="4"/>
    <x v="14"/>
    <x v="2497"/>
    <d v="2011-08-05T21:05:38"/>
  </r>
  <r>
    <x v="2498"/>
    <x v="2497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x v="9"/>
    <b v="1"/>
    <s v="music/indie rock"/>
    <n v="1.056"/>
    <n v="52.8"/>
    <x v="4"/>
    <x v="14"/>
    <x v="2498"/>
    <d v="2015-01-27T23:13:07"/>
  </r>
  <r>
    <x v="2499"/>
    <x v="2498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x v="203"/>
    <b v="1"/>
    <s v="music/indie rock"/>
    <n v="2.0262500000000001"/>
    <n v="47.676470588235297"/>
    <x v="4"/>
    <x v="14"/>
    <x v="2499"/>
    <d v="2012-12-31T18:00:00"/>
  </r>
  <r>
    <x v="2500"/>
    <x v="2499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x v="60"/>
    <b v="1"/>
    <s v="music/indie rock"/>
    <n v="1.1333333333333333"/>
    <n v="23.448275862068964"/>
    <x v="4"/>
    <x v="14"/>
    <x v="2500"/>
    <d v="2012-06-23T18:32:55"/>
  </r>
  <r>
    <x v="2501"/>
    <x v="2500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x v="63"/>
    <b v="0"/>
    <s v="food/restaurants"/>
    <n v="2.5545454545454545E-2"/>
    <n v="40.142857142857146"/>
    <x v="7"/>
    <x v="34"/>
    <x v="2501"/>
    <d v="2015-09-27T18:38:24"/>
  </r>
  <r>
    <x v="2502"/>
    <x v="2501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x v="81"/>
    <b v="0"/>
    <s v="food/restaurants"/>
    <n v="7.8181818181818181E-4"/>
    <n v="17.2"/>
    <x v="7"/>
    <x v="34"/>
    <x v="2502"/>
    <d v="2014-09-21T19:48:38"/>
  </r>
  <r>
    <x v="2503"/>
    <x v="2502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x v="78"/>
    <b v="0"/>
    <s v="food/restaurants"/>
    <n v="0"/>
    <e v="#DIV/0!"/>
    <x v="7"/>
    <x v="34"/>
    <x v="2503"/>
    <d v="2016-06-07T21:06:00"/>
  </r>
  <r>
    <x v="2504"/>
    <x v="2503"/>
    <s v="Halal Restaurant and Internet Cafe 20 percent of profits will go to building masjids."/>
    <n v="35000"/>
    <n v="0"/>
    <x v="2"/>
    <x v="0"/>
    <s v="USD"/>
    <n v="1416014534"/>
    <n v="1413418934"/>
    <b v="0"/>
    <x v="78"/>
    <b v="0"/>
    <s v="food/restaurants"/>
    <n v="0"/>
    <e v="#DIV/0!"/>
    <x v="7"/>
    <x v="34"/>
    <x v="2504"/>
    <d v="2014-11-15T01:22:14"/>
  </r>
  <r>
    <x v="2505"/>
    <x v="2504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x v="78"/>
    <b v="0"/>
    <s v="food/restaurants"/>
    <n v="0"/>
    <e v="#DIV/0!"/>
    <x v="7"/>
    <x v="34"/>
    <x v="2505"/>
    <d v="2015-03-14T00:20:16"/>
  </r>
  <r>
    <x v="2506"/>
    <x v="2505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x v="84"/>
    <b v="0"/>
    <s v="food/restaurants"/>
    <n v="6.0000000000000001E-3"/>
    <n v="15"/>
    <x v="7"/>
    <x v="34"/>
    <x v="2506"/>
    <d v="2015-10-03T21:00:00"/>
  </r>
  <r>
    <x v="2507"/>
    <x v="2506"/>
    <s v="Unique dishes for a unique city!."/>
    <n v="42850"/>
    <n v="0"/>
    <x v="2"/>
    <x v="0"/>
    <s v="USD"/>
    <n v="1431308704"/>
    <n v="1428716704"/>
    <b v="0"/>
    <x v="78"/>
    <b v="0"/>
    <s v="food/restaurants"/>
    <n v="0"/>
    <e v="#DIV/0!"/>
    <x v="7"/>
    <x v="34"/>
    <x v="2507"/>
    <d v="2015-05-11T01:45:04"/>
  </r>
  <r>
    <x v="2508"/>
    <x v="2507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x v="78"/>
    <b v="0"/>
    <s v="food/restaurants"/>
    <n v="0"/>
    <e v="#DIV/0!"/>
    <x v="7"/>
    <x v="34"/>
    <x v="2508"/>
    <d v="2014-08-14T22:50:34"/>
  </r>
  <r>
    <x v="2509"/>
    <x v="2508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x v="33"/>
    <b v="0"/>
    <s v="food/restaurants"/>
    <n v="1.0526315789473684E-2"/>
    <n v="35.714285714285715"/>
    <x v="7"/>
    <x v="34"/>
    <x v="2509"/>
    <d v="2015-04-20T18:25:49"/>
  </r>
  <r>
    <x v="2510"/>
    <x v="2509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x v="84"/>
    <b v="0"/>
    <s v="food/restaurants"/>
    <n v="1.5E-3"/>
    <n v="37.5"/>
    <x v="7"/>
    <x v="34"/>
    <x v="2510"/>
    <d v="2015-05-14T23:56:12"/>
  </r>
  <r>
    <x v="2511"/>
    <x v="2510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x v="78"/>
    <b v="0"/>
    <s v="food/restaurants"/>
    <n v="0"/>
    <e v="#DIV/0!"/>
    <x v="7"/>
    <x v="34"/>
    <x v="2511"/>
    <d v="2016-02-01T10:43:33"/>
  </r>
  <r>
    <x v="2512"/>
    <x v="2511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x v="78"/>
    <b v="0"/>
    <s v="food/restaurants"/>
    <n v="0"/>
    <e v="#DIV/0!"/>
    <x v="7"/>
    <x v="34"/>
    <x v="2512"/>
    <d v="2014-12-13T21:02:41"/>
  </r>
  <r>
    <x v="2513"/>
    <x v="2512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x v="78"/>
    <b v="0"/>
    <s v="food/restaurants"/>
    <n v="0"/>
    <e v="#DIV/0!"/>
    <x v="7"/>
    <x v="34"/>
    <x v="2513"/>
    <d v="2017-02-26T00:09:49"/>
  </r>
  <r>
    <x v="2514"/>
    <x v="2513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x v="80"/>
    <b v="0"/>
    <s v="food/restaurants"/>
    <n v="1.7500000000000002E-2"/>
    <n v="52.5"/>
    <x v="7"/>
    <x v="34"/>
    <x v="2514"/>
    <d v="2014-08-20T09:21:17"/>
  </r>
  <r>
    <x v="2515"/>
    <x v="2514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x v="8"/>
    <b v="0"/>
    <s v="food/restaurants"/>
    <n v="0.186"/>
    <n v="77.5"/>
    <x v="7"/>
    <x v="34"/>
    <x v="2515"/>
    <d v="2015-02-22T20:09:13"/>
  </r>
  <r>
    <x v="2516"/>
    <x v="2515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x v="78"/>
    <b v="0"/>
    <s v="food/restaurants"/>
    <n v="0"/>
    <e v="#DIV/0!"/>
    <x v="7"/>
    <x v="34"/>
    <x v="2516"/>
    <d v="2014-11-29T16:40:52"/>
  </r>
  <r>
    <x v="2517"/>
    <x v="2516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x v="51"/>
    <b v="0"/>
    <s v="food/restaurants"/>
    <n v="9.8166666666666666E-2"/>
    <n v="53.545454545454547"/>
    <x v="7"/>
    <x v="34"/>
    <x v="2517"/>
    <d v="2015-03-19T18:15:30"/>
  </r>
  <r>
    <x v="2518"/>
    <x v="2517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x v="78"/>
    <b v="0"/>
    <s v="food/restaurants"/>
    <n v="0"/>
    <e v="#DIV/0!"/>
    <x v="7"/>
    <x v="34"/>
    <x v="2518"/>
    <d v="2014-11-13T17:20:28"/>
  </r>
  <r>
    <x v="2519"/>
    <x v="2518"/>
    <s v="Better than your mom's, better than Cracker Barrel, only at Kelli's Kitchen (all from scratch)."/>
    <n v="150000"/>
    <n v="65"/>
    <x v="2"/>
    <x v="0"/>
    <s v="USD"/>
    <n v="1405741404"/>
    <n v="1403149404"/>
    <b v="0"/>
    <x v="80"/>
    <b v="0"/>
    <s v="food/restaurants"/>
    <n v="4.3333333333333331E-4"/>
    <n v="16.25"/>
    <x v="7"/>
    <x v="34"/>
    <x v="2519"/>
    <d v="2014-07-19T03:43:24"/>
  </r>
  <r>
    <x v="2520"/>
    <x v="2519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x v="78"/>
    <b v="0"/>
    <s v="food/restaurants"/>
    <n v="0"/>
    <e v="#DIV/0!"/>
    <x v="7"/>
    <x v="34"/>
    <x v="2520"/>
    <d v="2016-10-15T19:21:00"/>
  </r>
  <r>
    <x v="2521"/>
    <x v="2520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x v="462"/>
    <b v="1"/>
    <s v="music/classical music"/>
    <n v="1.0948792000000001"/>
    <n v="103.68174242424243"/>
    <x v="4"/>
    <x v="35"/>
    <x v="2521"/>
    <d v="2015-10-13T23:13:41"/>
  </r>
  <r>
    <x v="2522"/>
    <x v="2521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x v="74"/>
    <b v="1"/>
    <s v="music/classical music"/>
    <n v="1"/>
    <n v="185.18518518518519"/>
    <x v="4"/>
    <x v="35"/>
    <x v="2522"/>
    <d v="2016-04-22T14:52:00"/>
  </r>
  <r>
    <x v="2523"/>
    <x v="2522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x v="55"/>
    <b v="1"/>
    <s v="music/classical music"/>
    <n v="1.5644444444444445"/>
    <n v="54.153846153846153"/>
    <x v="4"/>
    <x v="35"/>
    <x v="2523"/>
    <d v="2014-11-18T00:24:52"/>
  </r>
  <r>
    <x v="2524"/>
    <x v="2523"/>
    <s v="We're bringing some of our favorite music from the past 10 years to disc for the first time ever."/>
    <n v="7500"/>
    <n v="7620"/>
    <x v="0"/>
    <x v="0"/>
    <s v="USD"/>
    <n v="1419136200"/>
    <n v="1416338557"/>
    <b v="0"/>
    <x v="68"/>
    <b v="1"/>
    <s v="music/classical music"/>
    <n v="1.016"/>
    <n v="177.2093023255814"/>
    <x v="4"/>
    <x v="35"/>
    <x v="2524"/>
    <d v="2014-12-21T04:30:00"/>
  </r>
  <r>
    <x v="2525"/>
    <x v="2524"/>
    <s v="Husband and wife operatic team specializing in German opera. Fundraising for an audition tour of Germany."/>
    <n v="8000"/>
    <n v="8026"/>
    <x v="0"/>
    <x v="0"/>
    <s v="USD"/>
    <n v="1340914571"/>
    <n v="1338322571"/>
    <b v="0"/>
    <x v="144"/>
    <b v="1"/>
    <s v="music/classical music"/>
    <n v="1.00325"/>
    <n v="100.325"/>
    <x v="4"/>
    <x v="35"/>
    <x v="2525"/>
    <d v="2012-06-28T20:16:11"/>
  </r>
  <r>
    <x v="2526"/>
    <x v="2525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x v="51"/>
    <b v="1"/>
    <s v="music/classical music"/>
    <n v="1.1294999999999999"/>
    <n v="136.90909090909091"/>
    <x v="4"/>
    <x v="35"/>
    <x v="2526"/>
    <d v="2014-12-08T04:59:00"/>
  </r>
  <r>
    <x v="2527"/>
    <x v="2526"/>
    <s v="Five Programs of Benjamin Britten's vocal works featuring over 20 extraordinary vocalists and pianists."/>
    <n v="4000"/>
    <n v="4085"/>
    <x v="0"/>
    <x v="0"/>
    <s v="USD"/>
    <n v="1382068740"/>
    <n v="1380477691"/>
    <b v="0"/>
    <x v="26"/>
    <b v="1"/>
    <s v="music/classical music"/>
    <n v="1.02125"/>
    <n v="57.535211267605632"/>
    <x v="4"/>
    <x v="35"/>
    <x v="2527"/>
    <d v="2013-10-18T03:59:00"/>
  </r>
  <r>
    <x v="2528"/>
    <x v="2527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x v="75"/>
    <b v="1"/>
    <s v="music/classical music"/>
    <n v="1.0724974999999999"/>
    <n v="52.962839506172834"/>
    <x v="4"/>
    <x v="35"/>
    <x v="2528"/>
    <d v="2015-08-20T11:00:00"/>
  </r>
  <r>
    <x v="2529"/>
    <x v="2528"/>
    <s v="Opera. Short. New."/>
    <n v="6000"/>
    <n v="6257"/>
    <x v="0"/>
    <x v="0"/>
    <s v="USD"/>
    <n v="1332636975"/>
    <n v="1328752575"/>
    <b v="0"/>
    <x v="88"/>
    <b v="1"/>
    <s v="music/classical music"/>
    <n v="1.0428333333333333"/>
    <n v="82.328947368421055"/>
    <x v="4"/>
    <x v="35"/>
    <x v="2529"/>
    <d v="2012-03-25T00:56:15"/>
  </r>
  <r>
    <x v="2530"/>
    <x v="2529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x v="53"/>
    <b v="1"/>
    <s v="music/classical music"/>
    <n v="1"/>
    <n v="135.41666666666666"/>
    <x v="4"/>
    <x v="35"/>
    <x v="2530"/>
    <d v="2015-04-20T04:50:00"/>
  </r>
  <r>
    <x v="2531"/>
    <x v="2530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x v="42"/>
    <b v="1"/>
    <s v="music/classical music"/>
    <n v="1.004"/>
    <n v="74.06557377049181"/>
    <x v="4"/>
    <x v="35"/>
    <x v="2531"/>
    <d v="2015-08-15T03:59:00"/>
  </r>
  <r>
    <x v="2532"/>
    <x v="2531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x v="65"/>
    <b v="1"/>
    <s v="music/classical music"/>
    <n v="1.26125"/>
    <n v="84.083333333333329"/>
    <x v="4"/>
    <x v="35"/>
    <x v="2532"/>
    <d v="2012-08-16T20:22:46"/>
  </r>
  <r>
    <x v="2533"/>
    <x v="2532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x v="327"/>
    <b v="1"/>
    <s v="music/classical music"/>
    <n v="1.1066666666666667"/>
    <n v="61.029411764705884"/>
    <x v="4"/>
    <x v="35"/>
    <x v="2533"/>
    <d v="2013-03-01T18:01:08"/>
  </r>
  <r>
    <x v="2534"/>
    <x v="253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x v="25"/>
    <b v="1"/>
    <s v="music/classical music"/>
    <n v="1.05"/>
    <n v="150"/>
    <x v="4"/>
    <x v="35"/>
    <x v="2534"/>
    <d v="2010-01-01T06:00:00"/>
  </r>
  <r>
    <x v="2535"/>
    <x v="2534"/>
    <s v="Mark Hayes: Requiem Recording"/>
    <n v="20000"/>
    <n v="20755"/>
    <x v="0"/>
    <x v="0"/>
    <s v="USD"/>
    <n v="1417463945"/>
    <n v="1414781945"/>
    <b v="0"/>
    <x v="76"/>
    <b v="1"/>
    <s v="music/classical music"/>
    <n v="1.03775"/>
    <n v="266.08974358974359"/>
    <x v="4"/>
    <x v="35"/>
    <x v="2535"/>
    <d v="2014-12-01T19:59:05"/>
  </r>
  <r>
    <x v="2536"/>
    <x v="2535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x v="80"/>
    <b v="1"/>
    <s v="music/classical music"/>
    <n v="1.1599999999999999"/>
    <n v="7.25"/>
    <x v="4"/>
    <x v="35"/>
    <x v="2536"/>
    <d v="2013-07-30T02:32:46"/>
  </r>
  <r>
    <x v="2537"/>
    <x v="2536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x v="202"/>
    <b v="1"/>
    <s v="music/classical music"/>
    <n v="1.1000000000000001"/>
    <n v="100"/>
    <x v="4"/>
    <x v="35"/>
    <x v="2537"/>
    <d v="2011-08-01T15:34:15"/>
  </r>
  <r>
    <x v="2538"/>
    <x v="2537"/>
    <s v="I will record 2 of Tomaso Albinoni's concertos for 2 oboes playing both parts myself."/>
    <n v="18000"/>
    <n v="20343.169999999998"/>
    <x v="0"/>
    <x v="0"/>
    <s v="USD"/>
    <n v="1361681940"/>
    <n v="1359029661"/>
    <b v="0"/>
    <x v="333"/>
    <b v="1"/>
    <s v="music/classical music"/>
    <n v="1.130176111111111"/>
    <n v="109.96308108108107"/>
    <x v="4"/>
    <x v="35"/>
    <x v="2538"/>
    <d v="2013-02-24T04:59:00"/>
  </r>
  <r>
    <x v="2539"/>
    <x v="2538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x v="211"/>
    <b v="1"/>
    <s v="music/classical music"/>
    <n v="1.0024999999999999"/>
    <n v="169.91525423728814"/>
    <x v="4"/>
    <x v="35"/>
    <x v="2539"/>
    <d v="2015-02-02T21:39:12"/>
  </r>
  <r>
    <x v="2540"/>
    <x v="2539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x v="74"/>
    <b v="1"/>
    <s v="music/classical music"/>
    <n v="1.034"/>
    <n v="95.740740740740748"/>
    <x v="4"/>
    <x v="35"/>
    <x v="2540"/>
    <d v="2011-10-29T16:12:01"/>
  </r>
  <r>
    <x v="2541"/>
    <x v="2540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x v="287"/>
    <b v="1"/>
    <s v="music/classical music"/>
    <n v="1.0702857142857143"/>
    <n v="59.460317460317462"/>
    <x v="4"/>
    <x v="35"/>
    <x v="2541"/>
    <d v="2013-09-26T10:46:58"/>
  </r>
  <r>
    <x v="2542"/>
    <x v="2541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x v="62"/>
    <b v="1"/>
    <s v="music/classical music"/>
    <n v="1.0357142857142858"/>
    <n v="55.769230769230766"/>
    <x v="4"/>
    <x v="35"/>
    <x v="2542"/>
    <d v="2013-10-01T03:59:00"/>
  </r>
  <r>
    <x v="2543"/>
    <x v="2542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x v="62"/>
    <b v="1"/>
    <s v="music/classical music"/>
    <n v="1.5640000000000001"/>
    <n v="30.076923076923077"/>
    <x v="4"/>
    <x v="35"/>
    <x v="2543"/>
    <d v="2011-01-02T03:00:00"/>
  </r>
  <r>
    <x v="2544"/>
    <x v="2543"/>
    <s v="Bringing choral music and performance opportunities to under-served youth in West Philadelphia"/>
    <n v="5000"/>
    <n v="5041"/>
    <x v="0"/>
    <x v="0"/>
    <s v="USD"/>
    <n v="1341750569"/>
    <n v="1339158569"/>
    <b v="0"/>
    <x v="7"/>
    <b v="1"/>
    <s v="music/classical music"/>
    <n v="1.0082"/>
    <n v="88.438596491228068"/>
    <x v="4"/>
    <x v="35"/>
    <x v="2544"/>
    <d v="2012-07-08T12:29:29"/>
  </r>
  <r>
    <x v="2545"/>
    <x v="2544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x v="42"/>
    <b v="1"/>
    <s v="music/classical music"/>
    <n v="1.9530000000000001"/>
    <n v="64.032786885245898"/>
    <x v="4"/>
    <x v="35"/>
    <x v="2545"/>
    <d v="2015-02-27T00:30:00"/>
  </r>
  <r>
    <x v="2546"/>
    <x v="2545"/>
    <s v="We want to release an album of choral music by acclaimed Finnish composer Jaakko MÃ¤ntyjÃ¤rvi in 2014"/>
    <n v="3500"/>
    <n v="3910"/>
    <x v="0"/>
    <x v="0"/>
    <s v="USD"/>
    <n v="1380949200"/>
    <n v="1378586179"/>
    <b v="0"/>
    <x v="71"/>
    <b v="1"/>
    <s v="music/classical music"/>
    <n v="1.1171428571428572"/>
    <n v="60.153846153846153"/>
    <x v="4"/>
    <x v="35"/>
    <x v="2546"/>
    <d v="2013-10-05T05:00:00"/>
  </r>
  <r>
    <x v="2547"/>
    <x v="2546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x v="179"/>
    <b v="1"/>
    <s v="music/classical music"/>
    <n v="1.1985454545454546"/>
    <n v="49.194029850746269"/>
    <x v="4"/>
    <x v="35"/>
    <x v="2547"/>
    <d v="2012-04-04T17:33:23"/>
  </r>
  <r>
    <x v="2548"/>
    <x v="2547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x v="77"/>
    <b v="1"/>
    <s v="music/classical music"/>
    <n v="1.0185"/>
    <n v="165.16216216216216"/>
    <x v="4"/>
    <x v="35"/>
    <x v="2548"/>
    <d v="2016-09-30T04:27:00"/>
  </r>
  <r>
    <x v="2549"/>
    <x v="2548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x v="77"/>
    <b v="1"/>
    <s v="music/classical music"/>
    <n v="1.0280254777070064"/>
    <n v="43.621621621621621"/>
    <x v="4"/>
    <x v="35"/>
    <x v="2549"/>
    <d v="2013-05-31T17:00:00"/>
  </r>
  <r>
    <x v="2550"/>
    <x v="2549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x v="3"/>
    <b v="1"/>
    <s v="music/classical music"/>
    <n v="1.0084615384615385"/>
    <n v="43.7"/>
    <x v="4"/>
    <x v="35"/>
    <x v="2550"/>
    <d v="2015-10-08T03:59:00"/>
  </r>
  <r>
    <x v="2551"/>
    <x v="2550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x v="66"/>
    <b v="1"/>
    <s v="music/classical music"/>
    <n v="1.0273469387755103"/>
    <n v="67.419642857142861"/>
    <x v="4"/>
    <x v="35"/>
    <x v="2551"/>
    <d v="2012-03-21T20:48:00"/>
  </r>
  <r>
    <x v="2552"/>
    <x v="2551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x v="59"/>
    <b v="1"/>
    <s v="music/classical music"/>
    <n v="1.0649999999999999"/>
    <n v="177.5"/>
    <x v="4"/>
    <x v="35"/>
    <x v="2552"/>
    <d v="2017-03-05T19:26:21"/>
  </r>
  <r>
    <x v="2553"/>
    <x v="2552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x v="65"/>
    <b v="1"/>
    <s v="music/classical music"/>
    <n v="1.5553333333333332"/>
    <n v="38.883333333333333"/>
    <x v="4"/>
    <x v="35"/>
    <x v="2553"/>
    <d v="2012-09-21T04:46:47"/>
  </r>
  <r>
    <x v="2554"/>
    <x v="2553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x v="85"/>
    <b v="1"/>
    <s v="music/classical music"/>
    <n v="1.228"/>
    <n v="54.985074626865675"/>
    <x v="4"/>
    <x v="35"/>
    <x v="2554"/>
    <d v="2015-06-01T03:59:00"/>
  </r>
  <r>
    <x v="2555"/>
    <x v="2554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x v="2"/>
    <b v="1"/>
    <s v="music/classical music"/>
    <n v="1.0734999999999999"/>
    <n v="61.342857142857142"/>
    <x v="4"/>
    <x v="35"/>
    <x v="2555"/>
    <d v="2012-05-28T15:43:13"/>
  </r>
  <r>
    <x v="2556"/>
    <x v="2555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x v="69"/>
    <b v="1"/>
    <s v="music/classical music"/>
    <n v="1.0550335570469798"/>
    <n v="23.117647058823529"/>
    <x v="4"/>
    <x v="35"/>
    <x v="2556"/>
    <d v="2012-12-24T23:47:37"/>
  </r>
  <r>
    <x v="2557"/>
    <x v="2556"/>
    <s v="Raising money for our concert tour of Switzerland and Germany in June/July 2014"/>
    <n v="900"/>
    <n v="1066"/>
    <x v="0"/>
    <x v="1"/>
    <s v="GBP"/>
    <n v="1400176386"/>
    <n v="1397584386"/>
    <b v="0"/>
    <x v="17"/>
    <b v="1"/>
    <s v="music/classical music"/>
    <n v="1.1844444444444444"/>
    <n v="29.611111111111111"/>
    <x v="4"/>
    <x v="35"/>
    <x v="2557"/>
    <d v="2014-05-15T17:53:06"/>
  </r>
  <r>
    <x v="2558"/>
    <x v="2557"/>
    <s v="The Hopkins Sinfonia is looking for your support to run our 2015 Season made up of five concerts."/>
    <n v="1250"/>
    <n v="1361"/>
    <x v="0"/>
    <x v="2"/>
    <s v="AUD"/>
    <n v="1430488740"/>
    <n v="1427747906"/>
    <b v="0"/>
    <x v="59"/>
    <b v="1"/>
    <s v="music/classical music"/>
    <n v="1.0888"/>
    <n v="75.611111111111114"/>
    <x v="4"/>
    <x v="35"/>
    <x v="2558"/>
    <d v="2015-05-01T13:59:00"/>
  </r>
  <r>
    <x v="2559"/>
    <x v="2558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x v="20"/>
    <b v="1"/>
    <s v="music/classical music"/>
    <n v="1.1125"/>
    <n v="35.6"/>
    <x v="4"/>
    <x v="35"/>
    <x v="2559"/>
    <d v="2011-11-15T19:37:00"/>
  </r>
  <r>
    <x v="2560"/>
    <x v="2559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x v="64"/>
    <b v="1"/>
    <s v="music/classical music"/>
    <n v="1.0009999999999999"/>
    <n v="143"/>
    <x v="4"/>
    <x v="35"/>
    <x v="2560"/>
    <d v="2015-03-06T22:49:34"/>
  </r>
  <r>
    <x v="2561"/>
    <x v="2560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x v="78"/>
    <b v="0"/>
    <s v="food/food trucks"/>
    <n v="0"/>
    <e v="#DIV/0!"/>
    <x v="7"/>
    <x v="19"/>
    <x v="2561"/>
    <d v="2015-10-13T12:41:29"/>
  </r>
  <r>
    <x v="2562"/>
    <x v="2561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x v="83"/>
    <b v="0"/>
    <s v="food/food trucks"/>
    <n v="7.4999999999999997E-3"/>
    <n v="25"/>
    <x v="7"/>
    <x v="19"/>
    <x v="2562"/>
    <d v="2016-10-11T12:35:39"/>
  </r>
  <r>
    <x v="2563"/>
    <x v="2562"/>
    <s v="Michigan based bubble tea and specialty ice cream food truck"/>
    <n v="20000"/>
    <n v="0"/>
    <x v="1"/>
    <x v="0"/>
    <s v="USD"/>
    <n v="1438226451"/>
    <n v="1433042451"/>
    <b v="0"/>
    <x v="78"/>
    <b v="0"/>
    <s v="food/food trucks"/>
    <n v="0"/>
    <e v="#DIV/0!"/>
    <x v="7"/>
    <x v="19"/>
    <x v="2563"/>
    <d v="2015-07-30T03:20:51"/>
  </r>
  <r>
    <x v="2564"/>
    <x v="2563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x v="78"/>
    <b v="0"/>
    <s v="food/food trucks"/>
    <n v="0"/>
    <e v="#DIV/0!"/>
    <x v="7"/>
    <x v="19"/>
    <x v="2564"/>
    <d v="2014-08-01T00:58:19"/>
  </r>
  <r>
    <x v="2565"/>
    <x v="2564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x v="29"/>
    <b v="0"/>
    <s v="food/food trucks"/>
    <n v="0.01"/>
    <n v="100"/>
    <x v="7"/>
    <x v="19"/>
    <x v="2565"/>
    <d v="2016-05-09T20:50:00"/>
  </r>
  <r>
    <x v="2566"/>
    <x v="2565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x v="78"/>
    <b v="0"/>
    <s v="food/food trucks"/>
    <n v="0"/>
    <e v="#DIV/0!"/>
    <x v="7"/>
    <x v="19"/>
    <x v="2566"/>
    <d v="2014-08-21T23:32:28"/>
  </r>
  <r>
    <x v="2567"/>
    <x v="2566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x v="84"/>
    <b v="0"/>
    <s v="food/food trucks"/>
    <n v="2.6666666666666666E-3"/>
    <n v="60"/>
    <x v="7"/>
    <x v="19"/>
    <x v="2567"/>
    <d v="2015-04-23T21:05:38"/>
  </r>
  <r>
    <x v="2568"/>
    <x v="2567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x v="29"/>
    <b v="0"/>
    <s v="food/food trucks"/>
    <n v="5.0000000000000001E-3"/>
    <n v="50"/>
    <x v="7"/>
    <x v="19"/>
    <x v="2568"/>
    <d v="2016-09-01T15:59:54"/>
  </r>
  <r>
    <x v="2569"/>
    <x v="2568"/>
    <s v="With your help, I would be able to get a truck and start the process of getting it ready for the 2016 season."/>
    <n v="6500"/>
    <n v="145"/>
    <x v="1"/>
    <x v="0"/>
    <s v="USD"/>
    <n v="1442457112"/>
    <n v="1439865112"/>
    <b v="0"/>
    <x v="84"/>
    <b v="0"/>
    <s v="food/food trucks"/>
    <n v="2.2307692307692306E-2"/>
    <n v="72.5"/>
    <x v="7"/>
    <x v="19"/>
    <x v="2569"/>
    <d v="2015-09-17T02:31:52"/>
  </r>
  <r>
    <x v="2570"/>
    <x v="2569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x v="84"/>
    <b v="0"/>
    <s v="food/food trucks"/>
    <n v="8.4285714285714294E-3"/>
    <n v="29.5"/>
    <x v="7"/>
    <x v="19"/>
    <x v="2570"/>
    <d v="2017-02-08T21:40:35"/>
  </r>
  <r>
    <x v="2571"/>
    <x v="2570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x v="80"/>
    <b v="0"/>
    <s v="food/food trucks"/>
    <n v="2.5000000000000001E-3"/>
    <n v="62.5"/>
    <x v="7"/>
    <x v="19"/>
    <x v="2571"/>
    <d v="2016-05-19T08:12:01"/>
  </r>
  <r>
    <x v="2572"/>
    <x v="2571"/>
    <s v="Mesquite smoked brisket nachos, food truck style, with homemade salsa to make your taste buds dance."/>
    <n v="30000"/>
    <n v="0"/>
    <x v="1"/>
    <x v="0"/>
    <s v="USD"/>
    <n v="1428893517"/>
    <n v="1426301517"/>
    <b v="0"/>
    <x v="78"/>
    <b v="0"/>
    <s v="food/food trucks"/>
    <n v="0"/>
    <e v="#DIV/0!"/>
    <x v="7"/>
    <x v="19"/>
    <x v="2572"/>
    <d v="2015-04-13T02:51:57"/>
  </r>
  <r>
    <x v="2573"/>
    <x v="2572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x v="78"/>
    <b v="0"/>
    <s v="food/food trucks"/>
    <n v="0"/>
    <e v="#DIV/0!"/>
    <x v="7"/>
    <x v="19"/>
    <x v="2573"/>
    <d v="2014-08-23T14:12:29"/>
  </r>
  <r>
    <x v="2574"/>
    <x v="2573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x v="78"/>
    <b v="0"/>
    <s v="food/food trucks"/>
    <n v="0"/>
    <e v="#DIV/0!"/>
    <x v="7"/>
    <x v="19"/>
    <x v="2574"/>
    <d v="2016-05-18T19:49:05"/>
  </r>
  <r>
    <x v="2575"/>
    <x v="2574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x v="78"/>
    <b v="0"/>
    <s v="food/food trucks"/>
    <n v="0"/>
    <e v="#DIV/0!"/>
    <x v="7"/>
    <x v="19"/>
    <x v="2575"/>
    <d v="2015-01-12T02:36:34"/>
  </r>
  <r>
    <x v="2576"/>
    <x v="2575"/>
    <s v="A New Twist with an American and Philippine fast food Mobile Trailer."/>
    <n v="10000"/>
    <n v="0"/>
    <x v="1"/>
    <x v="0"/>
    <s v="USD"/>
    <n v="1428707647"/>
    <n v="1424823247"/>
    <b v="0"/>
    <x v="78"/>
    <b v="0"/>
    <s v="food/food trucks"/>
    <n v="0"/>
    <e v="#DIV/0!"/>
    <x v="7"/>
    <x v="19"/>
    <x v="2576"/>
    <d v="2015-04-10T23:14:07"/>
  </r>
  <r>
    <x v="2577"/>
    <x v="2576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x v="78"/>
    <b v="0"/>
    <s v="food/food trucks"/>
    <n v="0"/>
    <e v="#DIV/0!"/>
    <x v="7"/>
    <x v="19"/>
    <x v="2577"/>
    <d v="2014-08-04T19:41:37"/>
  </r>
  <r>
    <x v="2578"/>
    <x v="2577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x v="78"/>
    <b v="0"/>
    <s v="food/food trucks"/>
    <n v="0"/>
    <e v="#DIV/0!"/>
    <x v="7"/>
    <x v="19"/>
    <x v="2578"/>
    <d v="2015-10-09T17:00:00"/>
  </r>
  <r>
    <x v="2579"/>
    <x v="2578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x v="8"/>
    <b v="0"/>
    <s v="food/food trucks"/>
    <n v="1.3849999999999999E-3"/>
    <n v="23.083333333333332"/>
    <x v="7"/>
    <x v="19"/>
    <x v="2579"/>
    <d v="2014-09-15T19:55:03"/>
  </r>
  <r>
    <x v="2580"/>
    <x v="2579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x v="84"/>
    <b v="0"/>
    <s v="food/food trucks"/>
    <n v="6.0000000000000001E-3"/>
    <n v="25.5"/>
    <x v="7"/>
    <x v="19"/>
    <x v="2580"/>
    <d v="2015-05-16T03:00:00"/>
  </r>
  <r>
    <x v="2581"/>
    <x v="2580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x v="202"/>
    <b v="0"/>
    <s v="food/food trucks"/>
    <n v="0.106"/>
    <n v="48.18181818181818"/>
    <x v="7"/>
    <x v="19"/>
    <x v="2581"/>
    <d v="2015-11-16T16:04:58"/>
  </r>
  <r>
    <x v="2582"/>
    <x v="2581"/>
    <s v="The place where chicken meets liquor for the first time!"/>
    <n v="90000"/>
    <n v="1"/>
    <x v="2"/>
    <x v="0"/>
    <s v="USD"/>
    <n v="1477784634"/>
    <n v="1475192634"/>
    <b v="0"/>
    <x v="29"/>
    <b v="0"/>
    <s v="food/food trucks"/>
    <n v="1.1111111111111112E-5"/>
    <n v="1"/>
    <x v="7"/>
    <x v="19"/>
    <x v="2582"/>
    <d v="2016-10-29T23:43:54"/>
  </r>
  <r>
    <x v="2583"/>
    <x v="2582"/>
    <s v="Crazy Daisy will become the newest member of the food truck distributors in Kansas City, Missouri."/>
    <n v="1000"/>
    <n v="5"/>
    <x v="2"/>
    <x v="0"/>
    <s v="USD"/>
    <n v="1426526880"/>
    <n v="1421346480"/>
    <b v="0"/>
    <x v="81"/>
    <b v="0"/>
    <s v="food/food trucks"/>
    <n v="5.0000000000000001E-3"/>
    <n v="1"/>
    <x v="7"/>
    <x v="19"/>
    <x v="2583"/>
    <d v="2015-03-16T17:28:00"/>
  </r>
  <r>
    <x v="2584"/>
    <x v="2583"/>
    <s v="Bringing quality food to the masses using local premium ingredients, but at a food truck price!"/>
    <n v="10000"/>
    <n v="0"/>
    <x v="2"/>
    <x v="0"/>
    <s v="USD"/>
    <n v="1434341369"/>
    <n v="1431749369"/>
    <b v="0"/>
    <x v="78"/>
    <b v="0"/>
    <s v="food/food trucks"/>
    <n v="0"/>
    <e v="#DIV/0!"/>
    <x v="7"/>
    <x v="19"/>
    <x v="2584"/>
    <d v="2015-06-15T04:09:29"/>
  </r>
  <r>
    <x v="2585"/>
    <x v="2584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x v="29"/>
    <b v="0"/>
    <s v="food/food trucks"/>
    <n v="1.6666666666666668E-3"/>
    <n v="50"/>
    <x v="7"/>
    <x v="19"/>
    <x v="2585"/>
    <d v="2014-07-05T23:07:12"/>
  </r>
  <r>
    <x v="2586"/>
    <x v="2585"/>
    <s v="I would like to bring fresh salad and food to the streets of London at a reasonable price."/>
    <n v="3000"/>
    <n v="5"/>
    <x v="2"/>
    <x v="1"/>
    <s v="GBP"/>
    <n v="1451030136"/>
    <n v="1448438136"/>
    <b v="0"/>
    <x v="29"/>
    <b v="0"/>
    <s v="food/food trucks"/>
    <n v="1.6666666666666668E-3"/>
    <n v="5"/>
    <x v="7"/>
    <x v="19"/>
    <x v="2586"/>
    <d v="2015-12-25T07:55:36"/>
  </r>
  <r>
    <x v="2587"/>
    <x v="2586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x v="79"/>
    <b v="0"/>
    <s v="food/food trucks"/>
    <n v="2.4340000000000001E-2"/>
    <n v="202.83333333333334"/>
    <x v="7"/>
    <x v="19"/>
    <x v="2587"/>
    <d v="2015-12-30T16:12:33"/>
  </r>
  <r>
    <x v="2588"/>
    <x v="2587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x v="22"/>
    <b v="0"/>
    <s v="food/food trucks"/>
    <n v="3.8833333333333331E-2"/>
    <n v="29.125"/>
    <x v="7"/>
    <x v="19"/>
    <x v="2588"/>
    <d v="2015-03-31T13:14:00"/>
  </r>
  <r>
    <x v="2589"/>
    <x v="2588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x v="29"/>
    <b v="0"/>
    <s v="food/food trucks"/>
    <n v="1E-4"/>
    <n v="5"/>
    <x v="7"/>
    <x v="19"/>
    <x v="2589"/>
    <d v="2016-03-23T11:52:07"/>
  </r>
  <r>
    <x v="2590"/>
    <x v="2589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x v="78"/>
    <b v="0"/>
    <s v="food/food trucks"/>
    <n v="0"/>
    <e v="#DIV/0!"/>
    <x v="7"/>
    <x v="19"/>
    <x v="2590"/>
    <d v="2016-01-26T14:08:17"/>
  </r>
  <r>
    <x v="2591"/>
    <x v="2590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x v="84"/>
    <b v="0"/>
    <s v="food/food trucks"/>
    <n v="1.7333333333333333E-2"/>
    <n v="13"/>
    <x v="7"/>
    <x v="19"/>
    <x v="2591"/>
    <d v="2016-03-13T20:45:24"/>
  </r>
  <r>
    <x v="2592"/>
    <x v="2591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x v="29"/>
    <b v="0"/>
    <s v="food/food trucks"/>
    <n v="1.6666666666666668E-3"/>
    <n v="50"/>
    <x v="7"/>
    <x v="19"/>
    <x v="2592"/>
    <d v="2014-10-05T19:13:41"/>
  </r>
  <r>
    <x v="2593"/>
    <x v="2592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x v="78"/>
    <b v="0"/>
    <s v="food/food trucks"/>
    <n v="0"/>
    <e v="#DIV/0!"/>
    <x v="7"/>
    <x v="19"/>
    <x v="2593"/>
    <d v="2015-04-25T20:17:06"/>
  </r>
  <r>
    <x v="2594"/>
    <x v="2593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x v="29"/>
    <b v="0"/>
    <s v="food/food trucks"/>
    <n v="1.2500000000000001E-5"/>
    <n v="1"/>
    <x v="7"/>
    <x v="19"/>
    <x v="2594"/>
    <d v="2014-08-07T23:13:48"/>
  </r>
  <r>
    <x v="2595"/>
    <x v="2594"/>
    <s v="Looking to put the best baked goods in Bowling Green on wheels"/>
    <n v="15000"/>
    <n v="1825"/>
    <x v="2"/>
    <x v="0"/>
    <s v="USD"/>
    <n v="1487915500"/>
    <n v="1485323500"/>
    <b v="0"/>
    <x v="10"/>
    <b v="0"/>
    <s v="food/food trucks"/>
    <n v="0.12166666666666667"/>
    <n v="96.05263157894737"/>
    <x v="7"/>
    <x v="19"/>
    <x v="2595"/>
    <d v="2017-02-24T05:51:40"/>
  </r>
  <r>
    <x v="2596"/>
    <x v="2595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x v="74"/>
    <b v="0"/>
    <s v="food/food trucks"/>
    <n v="0.23588571428571428"/>
    <n v="305.77777777777777"/>
    <x v="7"/>
    <x v="19"/>
    <x v="2596"/>
    <d v="2014-08-07T15:56:49"/>
  </r>
  <r>
    <x v="2597"/>
    <x v="2596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x v="63"/>
    <b v="0"/>
    <s v="food/food trucks"/>
    <n v="5.6666666666666664E-2"/>
    <n v="12.142857142857142"/>
    <x v="7"/>
    <x v="19"/>
    <x v="2597"/>
    <d v="2016-06-19T08:11:57"/>
  </r>
  <r>
    <x v="2598"/>
    <x v="2597"/>
    <s v="I'm ready to make Tulsa happy and aware that love and kindness go hand in hand with good food!"/>
    <n v="3000"/>
    <n v="1170"/>
    <x v="2"/>
    <x v="0"/>
    <s v="USD"/>
    <n v="1443039001"/>
    <n v="1440447001"/>
    <b v="0"/>
    <x v="25"/>
    <b v="0"/>
    <s v="food/food trucks"/>
    <n v="0.39"/>
    <n v="83.571428571428569"/>
    <x v="7"/>
    <x v="19"/>
    <x v="2598"/>
    <d v="2015-09-23T20:10:01"/>
  </r>
  <r>
    <x v="2599"/>
    <x v="2598"/>
    <s v="The Empty Ramekins Catering Group is looking for your help to start up in Miami Florida!!!!"/>
    <n v="9041"/>
    <n v="90"/>
    <x v="2"/>
    <x v="0"/>
    <s v="USD"/>
    <n v="1407089147"/>
    <n v="1403201147"/>
    <b v="0"/>
    <x v="81"/>
    <b v="0"/>
    <s v="food/food trucks"/>
    <n v="9.9546510341776348E-3"/>
    <n v="18"/>
    <x v="7"/>
    <x v="19"/>
    <x v="2599"/>
    <d v="2014-08-03T18:05:47"/>
  </r>
  <r>
    <x v="2600"/>
    <x v="2599"/>
    <s v="On Sunday November 8, 2015 our food truck burned to the ground. Please help us get rebuilt."/>
    <n v="50000"/>
    <n v="3466"/>
    <x v="2"/>
    <x v="0"/>
    <s v="USD"/>
    <n v="1458938200"/>
    <n v="1453757800"/>
    <b v="0"/>
    <x v="209"/>
    <b v="0"/>
    <s v="food/food trucks"/>
    <n v="6.9320000000000007E-2"/>
    <n v="115.53333333333333"/>
    <x v="7"/>
    <x v="19"/>
    <x v="2600"/>
    <d v="2016-03-25T20:36:40"/>
  </r>
  <r>
    <x v="2601"/>
    <x v="2600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x v="299"/>
    <b v="1"/>
    <s v="technology/space exploration"/>
    <n v="6.6139999999999999"/>
    <n v="21.900662251655628"/>
    <x v="2"/>
    <x v="36"/>
    <x v="2601"/>
    <d v="2012-09-13T03:59:00"/>
  </r>
  <r>
    <x v="2602"/>
    <x v="2601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x v="463"/>
    <b v="1"/>
    <s v="technology/space exploration"/>
    <n v="3.2609166666666667"/>
    <n v="80.022494887525568"/>
    <x v="2"/>
    <x v="36"/>
    <x v="2602"/>
    <d v="2014-11-12T21:20:00"/>
  </r>
  <r>
    <x v="2603"/>
    <x v="2602"/>
    <s v="I will be building a mock space station and simulate living on Mars for two weeks."/>
    <n v="1750"/>
    <n v="1776"/>
    <x v="0"/>
    <x v="0"/>
    <s v="USD"/>
    <n v="1387835654"/>
    <n v="1386626054"/>
    <b v="1"/>
    <x v="133"/>
    <b v="1"/>
    <s v="technology/space exploration"/>
    <n v="1.0148571428571429"/>
    <n v="35.520000000000003"/>
    <x v="2"/>
    <x v="36"/>
    <x v="2603"/>
    <d v="2013-12-23T21:54:14"/>
  </r>
  <r>
    <x v="2604"/>
    <x v="2603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x v="306"/>
    <b v="1"/>
    <s v="technology/space exploration"/>
    <n v="1.0421799999999999"/>
    <n v="64.933333333333323"/>
    <x v="2"/>
    <x v="36"/>
    <x v="2604"/>
    <d v="2012-04-29T01:13:43"/>
  </r>
  <r>
    <x v="2605"/>
    <x v="2604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x v="464"/>
    <b v="1"/>
    <s v="technology/space exploration"/>
    <n v="1.0742157000000001"/>
    <n v="60.965703745743475"/>
    <x v="2"/>
    <x v="36"/>
    <x v="2605"/>
    <d v="2016-06-17T12:59:50"/>
  </r>
  <r>
    <x v="2606"/>
    <x v="2605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x v="465"/>
    <b v="1"/>
    <s v="technology/space exploration"/>
    <n v="1.1005454545454545"/>
    <n v="31.444155844155844"/>
    <x v="2"/>
    <x v="36"/>
    <x v="2606"/>
    <d v="2014-04-29T17:06:22"/>
  </r>
  <r>
    <x v="2607"/>
    <x v="2606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x v="367"/>
    <b v="1"/>
    <s v="technology/space exploration"/>
    <n v="4.077"/>
    <n v="81.949748743718587"/>
    <x v="2"/>
    <x v="36"/>
    <x v="2607"/>
    <d v="2015-08-12T02:00:00"/>
  </r>
  <r>
    <x v="2608"/>
    <x v="2607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x v="466"/>
    <b v="1"/>
    <s v="technology/space exploration"/>
    <n v="2.2392500000000002"/>
    <n v="58.92763157894737"/>
    <x v="2"/>
    <x v="36"/>
    <x v="2608"/>
    <d v="2017-03-15T00:00:00"/>
  </r>
  <r>
    <x v="2609"/>
    <x v="2608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x v="467"/>
    <b v="1"/>
    <s v="technology/space exploration"/>
    <n v="3.038011142857143"/>
    <n v="157.29347633136095"/>
    <x v="2"/>
    <x v="36"/>
    <x v="2609"/>
    <d v="2012-07-15T05:42:31"/>
  </r>
  <r>
    <x v="2610"/>
    <x v="2609"/>
    <s v="Preserve the telescope that Clyde Tombaugh used to discover Pluto for generations to come!"/>
    <n v="22765"/>
    <n v="32172.66"/>
    <x v="0"/>
    <x v="0"/>
    <s v="USD"/>
    <n v="1471849140"/>
    <n v="1468444125"/>
    <b v="1"/>
    <x v="468"/>
    <b v="1"/>
    <s v="technology/space exploration"/>
    <n v="1.4132510432681749"/>
    <n v="55.758509532062391"/>
    <x v="2"/>
    <x v="36"/>
    <x v="2610"/>
    <d v="2016-08-22T06:59:00"/>
  </r>
  <r>
    <x v="2611"/>
    <x v="2610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x v="469"/>
    <b v="1"/>
    <s v="technology/space exploration"/>
    <n v="27.906363636363636"/>
    <n v="83.802893802893806"/>
    <x v="2"/>
    <x v="36"/>
    <x v="2611"/>
    <d v="2017-01-02T22:59:00"/>
  </r>
  <r>
    <x v="2612"/>
    <x v="2611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x v="324"/>
    <b v="1"/>
    <s v="technology/space exploration"/>
    <n v="1.7176130000000001"/>
    <n v="58.422210884353746"/>
    <x v="2"/>
    <x v="36"/>
    <x v="2612"/>
    <d v="2015-01-09T03:26:10"/>
  </r>
  <r>
    <x v="2613"/>
    <x v="2612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x v="33"/>
    <b v="1"/>
    <s v="technology/space exploration"/>
    <n v="1.0101333333333333"/>
    <n v="270.57142857142856"/>
    <x v="2"/>
    <x v="36"/>
    <x v="2613"/>
    <d v="2012-09-21T19:38:14"/>
  </r>
  <r>
    <x v="2614"/>
    <x v="2613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x v="61"/>
    <b v="1"/>
    <s v="technology/space exploration"/>
    <n v="1.02"/>
    <n v="107.1"/>
    <x v="2"/>
    <x v="36"/>
    <x v="2614"/>
    <d v="2014-04-30T05:00:00"/>
  </r>
  <r>
    <x v="2615"/>
    <x v="2614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x v="250"/>
    <b v="1"/>
    <s v="technology/space exploration"/>
    <n v="1.6976511744127936"/>
    <n v="47.180555555555557"/>
    <x v="2"/>
    <x v="36"/>
    <x v="2615"/>
    <d v="2016-04-30T12:00:00"/>
  </r>
  <r>
    <x v="2616"/>
    <x v="2615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x v="146"/>
    <b v="1"/>
    <s v="technology/space exploration"/>
    <n v="1.14534"/>
    <n v="120.30882352941177"/>
    <x v="2"/>
    <x v="36"/>
    <x v="2616"/>
    <d v="2015-08-25T23:52:09"/>
  </r>
  <r>
    <x v="2617"/>
    <x v="2616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x v="180"/>
    <b v="1"/>
    <s v="technology/space exploration"/>
    <n v="8.7759999999999998"/>
    <n v="27.59748427672956"/>
    <x v="2"/>
    <x v="36"/>
    <x v="2617"/>
    <d v="2014-10-20T20:59:11"/>
  </r>
  <r>
    <x v="2618"/>
    <x v="2617"/>
    <s v="LTD ED COLLECTIBLE SPACE ART FEAT. ASTRONAUTS"/>
    <n v="15000"/>
    <n v="15808"/>
    <x v="0"/>
    <x v="0"/>
    <s v="USD"/>
    <n v="1449000061"/>
    <n v="1443812461"/>
    <b v="1"/>
    <x v="99"/>
    <b v="1"/>
    <s v="technology/space exploration"/>
    <n v="1.0538666666666667"/>
    <n v="205.2987012987013"/>
    <x v="2"/>
    <x v="36"/>
    <x v="2618"/>
    <d v="2015-12-01T20:01:01"/>
  </r>
  <r>
    <x v="2619"/>
    <x v="2618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x v="28"/>
    <b v="1"/>
    <s v="technology/space exploration"/>
    <n v="1.8839999999999999"/>
    <n v="35.547169811320757"/>
    <x v="2"/>
    <x v="36"/>
    <x v="2619"/>
    <d v="2015-10-23T11:00:00"/>
  </r>
  <r>
    <x v="2620"/>
    <x v="2619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x v="470"/>
    <b v="1"/>
    <s v="technology/space exploration"/>
    <n v="1.436523076923077"/>
    <n v="74.639488409272587"/>
    <x v="2"/>
    <x v="36"/>
    <x v="2620"/>
    <d v="2015-10-11T01:00:00"/>
  </r>
  <r>
    <x v="2621"/>
    <x v="2620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x v="471"/>
    <b v="1"/>
    <s v="technology/space exploration"/>
    <n v="1.4588000000000001"/>
    <n v="47.058064516129029"/>
    <x v="2"/>
    <x v="36"/>
    <x v="2621"/>
    <d v="2015-05-21T17:56:28"/>
  </r>
  <r>
    <x v="2622"/>
    <x v="2621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x v="142"/>
    <b v="1"/>
    <s v="technology/space exploration"/>
    <n v="1.3118399999999999"/>
    <n v="26.591351351351353"/>
    <x v="2"/>
    <x v="36"/>
    <x v="2622"/>
    <d v="2016-12-30T17:50:16"/>
  </r>
  <r>
    <x v="2623"/>
    <x v="2622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x v="95"/>
    <b v="1"/>
    <s v="technology/space exploration"/>
    <n v="1.1399999999999999"/>
    <n v="36.774193548387096"/>
    <x v="2"/>
    <x v="36"/>
    <x v="2623"/>
    <d v="2016-12-02T06:09:26"/>
  </r>
  <r>
    <x v="2624"/>
    <x v="2623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x v="472"/>
    <b v="1"/>
    <s v="technology/space exploration"/>
    <n v="13.794206249999998"/>
    <n v="31.820544982698959"/>
    <x v="2"/>
    <x v="36"/>
    <x v="2624"/>
    <d v="2012-09-13T10:07:02"/>
  </r>
  <r>
    <x v="2625"/>
    <x v="2624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x v="47"/>
    <b v="1"/>
    <s v="technology/space exploration"/>
    <n v="9.56"/>
    <n v="27.576923076923077"/>
    <x v="2"/>
    <x v="36"/>
    <x v="2625"/>
    <d v="2016-11-09T20:26:48"/>
  </r>
  <r>
    <x v="2626"/>
    <x v="2625"/>
    <s v="Support the accreditation of our online STEM Mentoring Program with the International Mentoring Association"/>
    <n v="2500"/>
    <n v="2800"/>
    <x v="0"/>
    <x v="0"/>
    <s v="USD"/>
    <n v="1433343869"/>
    <n v="1430751869"/>
    <b v="0"/>
    <x v="133"/>
    <b v="1"/>
    <s v="technology/space exploration"/>
    <n v="1.1200000000000001"/>
    <n v="56"/>
    <x v="2"/>
    <x v="36"/>
    <x v="2626"/>
    <d v="2015-06-03T15:04:29"/>
  </r>
  <r>
    <x v="2627"/>
    <x v="2626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x v="43"/>
    <b v="1"/>
    <s v="technology/space exploration"/>
    <n v="6.4666666666666668"/>
    <n v="21.555555555555557"/>
    <x v="2"/>
    <x v="36"/>
    <x v="2627"/>
    <d v="2015-11-26T20:54:21"/>
  </r>
  <r>
    <x v="2628"/>
    <x v="2627"/>
    <s v="A high school freshman is sending pie into space and you can be a part of it.  GO SCIENCE!!!"/>
    <n v="839"/>
    <n v="926"/>
    <x v="0"/>
    <x v="0"/>
    <s v="USD"/>
    <n v="1417389067"/>
    <n v="1415661067"/>
    <b v="0"/>
    <x v="64"/>
    <b v="1"/>
    <s v="technology/space exploration"/>
    <n v="1.1036948748510131"/>
    <n v="44.095238095238095"/>
    <x v="2"/>
    <x v="36"/>
    <x v="2628"/>
    <d v="2014-11-30T23:11:07"/>
  </r>
  <r>
    <x v="2629"/>
    <x v="2628"/>
    <s v="The first international contest to let students shape the future of interstellar travel."/>
    <n v="5000"/>
    <n v="6387"/>
    <x v="0"/>
    <x v="1"/>
    <s v="GBP"/>
    <n v="1431608122"/>
    <n v="1429016122"/>
    <b v="0"/>
    <x v="61"/>
    <b v="1"/>
    <s v="technology/space exploration"/>
    <n v="1.2774000000000001"/>
    <n v="63.87"/>
    <x v="2"/>
    <x v="36"/>
    <x v="2629"/>
    <d v="2015-05-14T12:55:22"/>
  </r>
  <r>
    <x v="2630"/>
    <x v="2629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x v="75"/>
    <b v="1"/>
    <s v="technology/space exploration"/>
    <n v="1.579"/>
    <n v="38.987654320987652"/>
    <x v="2"/>
    <x v="36"/>
    <x v="2630"/>
    <d v="2016-06-30T10:00:00"/>
  </r>
  <r>
    <x v="2631"/>
    <x v="2630"/>
    <s v="Starship Congress 2015 is a deep-space &amp; interstellar science summit staged by Icarus Interstellar."/>
    <n v="20000"/>
    <n v="22933.05"/>
    <x v="0"/>
    <x v="0"/>
    <s v="USD"/>
    <n v="1440907427"/>
    <n v="1438488227"/>
    <b v="0"/>
    <x v="172"/>
    <b v="1"/>
    <s v="technology/space exploration"/>
    <n v="1.1466525000000001"/>
    <n v="80.185489510489504"/>
    <x v="2"/>
    <x v="36"/>
    <x v="2631"/>
    <d v="2015-08-30T04:03:47"/>
  </r>
  <r>
    <x v="2632"/>
    <x v="2631"/>
    <s v="Students from 3 universities are designing a dual stage rocket to test experimental rocket technology."/>
    <n v="1070"/>
    <n v="1466"/>
    <x v="0"/>
    <x v="0"/>
    <s v="USD"/>
    <n v="1464485339"/>
    <n v="1462325339"/>
    <b v="0"/>
    <x v="288"/>
    <b v="1"/>
    <s v="technology/space exploration"/>
    <n v="1.3700934579439252"/>
    <n v="34.904761904761905"/>
    <x v="2"/>
    <x v="36"/>
    <x v="2632"/>
    <d v="2016-05-29T01:28:59"/>
  </r>
  <r>
    <x v="2633"/>
    <x v="2632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x v="473"/>
    <b v="1"/>
    <s v="technology/space exploration"/>
    <n v="3.5461999999999998"/>
    <n v="89.100502512562812"/>
    <x v="2"/>
    <x v="36"/>
    <x v="2633"/>
    <d v="2014-02-27T23:00:00"/>
  </r>
  <r>
    <x v="2634"/>
    <x v="2633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x v="20"/>
    <b v="1"/>
    <s v="technology/space exploration"/>
    <n v="1.0602150537634409"/>
    <n v="39.44"/>
    <x v="2"/>
    <x v="36"/>
    <x v="2634"/>
    <d v="2016-09-29T15:45:21"/>
  </r>
  <r>
    <x v="2635"/>
    <x v="2634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x v="87"/>
    <b v="1"/>
    <s v="technology/space exploration"/>
    <n v="1"/>
    <n v="136.9047619047619"/>
    <x v="2"/>
    <x v="36"/>
    <x v="2635"/>
    <d v="2015-03-09T21:49:21"/>
  </r>
  <r>
    <x v="2636"/>
    <x v="2635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x v="133"/>
    <b v="1"/>
    <s v="technology/space exploration"/>
    <n v="1.873"/>
    <n v="37.46"/>
    <x v="2"/>
    <x v="36"/>
    <x v="2636"/>
    <d v="2016-10-16T01:00:00"/>
  </r>
  <r>
    <x v="2637"/>
    <x v="2636"/>
    <s v="Help us collect the data to solve the mystery of the century: Is light slowing down?"/>
    <n v="500"/>
    <n v="831"/>
    <x v="0"/>
    <x v="0"/>
    <s v="USD"/>
    <n v="1476277875"/>
    <n v="1474895475"/>
    <b v="0"/>
    <x v="55"/>
    <b v="1"/>
    <s v="technology/space exploration"/>
    <n v="1.6619999999999999"/>
    <n v="31.96153846153846"/>
    <x v="2"/>
    <x v="36"/>
    <x v="2637"/>
    <d v="2016-10-12T13:11:15"/>
  </r>
  <r>
    <x v="2638"/>
    <x v="2637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x v="25"/>
    <b v="1"/>
    <s v="technology/space exploration"/>
    <n v="1.0172910662824208"/>
    <n v="25.214285714285715"/>
    <x v="2"/>
    <x v="36"/>
    <x v="2638"/>
    <d v="2015-01-15T21:54:55"/>
  </r>
  <r>
    <x v="2639"/>
    <x v="2638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x v="72"/>
    <b v="1"/>
    <s v="technology/space exploration"/>
    <n v="1.64"/>
    <n v="10.040816326530612"/>
    <x v="2"/>
    <x v="36"/>
    <x v="2639"/>
    <d v="2015-02-19T20:45:48"/>
  </r>
  <r>
    <x v="2640"/>
    <x v="2639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x v="50"/>
    <b v="1"/>
    <s v="technology/space exploration"/>
    <n v="1.0566666666666666"/>
    <n v="45.94202898550725"/>
    <x v="2"/>
    <x v="36"/>
    <x v="2640"/>
    <d v="2015-06-08T03:51:14"/>
  </r>
  <r>
    <x v="2641"/>
    <x v="2640"/>
    <s v="Building a Flying saucer that has Artificial Intelligent made from sea shell."/>
    <n v="1500"/>
    <n v="15"/>
    <x v="2"/>
    <x v="0"/>
    <s v="USD"/>
    <n v="1410811740"/>
    <n v="1409341863"/>
    <b v="0"/>
    <x v="29"/>
    <b v="0"/>
    <s v="technology/space exploration"/>
    <n v="0.01"/>
    <n v="15"/>
    <x v="2"/>
    <x v="36"/>
    <x v="2641"/>
    <d v="2014-09-15T20:09:00"/>
  </r>
  <r>
    <x v="2642"/>
    <x v="2641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x v="78"/>
    <b v="0"/>
    <s v="technology/space exploration"/>
    <n v="0"/>
    <e v="#DIV/0!"/>
    <x v="2"/>
    <x v="36"/>
    <x v="2642"/>
    <d v="2016-07-15T06:57:00"/>
  </r>
  <r>
    <x v="2643"/>
    <x v="2642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x v="474"/>
    <b v="0"/>
    <s v="technology/space exploration"/>
    <n v="0.33559730999999998"/>
    <n v="223.58248500999335"/>
    <x v="2"/>
    <x v="36"/>
    <x v="2643"/>
    <d v="2016-12-21T07:59:00"/>
  </r>
  <r>
    <x v="2644"/>
    <x v="2643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x v="47"/>
    <b v="0"/>
    <s v="technology/space exploration"/>
    <n v="2.053E-2"/>
    <n v="39.480769230769234"/>
    <x v="2"/>
    <x v="36"/>
    <x v="2644"/>
    <d v="2017-03-10T19:00:35"/>
  </r>
  <r>
    <x v="2645"/>
    <x v="2644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x v="23"/>
    <b v="0"/>
    <s v="technology/space exploration"/>
    <n v="0.105"/>
    <n v="91.304347826086953"/>
    <x v="2"/>
    <x v="36"/>
    <x v="2645"/>
    <d v="2014-11-08T21:13:23"/>
  </r>
  <r>
    <x v="2646"/>
    <x v="2645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x v="475"/>
    <b v="0"/>
    <s v="technology/space exploration"/>
    <n v="8.4172839999999999E-2"/>
    <n v="78.666205607476627"/>
    <x v="2"/>
    <x v="36"/>
    <x v="2646"/>
    <d v="2015-09-09T07:31:09"/>
  </r>
  <r>
    <x v="2647"/>
    <x v="2646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x v="83"/>
    <b v="0"/>
    <s v="technology/space exploration"/>
    <n v="1.44E-2"/>
    <n v="12"/>
    <x v="2"/>
    <x v="36"/>
    <x v="2647"/>
    <d v="2015-08-14T06:16:59"/>
  </r>
  <r>
    <x v="2648"/>
    <x v="2647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x v="79"/>
    <b v="0"/>
    <s v="technology/space exploration"/>
    <n v="8.8333333333333337E-3"/>
    <n v="17.666666666666668"/>
    <x v="2"/>
    <x v="36"/>
    <x v="2648"/>
    <d v="2016-03-09T17:09:20"/>
  </r>
  <r>
    <x v="2649"/>
    <x v="2648"/>
    <s v="They have launched a Kickstarter."/>
    <n v="125000"/>
    <n v="124"/>
    <x v="1"/>
    <x v="0"/>
    <s v="USD"/>
    <n v="1454370941"/>
    <n v="1449186941"/>
    <b v="0"/>
    <x v="83"/>
    <b v="0"/>
    <s v="technology/space exploration"/>
    <n v="9.9200000000000004E-4"/>
    <n v="41.333333333333336"/>
    <x v="2"/>
    <x v="36"/>
    <x v="2649"/>
    <d v="2016-02-01T23:55:41"/>
  </r>
  <r>
    <x v="2650"/>
    <x v="2649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x v="81"/>
    <b v="0"/>
    <s v="technology/space exploration"/>
    <n v="5.966666666666667E-3"/>
    <n v="71.599999999999994"/>
    <x v="2"/>
    <x v="36"/>
    <x v="2650"/>
    <d v="2016-12-21T14:59:03"/>
  </r>
  <r>
    <x v="2651"/>
    <x v="2650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x v="57"/>
    <b v="0"/>
    <s v="technology/space exploration"/>
    <n v="1.8689285714285714E-2"/>
    <n v="307.8235294117647"/>
    <x v="2"/>
    <x v="36"/>
    <x v="2651"/>
    <d v="2015-12-17T19:20:09"/>
  </r>
  <r>
    <x v="2652"/>
    <x v="2651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x v="202"/>
    <b v="0"/>
    <s v="technology/space exploration"/>
    <n v="8.8500000000000002E-3"/>
    <n v="80.454545454545453"/>
    <x v="2"/>
    <x v="36"/>
    <x v="2652"/>
    <d v="2014-12-10T03:48:45"/>
  </r>
  <r>
    <x v="2653"/>
    <x v="2652"/>
    <s v="DREAM BIG. Explore the universe through STEAM education. (Science, Technology, Engineering, Art, Mathematics)"/>
    <n v="51000"/>
    <n v="5876"/>
    <x v="1"/>
    <x v="0"/>
    <s v="USD"/>
    <n v="1402632000"/>
    <n v="1399909127"/>
    <b v="0"/>
    <x v="16"/>
    <b v="0"/>
    <s v="technology/space exploration"/>
    <n v="0.1152156862745098"/>
    <n v="83.942857142857136"/>
    <x v="2"/>
    <x v="36"/>
    <x v="2653"/>
    <d v="2014-06-13T04:00:00"/>
  </r>
  <r>
    <x v="2654"/>
    <x v="2653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x v="79"/>
    <b v="0"/>
    <s v="technology/space exploration"/>
    <n v="5.1000000000000004E-4"/>
    <n v="8.5"/>
    <x v="2"/>
    <x v="36"/>
    <x v="2654"/>
    <d v="2015-04-21T13:25:26"/>
  </r>
  <r>
    <x v="2655"/>
    <x v="2654"/>
    <s v="Thank you for your support!"/>
    <n v="15000"/>
    <n v="3155"/>
    <x v="1"/>
    <x v="0"/>
    <s v="USD"/>
    <n v="1455048000"/>
    <n v="1452631647"/>
    <b v="0"/>
    <x v="68"/>
    <b v="0"/>
    <s v="technology/space exploration"/>
    <n v="0.21033333333333334"/>
    <n v="73.372093023255815"/>
    <x v="2"/>
    <x v="36"/>
    <x v="2655"/>
    <d v="2016-02-09T20:00:00"/>
  </r>
  <r>
    <x v="2656"/>
    <x v="2655"/>
    <s v="MoonWatcher will be bringing the Moon closer to all of us."/>
    <n v="150000"/>
    <n v="17155"/>
    <x v="1"/>
    <x v="0"/>
    <s v="USD"/>
    <n v="1489345200"/>
    <n v="1485966688"/>
    <b v="0"/>
    <x v="215"/>
    <b v="0"/>
    <s v="technology/space exploration"/>
    <n v="0.11436666666666667"/>
    <n v="112.86184210526316"/>
    <x v="2"/>
    <x v="36"/>
    <x v="2656"/>
    <d v="2017-03-12T19:00:00"/>
  </r>
  <r>
    <x v="2657"/>
    <x v="2656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x v="211"/>
    <b v="0"/>
    <s v="technology/space exploration"/>
    <n v="0.18737933333333334"/>
    <n v="95.277627118644077"/>
    <x v="2"/>
    <x v="36"/>
    <x v="2657"/>
    <d v="2016-08-03T01:30:00"/>
  </r>
  <r>
    <x v="2658"/>
    <x v="2657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x v="80"/>
    <b v="0"/>
    <s v="technology/space exploration"/>
    <n v="9.2857142857142856E-4"/>
    <n v="22.75"/>
    <x v="2"/>
    <x v="36"/>
    <x v="2658"/>
    <d v="2016-07-30T21:13:14"/>
  </r>
  <r>
    <x v="2659"/>
    <x v="2658"/>
    <s v="test"/>
    <n v="49000"/>
    <n v="1333"/>
    <x v="1"/>
    <x v="0"/>
    <s v="USD"/>
    <n v="1429321210"/>
    <n v="1426729210"/>
    <b v="0"/>
    <x v="73"/>
    <b v="0"/>
    <s v="technology/space exploration"/>
    <n v="2.720408163265306E-2"/>
    <n v="133.30000000000001"/>
    <x v="2"/>
    <x v="36"/>
    <x v="2659"/>
    <d v="2015-04-18T01:40:10"/>
  </r>
  <r>
    <x v="2660"/>
    <x v="2659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x v="81"/>
    <b v="0"/>
    <s v="technology/space exploration"/>
    <n v="9.5E-4"/>
    <n v="3.8"/>
    <x v="2"/>
    <x v="36"/>
    <x v="2660"/>
    <d v="2015-11-24T18:06:58"/>
  </r>
  <r>
    <x v="2661"/>
    <x v="2660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x v="65"/>
    <b v="1"/>
    <s v="technology/makerspaces"/>
    <n v="1.0289999999999999"/>
    <n v="85.75"/>
    <x v="2"/>
    <x v="37"/>
    <x v="2661"/>
    <d v="2013-10-25T23:00:10"/>
  </r>
  <r>
    <x v="2662"/>
    <x v="2661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x v="144"/>
    <b v="1"/>
    <s v="technology/makerspaces"/>
    <n v="1.0680000000000001"/>
    <n v="267"/>
    <x v="2"/>
    <x v="37"/>
    <x v="2662"/>
    <d v="2015-08-21T17:55:13"/>
  </r>
  <r>
    <x v="2663"/>
    <x v="2662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x v="66"/>
    <b v="1"/>
    <s v="technology/makerspaces"/>
    <n v="1.0459624999999999"/>
    <n v="373.55803571428572"/>
    <x v="2"/>
    <x v="37"/>
    <x v="2663"/>
    <d v="2015-09-04T15:00:00"/>
  </r>
  <r>
    <x v="2664"/>
    <x v="2663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x v="201"/>
    <b v="1"/>
    <s v="technology/makerspaces"/>
    <n v="1.0342857142857143"/>
    <n v="174.03846153846155"/>
    <x v="2"/>
    <x v="37"/>
    <x v="2664"/>
    <d v="2015-12-09T06:59:00"/>
  </r>
  <r>
    <x v="2665"/>
    <x v="2664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x v="67"/>
    <b v="1"/>
    <s v="technology/makerspaces"/>
    <n v="1.2314285714285715"/>
    <n v="93.695652173913047"/>
    <x v="2"/>
    <x v="37"/>
    <x v="2665"/>
    <d v="2015-05-04T21:29:34"/>
  </r>
  <r>
    <x v="2666"/>
    <x v="2665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x v="190"/>
    <b v="1"/>
    <s v="technology/makerspaces"/>
    <n v="1.592951"/>
    <n v="77.327718446601949"/>
    <x v="2"/>
    <x v="37"/>
    <x v="2666"/>
    <d v="2015-09-25T21:00:00"/>
  </r>
  <r>
    <x v="2667"/>
    <x v="2666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x v="59"/>
    <b v="1"/>
    <s v="technology/makerspaces"/>
    <n v="1.1066666666666667"/>
    <n v="92.222222222222229"/>
    <x v="2"/>
    <x v="37"/>
    <x v="2667"/>
    <d v="2016-02-10T22:13:36"/>
  </r>
  <r>
    <x v="2668"/>
    <x v="2667"/>
    <s v="Creativity on the go! |_x000a_CrÃ©ativitÃ© en mouvement !"/>
    <n v="1000"/>
    <n v="1707"/>
    <x v="0"/>
    <x v="5"/>
    <s v="CAD"/>
    <n v="1447079520"/>
    <n v="1443449265"/>
    <b v="0"/>
    <x v="33"/>
    <b v="1"/>
    <s v="technology/makerspaces"/>
    <n v="1.7070000000000001"/>
    <n v="60.964285714285715"/>
    <x v="2"/>
    <x v="37"/>
    <x v="2668"/>
    <d v="2015-11-09T14:32:00"/>
  </r>
  <r>
    <x v="2669"/>
    <x v="2668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x v="202"/>
    <b v="1"/>
    <s v="technology/makerspaces"/>
    <n v="1.25125"/>
    <n v="91"/>
    <x v="2"/>
    <x v="37"/>
    <x v="2669"/>
    <d v="2016-01-10T00:51:36"/>
  </r>
  <r>
    <x v="2670"/>
    <x v="2669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x v="65"/>
    <b v="0"/>
    <s v="technology/makerspaces"/>
    <n v="6.4158609339642042E-2"/>
    <n v="41.583333333333336"/>
    <x v="2"/>
    <x v="37"/>
    <x v="2670"/>
    <d v="2014-07-29T00:29:40"/>
  </r>
  <r>
    <x v="2671"/>
    <x v="2670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x v="87"/>
    <b v="0"/>
    <s v="technology/makerspaces"/>
    <n v="0.11344"/>
    <n v="33.761904761904759"/>
    <x v="2"/>
    <x v="37"/>
    <x v="2671"/>
    <d v="2014-12-19T19:38:00"/>
  </r>
  <r>
    <x v="2672"/>
    <x v="2671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x v="5"/>
    <b v="0"/>
    <s v="technology/makerspaces"/>
    <n v="0.33189999999999997"/>
    <n v="70.61702127659575"/>
    <x v="2"/>
    <x v="37"/>
    <x v="2672"/>
    <d v="2015-12-28T06:00:00"/>
  </r>
  <r>
    <x v="2673"/>
    <x v="2672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x v="36"/>
    <b v="0"/>
    <s v="technology/makerspaces"/>
    <n v="0.27579999999999999"/>
    <n v="167.15151515151516"/>
    <x v="2"/>
    <x v="37"/>
    <x v="2673"/>
    <d v="2014-10-29T22:45:00"/>
  </r>
  <r>
    <x v="2674"/>
    <x v="2673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x v="199"/>
    <b v="0"/>
    <s v="technology/makerspaces"/>
    <n v="0.62839999999999996"/>
    <n v="128.61988304093566"/>
    <x v="2"/>
    <x v="37"/>
    <x v="2674"/>
    <d v="2016-07-05T04:59:00"/>
  </r>
  <r>
    <x v="2675"/>
    <x v="2674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x v="60"/>
    <b v="0"/>
    <s v="technology/makerspaces"/>
    <n v="7.5880000000000003E-2"/>
    <n v="65.41379310344827"/>
    <x v="2"/>
    <x v="37"/>
    <x v="2675"/>
    <d v="2014-11-10T21:34:49"/>
  </r>
  <r>
    <x v="2676"/>
    <x v="2675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x v="82"/>
    <b v="0"/>
    <s v="technology/makerspaces"/>
    <n v="0.50380952380952382"/>
    <n v="117.55555555555556"/>
    <x v="2"/>
    <x v="37"/>
    <x v="2676"/>
    <d v="2016-05-22T14:59:34"/>
  </r>
  <r>
    <x v="2677"/>
    <x v="2676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x v="74"/>
    <b v="0"/>
    <s v="technology/makerspaces"/>
    <n v="0.17512820512820512"/>
    <n v="126.48148148148148"/>
    <x v="2"/>
    <x v="37"/>
    <x v="2677"/>
    <d v="2014-07-03T00:42:23"/>
  </r>
  <r>
    <x v="2678"/>
    <x v="2677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x v="84"/>
    <b v="0"/>
    <s v="technology/makerspaces"/>
    <n v="1.3750000000000001E-4"/>
    <n v="550"/>
    <x v="2"/>
    <x v="37"/>
    <x v="2678"/>
    <d v="2015-09-24T19:09:25"/>
  </r>
  <r>
    <x v="2679"/>
    <x v="2678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x v="83"/>
    <b v="0"/>
    <s v="technology/makerspaces"/>
    <n v="3.3E-3"/>
    <n v="44"/>
    <x v="2"/>
    <x v="37"/>
    <x v="2679"/>
    <d v="2015-02-28T00:01:34"/>
  </r>
  <r>
    <x v="2680"/>
    <x v="2679"/>
    <s v="iHeartPillow, Connecting loved ones"/>
    <n v="32000"/>
    <n v="276"/>
    <x v="2"/>
    <x v="3"/>
    <s v="EUR"/>
    <n v="1459915491"/>
    <n v="1457327091"/>
    <b v="0"/>
    <x v="80"/>
    <b v="0"/>
    <s v="technology/makerspaces"/>
    <n v="8.6250000000000007E-3"/>
    <n v="69"/>
    <x v="2"/>
    <x v="37"/>
    <x v="2680"/>
    <d v="2016-04-06T04:04:51"/>
  </r>
  <r>
    <x v="2681"/>
    <x v="2680"/>
    <s v="Jolly's Hot Dogs: A beef hot dog topped with deliciously seasoned ground beef, mustard and minced onions."/>
    <n v="8000"/>
    <n v="55"/>
    <x v="2"/>
    <x v="0"/>
    <s v="USD"/>
    <n v="1405027750"/>
    <n v="1402867750"/>
    <b v="0"/>
    <x v="84"/>
    <b v="0"/>
    <s v="food/food trucks"/>
    <n v="6.875E-3"/>
    <n v="27.5"/>
    <x v="7"/>
    <x v="19"/>
    <x v="2681"/>
    <d v="2014-07-10T21:29:10"/>
  </r>
  <r>
    <x v="2682"/>
    <x v="2681"/>
    <s v="Gourmet Toast is the culinary combination, neigh, perfection of America's most under-utilized snack: Toast."/>
    <n v="6000"/>
    <n v="1698"/>
    <x v="2"/>
    <x v="0"/>
    <s v="USD"/>
    <n v="1416635940"/>
    <n v="1413838540"/>
    <b v="0"/>
    <x v="9"/>
    <b v="0"/>
    <s v="food/food trucks"/>
    <n v="0.28299999999999997"/>
    <n v="84.9"/>
    <x v="7"/>
    <x v="19"/>
    <x v="2682"/>
    <d v="2014-11-22T05:59:00"/>
  </r>
  <r>
    <x v="2683"/>
    <x v="2682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x v="83"/>
    <b v="0"/>
    <s v="food/food trucks"/>
    <n v="2.3999999999999998E-3"/>
    <n v="12"/>
    <x v="7"/>
    <x v="19"/>
    <x v="2683"/>
    <d v="2015-03-01T18:07:20"/>
  </r>
  <r>
    <x v="2684"/>
    <x v="2683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x v="80"/>
    <b v="0"/>
    <s v="food/food trucks"/>
    <n v="1.1428571428571429E-2"/>
    <n v="200"/>
    <x v="7"/>
    <x v="19"/>
    <x v="2684"/>
    <d v="2014-08-09T21:57:05"/>
  </r>
  <r>
    <x v="2685"/>
    <x v="2684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x v="29"/>
    <b v="0"/>
    <s v="food/food trucks"/>
    <n v="2.0000000000000001E-4"/>
    <n v="10"/>
    <x v="7"/>
    <x v="19"/>
    <x v="2685"/>
    <d v="2015-04-27T15:42:10"/>
  </r>
  <r>
    <x v="2686"/>
    <x v="2685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x v="78"/>
    <b v="0"/>
    <s v="food/food trucks"/>
    <n v="0"/>
    <e v="#DIV/0!"/>
    <x v="7"/>
    <x v="19"/>
    <x v="2686"/>
    <d v="2014-09-30T23:23:43"/>
  </r>
  <r>
    <x v="2687"/>
    <x v="2686"/>
    <s v="Your American Pizzas, Wings, Stuffed Gouda Burger, Sweet &amp; Russet Potato Fries served on a food Truck!!"/>
    <n v="15000"/>
    <n v="0"/>
    <x v="2"/>
    <x v="0"/>
    <s v="USD"/>
    <n v="1435591318"/>
    <n v="1432999318"/>
    <b v="0"/>
    <x v="78"/>
    <b v="0"/>
    <s v="food/food trucks"/>
    <n v="0"/>
    <e v="#DIV/0!"/>
    <x v="7"/>
    <x v="19"/>
    <x v="2687"/>
    <d v="2015-06-29T15:21:58"/>
  </r>
  <r>
    <x v="2688"/>
    <x v="2687"/>
    <s v="The amazing gourmet Mac N Cheez Food Truck Campaigne!"/>
    <n v="50000"/>
    <n v="74"/>
    <x v="2"/>
    <x v="0"/>
    <s v="USD"/>
    <n v="1424746800"/>
    <n v="1422067870"/>
    <b v="0"/>
    <x v="25"/>
    <b v="0"/>
    <s v="food/food trucks"/>
    <n v="1.48E-3"/>
    <n v="5.2857142857142856"/>
    <x v="7"/>
    <x v="19"/>
    <x v="2688"/>
    <d v="2015-02-24T03:00:00"/>
  </r>
  <r>
    <x v="2689"/>
    <x v="2688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x v="29"/>
    <b v="0"/>
    <s v="food/food trucks"/>
    <n v="2.8571428571428571E-5"/>
    <n v="1"/>
    <x v="7"/>
    <x v="19"/>
    <x v="2689"/>
    <d v="2016-07-30T23:04:50"/>
  </r>
  <r>
    <x v="2690"/>
    <x v="2689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x v="115"/>
    <b v="0"/>
    <s v="food/food trucks"/>
    <n v="0.107325"/>
    <n v="72.762711864406782"/>
    <x v="7"/>
    <x v="19"/>
    <x v="2690"/>
    <d v="2015-06-03T02:31:16"/>
  </r>
  <r>
    <x v="2691"/>
    <x v="2690"/>
    <s v="A Great New local Food Truck serving up ethnic fusion inspired eats in Ottawa."/>
    <n v="65000"/>
    <n v="35"/>
    <x v="2"/>
    <x v="5"/>
    <s v="CAD"/>
    <n v="1431278557"/>
    <n v="1427390557"/>
    <b v="0"/>
    <x v="84"/>
    <b v="0"/>
    <s v="food/food trucks"/>
    <n v="5.3846153846153844E-4"/>
    <n v="17.5"/>
    <x v="7"/>
    <x v="19"/>
    <x v="2691"/>
    <d v="2015-05-10T17:22:37"/>
  </r>
  <r>
    <x v="2692"/>
    <x v="2691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x v="29"/>
    <b v="0"/>
    <s v="food/food trucks"/>
    <n v="7.1428571428571426E-3"/>
    <n v="25"/>
    <x v="7"/>
    <x v="19"/>
    <x v="2692"/>
    <d v="2015-03-25T07:01:00"/>
  </r>
  <r>
    <x v="2693"/>
    <x v="2692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x v="83"/>
    <b v="0"/>
    <s v="food/food trucks"/>
    <n v="8.0000000000000002E-3"/>
    <n v="13.333333333333334"/>
    <x v="7"/>
    <x v="19"/>
    <x v="2693"/>
    <d v="2014-08-13T03:19:26"/>
  </r>
  <r>
    <x v="2694"/>
    <x v="2693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x v="29"/>
    <b v="0"/>
    <s v="food/food trucks"/>
    <n v="3.3333333333333335E-5"/>
    <n v="1"/>
    <x v="7"/>
    <x v="19"/>
    <x v="2694"/>
    <d v="2014-09-26T03:22:19"/>
  </r>
  <r>
    <x v="2695"/>
    <x v="2694"/>
    <s v="I am creating food magic on the go! Amazing food isn't just for sitdown restaraunts anymore!"/>
    <n v="15000"/>
    <n v="71"/>
    <x v="2"/>
    <x v="0"/>
    <s v="USD"/>
    <n v="1428981718"/>
    <n v="1423801318"/>
    <b v="0"/>
    <x v="83"/>
    <b v="0"/>
    <s v="food/food trucks"/>
    <n v="4.7333333333333333E-3"/>
    <n v="23.666666666666668"/>
    <x v="7"/>
    <x v="19"/>
    <x v="2695"/>
    <d v="2015-04-14T03:21:58"/>
  </r>
  <r>
    <x v="2696"/>
    <x v="2695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x v="44"/>
    <b v="0"/>
    <s v="food/food trucks"/>
    <n v="5.6500000000000002E-2"/>
    <n v="89.21052631578948"/>
    <x v="7"/>
    <x v="19"/>
    <x v="2696"/>
    <d v="2014-12-25T20:16:00"/>
  </r>
  <r>
    <x v="2697"/>
    <x v="2696"/>
    <s v="Stuffed waffles made from Dough. Sweet, savory, salty and then stuffed with meats, fruits, and sauces!"/>
    <n v="23000"/>
    <n v="6061"/>
    <x v="2"/>
    <x v="0"/>
    <s v="USD"/>
    <n v="1438552800"/>
    <n v="1435876423"/>
    <b v="0"/>
    <x v="47"/>
    <b v="0"/>
    <s v="food/food trucks"/>
    <n v="0.26352173913043481"/>
    <n v="116.55769230769231"/>
    <x v="7"/>
    <x v="19"/>
    <x v="2697"/>
    <d v="2015-08-02T22:00:00"/>
  </r>
  <r>
    <x v="2698"/>
    <x v="2697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x v="84"/>
    <b v="0"/>
    <s v="food/food trucks"/>
    <n v="3.2512500000000002E-3"/>
    <n v="13.005000000000001"/>
    <x v="7"/>
    <x v="19"/>
    <x v="2698"/>
    <d v="2014-06-27T21:33:28"/>
  </r>
  <r>
    <x v="2699"/>
    <x v="2698"/>
    <s v="Hi, I want make my first bakery. Food truck was great, but I not have a car licence. So, help me to be my dream!"/>
    <n v="2"/>
    <n v="0"/>
    <x v="2"/>
    <x v="5"/>
    <s v="CAD"/>
    <n v="1407533463"/>
    <n v="1404941463"/>
    <b v="0"/>
    <x v="78"/>
    <b v="0"/>
    <s v="food/food trucks"/>
    <n v="0"/>
    <e v="#DIV/0!"/>
    <x v="7"/>
    <x v="19"/>
    <x v="2699"/>
    <d v="2014-08-08T21:31:03"/>
  </r>
  <r>
    <x v="2700"/>
    <x v="2699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x v="80"/>
    <b v="0"/>
    <s v="food/food trucks"/>
    <n v="7.0007000700070005E-3"/>
    <n v="17.5"/>
    <x v="7"/>
    <x v="19"/>
    <x v="2700"/>
    <d v="2014-09-18T20:59:32"/>
  </r>
  <r>
    <x v="2701"/>
    <x v="2700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x v="67"/>
    <b v="0"/>
    <s v="theater/spaces"/>
    <n v="0.46176470588235297"/>
    <n v="34.130434782608695"/>
    <x v="1"/>
    <x v="38"/>
    <x v="2701"/>
    <d v="2017-04-07T17:35:34"/>
  </r>
  <r>
    <x v="2702"/>
    <x v="2701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x v="55"/>
    <b v="0"/>
    <s v="theater/spaces"/>
    <n v="0.34410000000000002"/>
    <n v="132.34615384615384"/>
    <x v="1"/>
    <x v="38"/>
    <x v="2702"/>
    <d v="2017-04-05T18:14:37"/>
  </r>
  <r>
    <x v="2703"/>
    <x v="2702"/>
    <s v="Â¡Tu nuevo espacio cultural multidisciplinario en el centro de Pachuca, Hidalgo"/>
    <n v="40000"/>
    <n v="41500"/>
    <x v="3"/>
    <x v="14"/>
    <s v="MXN"/>
    <n v="1490196830"/>
    <n v="1485016430"/>
    <b v="0"/>
    <x v="43"/>
    <b v="0"/>
    <s v="theater/spaces"/>
    <n v="1.0375000000000001"/>
    <n v="922.22222222222217"/>
    <x v="1"/>
    <x v="38"/>
    <x v="2703"/>
    <d v="2017-03-22T15:33:50"/>
  </r>
  <r>
    <x v="2704"/>
    <x v="2703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x v="63"/>
    <b v="0"/>
    <s v="theater/spaces"/>
    <n v="6.0263157894736845E-2"/>
    <n v="163.57142857142858"/>
    <x v="1"/>
    <x v="38"/>
    <x v="2704"/>
    <d v="2017-04-05T19:41:54"/>
  </r>
  <r>
    <x v="2705"/>
    <x v="2704"/>
    <s v="Help light the lights at the historic Fischer Theatre in Danville, IL."/>
    <n v="16500"/>
    <n v="1739"/>
    <x v="3"/>
    <x v="0"/>
    <s v="USD"/>
    <n v="1490389158"/>
    <n v="1486504758"/>
    <b v="0"/>
    <x v="22"/>
    <b v="0"/>
    <s v="theater/spaces"/>
    <n v="0.10539393939393939"/>
    <n v="217.375"/>
    <x v="1"/>
    <x v="38"/>
    <x v="2705"/>
    <d v="2017-03-24T20:59:18"/>
  </r>
  <r>
    <x v="2706"/>
    <x v="2705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x v="40"/>
    <b v="1"/>
    <s v="theater/spaces"/>
    <n v="1.1229714285714285"/>
    <n v="149.44486692015209"/>
    <x v="1"/>
    <x v="38"/>
    <x v="2706"/>
    <d v="2014-10-16T06:59:00"/>
  </r>
  <r>
    <x v="2707"/>
    <x v="2706"/>
    <s v="A new performance space in Seattle. A place for artists, comedians, and audiences to meet and collaborate!"/>
    <n v="8000"/>
    <n v="28067.57"/>
    <x v="0"/>
    <x v="0"/>
    <s v="USD"/>
    <n v="1369637940"/>
    <n v="1367088443"/>
    <b v="1"/>
    <x v="476"/>
    <b v="1"/>
    <s v="theater/spaces"/>
    <n v="3.50844625"/>
    <n v="71.237487309644663"/>
    <x v="1"/>
    <x v="38"/>
    <x v="2707"/>
    <d v="2013-05-27T06:59:00"/>
  </r>
  <r>
    <x v="2708"/>
    <x v="2707"/>
    <s v="Angel Comedy Club: A permanent home for Londonâ€™s loveliest comedy night - a community comedy club"/>
    <n v="20000"/>
    <n v="46643.07"/>
    <x v="0"/>
    <x v="1"/>
    <s v="GBP"/>
    <n v="1469119526"/>
    <n v="1463935526"/>
    <b v="1"/>
    <x v="477"/>
    <b v="1"/>
    <s v="theater/spaces"/>
    <n v="2.3321535"/>
    <n v="44.464318398474738"/>
    <x v="1"/>
    <x v="38"/>
    <x v="2708"/>
    <d v="2016-07-21T16:45:26"/>
  </r>
  <r>
    <x v="2709"/>
    <x v="2708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x v="478"/>
    <b v="1"/>
    <s v="theater/spaces"/>
    <n v="1.01606"/>
    <n v="164.94480519480518"/>
    <x v="1"/>
    <x v="38"/>
    <x v="2709"/>
    <d v="2016-10-04T03:59:00"/>
  </r>
  <r>
    <x v="2710"/>
    <x v="2709"/>
    <s v="Building Brooklyn's own creative venue for circus, theater and events of all types."/>
    <n v="60000"/>
    <n v="92340.21"/>
    <x v="0"/>
    <x v="0"/>
    <s v="USD"/>
    <n v="1407549600"/>
    <n v="1404797428"/>
    <b v="1"/>
    <x v="479"/>
    <b v="1"/>
    <s v="theater/spaces"/>
    <n v="1.5390035000000002"/>
    <n v="84.871516544117654"/>
    <x v="1"/>
    <x v="38"/>
    <x v="2710"/>
    <d v="2014-08-09T02:00:00"/>
  </r>
  <r>
    <x v="2711"/>
    <x v="2710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x v="196"/>
    <b v="1"/>
    <s v="theater/spaces"/>
    <n v="1.007161125319693"/>
    <n v="53.945205479452056"/>
    <x v="1"/>
    <x v="38"/>
    <x v="2711"/>
    <d v="2014-06-20T22:01:00"/>
  </r>
  <r>
    <x v="2712"/>
    <x v="2711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x v="235"/>
    <b v="1"/>
    <s v="theater/spaces"/>
    <n v="1.3138181818181818"/>
    <n v="50.531468531468533"/>
    <x v="1"/>
    <x v="38"/>
    <x v="2712"/>
    <d v="2013-07-13T18:00:00"/>
  </r>
  <r>
    <x v="2713"/>
    <x v="2712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x v="480"/>
    <b v="1"/>
    <s v="theater/spaces"/>
    <n v="1.0224133333333334"/>
    <n v="108.00140845070422"/>
    <x v="1"/>
    <x v="38"/>
    <x v="2713"/>
    <d v="2015-12-24T15:41:24"/>
  </r>
  <r>
    <x v="2714"/>
    <x v="2713"/>
    <s v="The Crane will be the new home for independent theater in Northeast Minneapolis"/>
    <n v="25000"/>
    <n v="29089"/>
    <x v="0"/>
    <x v="0"/>
    <s v="USD"/>
    <n v="1476486000"/>
    <n v="1474040596"/>
    <b v="1"/>
    <x v="120"/>
    <b v="1"/>
    <s v="theater/spaces"/>
    <n v="1.1635599999999999"/>
    <n v="95.373770491803285"/>
    <x v="1"/>
    <x v="38"/>
    <x v="2714"/>
    <d v="2016-10-14T23:00:00"/>
  </r>
  <r>
    <x v="2715"/>
    <x v="2714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x v="481"/>
    <b v="1"/>
    <s v="theater/spaces"/>
    <n v="2.6462241666666664"/>
    <n v="57.631016333938291"/>
    <x v="1"/>
    <x v="38"/>
    <x v="2715"/>
    <d v="2016-02-21T09:33:48"/>
  </r>
  <r>
    <x v="2716"/>
    <x v="2715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x v="482"/>
    <b v="1"/>
    <s v="theater/spaces"/>
    <n v="1.1998010000000001"/>
    <n v="64.160481283422456"/>
    <x v="1"/>
    <x v="38"/>
    <x v="2716"/>
    <d v="2015-10-08T07:59:53"/>
  </r>
  <r>
    <x v="2717"/>
    <x v="2716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x v="166"/>
    <b v="1"/>
    <s v="theater/spaces"/>
    <n v="1.2010400000000001"/>
    <n v="92.387692307692305"/>
    <x v="1"/>
    <x v="38"/>
    <x v="2717"/>
    <d v="2014-12-06T22:57:29"/>
  </r>
  <r>
    <x v="2718"/>
    <x v="2717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x v="265"/>
    <b v="1"/>
    <s v="theater/spaces"/>
    <n v="1.0358333333333334"/>
    <n v="125.97972972972973"/>
    <x v="1"/>
    <x v="38"/>
    <x v="2718"/>
    <d v="2016-05-03T23:00:00"/>
  </r>
  <r>
    <x v="2719"/>
    <x v="2718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x v="50"/>
    <b v="1"/>
    <s v="theater/spaces"/>
    <n v="1.0883333333333334"/>
    <n v="94.637681159420296"/>
    <x v="1"/>
    <x v="38"/>
    <x v="2719"/>
    <d v="2016-04-17T23:44:54"/>
  </r>
  <r>
    <x v="2720"/>
    <x v="2719"/>
    <s v="An improv, sketch and experimental comedy and cocktail venue in downtown Grand Rapids, Michigan"/>
    <n v="25000"/>
    <n v="29531"/>
    <x v="0"/>
    <x v="0"/>
    <s v="USD"/>
    <n v="1478866253"/>
    <n v="1476270653"/>
    <b v="0"/>
    <x v="210"/>
    <b v="1"/>
    <s v="theater/spaces"/>
    <n v="1.1812400000000001"/>
    <n v="170.69942196531792"/>
    <x v="1"/>
    <x v="38"/>
    <x v="2720"/>
    <d v="2016-11-11T12:10:53"/>
  </r>
  <r>
    <x v="2721"/>
    <x v="2720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x v="314"/>
    <b v="1"/>
    <s v="technology/hardware"/>
    <n v="14.62"/>
    <n v="40.762081784386616"/>
    <x v="2"/>
    <x v="30"/>
    <x v="2721"/>
    <d v="2013-09-06T19:00:00"/>
  </r>
  <r>
    <x v="2722"/>
    <x v="2721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x v="333"/>
    <b v="1"/>
    <s v="technology/hardware"/>
    <n v="2.5253999999999999"/>
    <n v="68.254054054054052"/>
    <x v="2"/>
    <x v="30"/>
    <x v="2722"/>
    <d v="2017-01-29T20:34:13"/>
  </r>
  <r>
    <x v="2723"/>
    <x v="2722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x v="282"/>
    <b v="1"/>
    <s v="technology/hardware"/>
    <n v="1.4005000000000001"/>
    <n v="95.48863636363636"/>
    <x v="2"/>
    <x v="30"/>
    <x v="2723"/>
    <d v="2014-12-31T21:08:08"/>
  </r>
  <r>
    <x v="2724"/>
    <x v="2723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x v="483"/>
    <b v="1"/>
    <s v="technology/hardware"/>
    <n v="2.9687520259319289"/>
    <n v="7.1902649656526005"/>
    <x v="2"/>
    <x v="30"/>
    <x v="2724"/>
    <d v="2015-08-15T07:50:59"/>
  </r>
  <r>
    <x v="2725"/>
    <x v="2724"/>
    <s v="Best Net Zero energy solution for new or existing house (no more heating or electricity bills)."/>
    <n v="40000"/>
    <n v="57817"/>
    <x v="0"/>
    <x v="5"/>
    <s v="CAD"/>
    <n v="1488390735"/>
    <n v="1484070735"/>
    <b v="0"/>
    <x v="116"/>
    <b v="1"/>
    <s v="technology/hardware"/>
    <n v="1.445425"/>
    <n v="511.65486725663715"/>
    <x v="2"/>
    <x v="30"/>
    <x v="2725"/>
    <d v="2017-03-01T17:52:15"/>
  </r>
  <r>
    <x v="2726"/>
    <x v="2725"/>
    <s v="Krimston TWO: iPhone Dual SIM Case"/>
    <n v="100000"/>
    <n v="105745"/>
    <x v="0"/>
    <x v="0"/>
    <s v="USD"/>
    <n v="1461333311"/>
    <n v="1458741311"/>
    <b v="0"/>
    <x v="442"/>
    <b v="1"/>
    <s v="technology/hardware"/>
    <n v="1.05745"/>
    <n v="261.74504950495049"/>
    <x v="2"/>
    <x v="30"/>
    <x v="2726"/>
    <d v="2016-04-22T13:55:11"/>
  </r>
  <r>
    <x v="2727"/>
    <x v="2726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x v="484"/>
    <b v="1"/>
    <s v="technology/hardware"/>
    <n v="4.9321000000000002"/>
    <n v="69.760961810466767"/>
    <x v="2"/>
    <x v="30"/>
    <x v="2727"/>
    <d v="2015-08-07T16:14:23"/>
  </r>
  <r>
    <x v="2728"/>
    <x v="2727"/>
    <s v="SSD, WiFi, RTC w/Battery and high power USB all in one shield."/>
    <n v="15000"/>
    <n v="30274"/>
    <x v="0"/>
    <x v="0"/>
    <s v="USD"/>
    <n v="1451485434"/>
    <n v="1448461434"/>
    <b v="0"/>
    <x v="413"/>
    <b v="1"/>
    <s v="technology/hardware"/>
    <n v="2.0182666666666669"/>
    <n v="77.229591836734699"/>
    <x v="2"/>
    <x v="30"/>
    <x v="2728"/>
    <d v="2015-12-30T14:23:54"/>
  </r>
  <r>
    <x v="2729"/>
    <x v="2728"/>
    <s v="A luggage that is more than a luggage! It is what you want it to be."/>
    <n v="7500"/>
    <n v="7833"/>
    <x v="0"/>
    <x v="0"/>
    <s v="USD"/>
    <n v="1430459197"/>
    <n v="1427867197"/>
    <b v="0"/>
    <x v="23"/>
    <b v="1"/>
    <s v="technology/hardware"/>
    <n v="1.0444"/>
    <n v="340.56521739130437"/>
    <x v="2"/>
    <x v="30"/>
    <x v="2729"/>
    <d v="2015-05-01T05:46:37"/>
  </r>
  <r>
    <x v="2730"/>
    <x v="2729"/>
    <s v="The world's most powerful portable speaker and guitar amplifier. Turns any surface into a speaker."/>
    <n v="27000"/>
    <n v="45979.01"/>
    <x v="0"/>
    <x v="0"/>
    <s v="USD"/>
    <n v="1366635575"/>
    <n v="1363611575"/>
    <b v="0"/>
    <x v="345"/>
    <b v="1"/>
    <s v="technology/hardware"/>
    <n v="1.7029262962962963"/>
    <n v="67.417903225806455"/>
    <x v="2"/>
    <x v="30"/>
    <x v="2730"/>
    <d v="2013-04-22T12:59:35"/>
  </r>
  <r>
    <x v="2731"/>
    <x v="2730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x v="77"/>
    <b v="1"/>
    <s v="technology/hardware"/>
    <n v="1.0430333333333333"/>
    <n v="845.70270270270271"/>
    <x v="2"/>
    <x v="30"/>
    <x v="2731"/>
    <d v="2014-10-18T04:00:00"/>
  </r>
  <r>
    <x v="2732"/>
    <x v="2731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x v="96"/>
    <b v="1"/>
    <s v="technology/hardware"/>
    <n v="1.1825000000000001"/>
    <n v="97.191780821917803"/>
    <x v="2"/>
    <x v="30"/>
    <x v="2732"/>
    <d v="2013-05-28T00:00:00"/>
  </r>
  <r>
    <x v="2733"/>
    <x v="2732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x v="46"/>
    <b v="1"/>
    <s v="technology/hardware"/>
    <n v="1.07538"/>
    <n v="451.84033613445376"/>
    <x v="2"/>
    <x v="30"/>
    <x v="2733"/>
    <d v="2015-04-10T05:32:54"/>
  </r>
  <r>
    <x v="2734"/>
    <x v="2733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x v="430"/>
    <b v="1"/>
    <s v="technology/hardware"/>
    <n v="22603"/>
    <n v="138.66871165644173"/>
    <x v="2"/>
    <x v="30"/>
    <x v="2734"/>
    <d v="2016-10-13T21:59:00"/>
  </r>
  <r>
    <x v="2735"/>
    <x v="2734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x v="485"/>
    <b v="1"/>
    <s v="technology/hardware"/>
    <n v="9.7813466666666677"/>
    <n v="21.640147492625371"/>
    <x v="2"/>
    <x v="30"/>
    <x v="2735"/>
    <d v="2013-03-13T20:00:00"/>
  </r>
  <r>
    <x v="2736"/>
    <x v="2735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x v="6"/>
    <b v="1"/>
    <s v="technology/hardware"/>
    <n v="1.2290000000000001"/>
    <n v="169.51724137931035"/>
    <x v="2"/>
    <x v="30"/>
    <x v="2736"/>
    <d v="2014-04-23T15:59:33"/>
  </r>
  <r>
    <x v="2737"/>
    <x v="2736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x v="231"/>
    <b v="1"/>
    <s v="technology/hardware"/>
    <n v="2.4606080000000001"/>
    <n v="161.88210526315791"/>
    <x v="2"/>
    <x v="30"/>
    <x v="2737"/>
    <d v="2014-01-15T19:00:00"/>
  </r>
  <r>
    <x v="2738"/>
    <x v="2737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x v="41"/>
    <b v="1"/>
    <s v="technology/hardware"/>
    <n v="1.4794"/>
    <n v="493.13333333333333"/>
    <x v="2"/>
    <x v="30"/>
    <x v="2738"/>
    <d v="2016-11-06T03:26:44"/>
  </r>
  <r>
    <x v="2739"/>
    <x v="2738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x v="277"/>
    <b v="1"/>
    <s v="technology/hardware"/>
    <n v="3.8409090909090908"/>
    <n v="22.120418848167539"/>
    <x v="2"/>
    <x v="30"/>
    <x v="2739"/>
    <d v="2014-05-05T21:18:37"/>
  </r>
  <r>
    <x v="2740"/>
    <x v="2739"/>
    <s v="I am interested in testing the plant yields of this vertical garden as well as some other applications"/>
    <n v="300"/>
    <n v="310"/>
    <x v="0"/>
    <x v="0"/>
    <s v="USD"/>
    <n v="1426117552"/>
    <n v="1423529152"/>
    <b v="0"/>
    <x v="57"/>
    <b v="1"/>
    <s v="technology/hardware"/>
    <n v="1.0333333333333334"/>
    <n v="18.235294117647058"/>
    <x v="2"/>
    <x v="30"/>
    <x v="2740"/>
    <d v="2015-03-11T23:45:52"/>
  </r>
  <r>
    <x v="2741"/>
    <x v="2740"/>
    <s v="Help me publish my 1st children's book as an aspiring author!"/>
    <n v="8000"/>
    <n v="35"/>
    <x v="2"/>
    <x v="0"/>
    <s v="USD"/>
    <n v="1413770820"/>
    <n v="1412005602"/>
    <b v="0"/>
    <x v="80"/>
    <b v="0"/>
    <s v="publishing/children's books"/>
    <n v="4.3750000000000004E-3"/>
    <n v="8.75"/>
    <x v="3"/>
    <x v="39"/>
    <x v="2741"/>
    <d v="2014-10-20T02:07:00"/>
  </r>
  <r>
    <x v="2742"/>
    <x v="2741"/>
    <s v="The pachyderms at the Denver Zoo are moving. Follow along on the convoluted journey to their new home."/>
    <n v="2500"/>
    <n v="731"/>
    <x v="2"/>
    <x v="0"/>
    <s v="USD"/>
    <n v="1337102187"/>
    <n v="1335892587"/>
    <b v="0"/>
    <x v="59"/>
    <b v="0"/>
    <s v="publishing/children's books"/>
    <n v="0.29239999999999999"/>
    <n v="40.611111111111114"/>
    <x v="3"/>
    <x v="39"/>
    <x v="2742"/>
    <d v="2012-05-15T17:16:27"/>
  </r>
  <r>
    <x v="2743"/>
    <x v="2742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x v="78"/>
    <b v="0"/>
    <s v="publishing/children's books"/>
    <n v="0"/>
    <e v="#DIV/0!"/>
    <x v="3"/>
    <x v="39"/>
    <x v="2743"/>
    <d v="2016-10-19T07:53:27"/>
  </r>
  <r>
    <x v="2744"/>
    <x v="2743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x v="19"/>
    <b v="0"/>
    <s v="publishing/children's books"/>
    <n v="5.2187499999999998E-2"/>
    <n v="37.954545454545453"/>
    <x v="3"/>
    <x v="39"/>
    <x v="2744"/>
    <d v="2012-02-29T01:29:58"/>
  </r>
  <r>
    <x v="2745"/>
    <x v="2744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x v="72"/>
    <b v="0"/>
    <s v="publishing/children's books"/>
    <n v="0.21887499999999999"/>
    <n v="35.734693877551024"/>
    <x v="3"/>
    <x v="39"/>
    <x v="2745"/>
    <d v="2012-07-14T23:42:48"/>
  </r>
  <r>
    <x v="2746"/>
    <x v="2745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x v="10"/>
    <b v="0"/>
    <s v="publishing/children's books"/>
    <n v="0.26700000000000002"/>
    <n v="42.157894736842103"/>
    <x v="3"/>
    <x v="39"/>
    <x v="2746"/>
    <d v="2014-08-29T18:45:11"/>
  </r>
  <r>
    <x v="2747"/>
    <x v="2746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x v="80"/>
    <b v="0"/>
    <s v="publishing/children's books"/>
    <n v="0.28000000000000003"/>
    <n v="35"/>
    <x v="3"/>
    <x v="39"/>
    <x v="2747"/>
    <d v="2012-06-16T03:10:00"/>
  </r>
  <r>
    <x v="2748"/>
    <x v="2747"/>
    <s v="Interactive Book with Audio to learn the Ojibwe Language for Children.  Website, Ebook and more!"/>
    <n v="5000"/>
    <n v="53"/>
    <x v="2"/>
    <x v="0"/>
    <s v="USD"/>
    <n v="1472835802"/>
    <n v="1470243802"/>
    <b v="0"/>
    <x v="80"/>
    <b v="0"/>
    <s v="publishing/children's books"/>
    <n v="1.06E-2"/>
    <n v="13.25"/>
    <x v="3"/>
    <x v="39"/>
    <x v="2748"/>
    <d v="2016-09-02T17:03:22"/>
  </r>
  <r>
    <x v="2749"/>
    <x v="2748"/>
    <s v="Self-publishing my children's book."/>
    <n v="10000"/>
    <n v="110"/>
    <x v="2"/>
    <x v="0"/>
    <s v="USD"/>
    <n v="1428171037"/>
    <n v="1425582637"/>
    <b v="0"/>
    <x v="84"/>
    <b v="0"/>
    <s v="publishing/children's books"/>
    <n v="1.0999999999999999E-2"/>
    <n v="55"/>
    <x v="3"/>
    <x v="39"/>
    <x v="2749"/>
    <d v="2015-04-04T18:10:37"/>
  </r>
  <r>
    <x v="2750"/>
    <x v="2749"/>
    <s v="This is a journal where parents daily write something positive about their child.  Places for pictures, too."/>
    <n v="1999"/>
    <n v="0"/>
    <x v="2"/>
    <x v="0"/>
    <s v="USD"/>
    <n v="1341086400"/>
    <n v="1340055345"/>
    <b v="0"/>
    <x v="78"/>
    <b v="0"/>
    <s v="publishing/children's books"/>
    <n v="0"/>
    <e v="#DIV/0!"/>
    <x v="3"/>
    <x v="39"/>
    <x v="2750"/>
    <d v="2012-06-30T20:00:00"/>
  </r>
  <r>
    <x v="2751"/>
    <x v="2750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x v="78"/>
    <b v="0"/>
    <s v="publishing/children's books"/>
    <n v="0"/>
    <e v="#DIV/0!"/>
    <x v="3"/>
    <x v="39"/>
    <x v="2751"/>
    <d v="2014-06-17T21:17:22"/>
  </r>
  <r>
    <x v="2752"/>
    <x v="2751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x v="25"/>
    <b v="0"/>
    <s v="publishing/children's books"/>
    <n v="0.11458333333333333"/>
    <n v="39.285714285714285"/>
    <x v="3"/>
    <x v="39"/>
    <x v="2752"/>
    <d v="2011-12-18T18:21:44"/>
  </r>
  <r>
    <x v="2753"/>
    <x v="2752"/>
    <s v="Written by my daughter and myself, illustrated by Jack Wiens. Everything is complete except for publishing."/>
    <n v="2000"/>
    <n v="380"/>
    <x v="2"/>
    <x v="0"/>
    <s v="USD"/>
    <n v="1346017023"/>
    <n v="1343425023"/>
    <b v="0"/>
    <x v="22"/>
    <b v="0"/>
    <s v="publishing/children's books"/>
    <n v="0.19"/>
    <n v="47.5"/>
    <x v="3"/>
    <x v="39"/>
    <x v="2753"/>
    <d v="2012-08-26T21:37:03"/>
  </r>
  <r>
    <x v="2754"/>
    <x v="2753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x v="78"/>
    <b v="0"/>
    <s v="publishing/children's books"/>
    <n v="0"/>
    <e v="#DIV/0!"/>
    <x v="3"/>
    <x v="39"/>
    <x v="2754"/>
    <d v="2014-09-11T15:15:51"/>
  </r>
  <r>
    <x v="2755"/>
    <x v="2754"/>
    <s v="Colourful and imaginative book app for children, will be relished especially by those with Irish roots."/>
    <n v="500"/>
    <n v="260"/>
    <x v="2"/>
    <x v="17"/>
    <s v="EUR"/>
    <n v="1428519527"/>
    <n v="1425927527"/>
    <b v="0"/>
    <x v="41"/>
    <b v="0"/>
    <s v="publishing/children's books"/>
    <n v="0.52"/>
    <n v="17.333333333333332"/>
    <x v="3"/>
    <x v="39"/>
    <x v="2755"/>
    <d v="2015-04-08T18:58:47"/>
  </r>
  <r>
    <x v="2756"/>
    <x v="2755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x v="51"/>
    <b v="0"/>
    <s v="publishing/children's books"/>
    <n v="0.1048"/>
    <n v="31.757575757575758"/>
    <x v="3"/>
    <x v="39"/>
    <x v="2756"/>
    <d v="2014-01-11T21:36:41"/>
  </r>
  <r>
    <x v="2757"/>
    <x v="2756"/>
    <s v="A children's letter book that Lampoons Hillary Clinton"/>
    <n v="1500"/>
    <n v="10"/>
    <x v="2"/>
    <x v="0"/>
    <s v="USD"/>
    <n v="1470498332"/>
    <n v="1469202332"/>
    <b v="0"/>
    <x v="84"/>
    <b v="0"/>
    <s v="publishing/children's books"/>
    <n v="6.6666666666666671E-3"/>
    <n v="5"/>
    <x v="3"/>
    <x v="39"/>
    <x v="2757"/>
    <d v="2016-08-06T15:45:32"/>
  </r>
  <r>
    <x v="2758"/>
    <x v="2757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x v="79"/>
    <b v="0"/>
    <s v="publishing/children's books"/>
    <n v="0.11700000000000001"/>
    <n v="39"/>
    <x v="3"/>
    <x v="39"/>
    <x v="2758"/>
    <d v="2016-10-10T10:36:23"/>
  </r>
  <r>
    <x v="2759"/>
    <x v="2758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x v="84"/>
    <b v="0"/>
    <s v="publishing/children's books"/>
    <n v="0.105"/>
    <n v="52.5"/>
    <x v="3"/>
    <x v="39"/>
    <x v="2759"/>
    <d v="2016-07-16T08:47:46"/>
  </r>
  <r>
    <x v="2760"/>
    <x v="2759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x v="78"/>
    <b v="0"/>
    <s v="publishing/children's books"/>
    <n v="0"/>
    <e v="#DIV/0!"/>
    <x v="3"/>
    <x v="39"/>
    <x v="2760"/>
    <d v="2013-06-20T11:04:18"/>
  </r>
  <r>
    <x v="2761"/>
    <x v="2760"/>
    <s v="Help me give away 500 copies of my picture book so more kids will know US geography!"/>
    <n v="5000"/>
    <n v="36"/>
    <x v="2"/>
    <x v="0"/>
    <s v="USD"/>
    <n v="1357176693"/>
    <n v="1354584693"/>
    <b v="0"/>
    <x v="80"/>
    <b v="0"/>
    <s v="publishing/children's books"/>
    <n v="7.1999999999999998E-3"/>
    <n v="9"/>
    <x v="3"/>
    <x v="39"/>
    <x v="2761"/>
    <d v="2013-01-03T01:31:33"/>
  </r>
  <r>
    <x v="2762"/>
    <x v="2761"/>
    <s v="How-to book of toys and games constructed from materials found in nature, recyclable and easily available."/>
    <n v="3250"/>
    <n v="25"/>
    <x v="2"/>
    <x v="0"/>
    <s v="USD"/>
    <n v="1332114795"/>
    <n v="1326934395"/>
    <b v="0"/>
    <x v="29"/>
    <b v="0"/>
    <s v="publishing/children's books"/>
    <n v="7.6923076923076927E-3"/>
    <n v="25"/>
    <x v="3"/>
    <x v="39"/>
    <x v="2762"/>
    <d v="2012-03-18T23:53:15"/>
  </r>
  <r>
    <x v="2763"/>
    <x v="2762"/>
    <s v="How Santa finds childrens homes without getting lost by following certain stars."/>
    <n v="39400"/>
    <n v="90"/>
    <x v="2"/>
    <x v="0"/>
    <s v="USD"/>
    <n v="1369403684"/>
    <n v="1365515684"/>
    <b v="0"/>
    <x v="83"/>
    <b v="0"/>
    <s v="publishing/children's books"/>
    <n v="2.2842639593908631E-3"/>
    <n v="30"/>
    <x v="3"/>
    <x v="39"/>
    <x v="2763"/>
    <d v="2013-05-24T13:54:44"/>
  </r>
  <r>
    <x v="2764"/>
    <x v="2763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x v="80"/>
    <b v="0"/>
    <s v="publishing/children's books"/>
    <n v="1.125E-2"/>
    <n v="11.25"/>
    <x v="3"/>
    <x v="39"/>
    <x v="2764"/>
    <d v="2012-05-30T19:00:00"/>
  </r>
  <r>
    <x v="2765"/>
    <x v="2764"/>
    <s v="I am writing an illustrated book for children ages 3 to 7 that meshes technology in everyday life stories."/>
    <n v="4000"/>
    <n v="0"/>
    <x v="2"/>
    <x v="0"/>
    <s v="USD"/>
    <n v="1351432428"/>
    <n v="1350050028"/>
    <b v="0"/>
    <x v="78"/>
    <b v="0"/>
    <s v="publishing/children's books"/>
    <n v="0"/>
    <e v="#DIV/0!"/>
    <x v="3"/>
    <x v="39"/>
    <x v="2765"/>
    <d v="2012-10-28T13:53:48"/>
  </r>
  <r>
    <x v="2766"/>
    <x v="2765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x v="80"/>
    <b v="0"/>
    <s v="publishing/children's books"/>
    <n v="0.02"/>
    <n v="25"/>
    <x v="3"/>
    <x v="39"/>
    <x v="2766"/>
    <d v="2011-08-11T16:01:58"/>
  </r>
  <r>
    <x v="2767"/>
    <x v="2766"/>
    <s v="An animated bedtime story with Dedka, Babka and the rest of the family working together on a BIG problem"/>
    <n v="4000"/>
    <n v="34"/>
    <x v="2"/>
    <x v="5"/>
    <s v="CAD"/>
    <n v="1439766050"/>
    <n v="1434582050"/>
    <b v="0"/>
    <x v="83"/>
    <b v="0"/>
    <s v="publishing/children's books"/>
    <n v="8.5000000000000006E-3"/>
    <n v="11.333333333333334"/>
    <x v="3"/>
    <x v="39"/>
    <x v="2767"/>
    <d v="2015-08-16T23:00:50"/>
  </r>
  <r>
    <x v="2768"/>
    <x v="2767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x v="69"/>
    <b v="0"/>
    <s v="publishing/children's books"/>
    <n v="0.14314285714285716"/>
    <n v="29.470588235294116"/>
    <x v="3"/>
    <x v="39"/>
    <x v="2768"/>
    <d v="2012-03-29T13:45:23"/>
  </r>
  <r>
    <x v="2769"/>
    <x v="2768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x v="84"/>
    <b v="0"/>
    <s v="publishing/children's books"/>
    <n v="2.5000000000000001E-3"/>
    <n v="1"/>
    <x v="3"/>
    <x v="39"/>
    <x v="2769"/>
    <d v="2014-06-05T19:49:50"/>
  </r>
  <r>
    <x v="2770"/>
    <x v="2769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x v="51"/>
    <b v="0"/>
    <s v="publishing/children's books"/>
    <n v="0.1041125"/>
    <n v="63.098484848484851"/>
    <x v="3"/>
    <x v="39"/>
    <x v="2770"/>
    <d v="2014-03-18T15:55:30"/>
  </r>
  <r>
    <x v="2771"/>
    <x v="2770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x v="78"/>
    <b v="0"/>
    <s v="publishing/children's books"/>
    <n v="0"/>
    <e v="#DIV/0!"/>
    <x v="3"/>
    <x v="39"/>
    <x v="2771"/>
    <d v="2013-02-01T17:00:00"/>
  </r>
  <r>
    <x v="2772"/>
    <x v="2771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x v="78"/>
    <b v="0"/>
    <s v="publishing/children's books"/>
    <n v="0"/>
    <e v="#DIV/0!"/>
    <x v="3"/>
    <x v="39"/>
    <x v="2772"/>
    <d v="2013-10-05T20:51:34"/>
  </r>
  <r>
    <x v="2773"/>
    <x v="2772"/>
    <s v="Parents know the pain of rereading bad bedtime stories. I want to write stories that all ages will enjoy"/>
    <n v="530"/>
    <n v="1"/>
    <x v="2"/>
    <x v="5"/>
    <s v="CAD"/>
    <n v="1461530721"/>
    <n v="1460666721"/>
    <b v="0"/>
    <x v="29"/>
    <b v="0"/>
    <s v="publishing/children's books"/>
    <n v="1.8867924528301887E-3"/>
    <n v="1"/>
    <x v="3"/>
    <x v="39"/>
    <x v="2773"/>
    <d v="2016-04-24T20:45:21"/>
  </r>
  <r>
    <x v="2774"/>
    <x v="2773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x v="62"/>
    <b v="0"/>
    <s v="publishing/children's books"/>
    <n v="0.14249999999999999"/>
    <n v="43.846153846153847"/>
    <x v="3"/>
    <x v="39"/>
    <x v="2774"/>
    <d v="2013-03-08T03:02:08"/>
  </r>
  <r>
    <x v="2775"/>
    <x v="2774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x v="84"/>
    <b v="0"/>
    <s v="publishing/children's books"/>
    <n v="0.03"/>
    <n v="75"/>
    <x v="3"/>
    <x v="39"/>
    <x v="2775"/>
    <d v="2011-12-16T00:19:14"/>
  </r>
  <r>
    <x v="2776"/>
    <x v="2775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x v="17"/>
    <b v="0"/>
    <s v="publishing/children's books"/>
    <n v="7.8809523809523815E-2"/>
    <n v="45.972222222222221"/>
    <x v="3"/>
    <x v="39"/>
    <x v="2776"/>
    <d v="2015-06-12T07:07:56"/>
  </r>
  <r>
    <x v="2777"/>
    <x v="2776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x v="29"/>
    <b v="0"/>
    <s v="publishing/children's books"/>
    <n v="3.3333333333333335E-3"/>
    <n v="10"/>
    <x v="3"/>
    <x v="39"/>
    <x v="2777"/>
    <d v="2015-07-17T16:03:24"/>
  </r>
  <r>
    <x v="2778"/>
    <x v="2777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x v="41"/>
    <b v="0"/>
    <s v="publishing/children's books"/>
    <n v="0.25545454545454543"/>
    <n v="93.666666666666671"/>
    <x v="3"/>
    <x v="39"/>
    <x v="2778"/>
    <d v="2014-08-25T23:28:26"/>
  </r>
  <r>
    <x v="2779"/>
    <x v="2778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x v="29"/>
    <b v="0"/>
    <s v="publishing/children's books"/>
    <n v="2.12E-2"/>
    <n v="53"/>
    <x v="3"/>
    <x v="39"/>
    <x v="2779"/>
    <d v="2015-11-22T15:03:41"/>
  </r>
  <r>
    <x v="2780"/>
    <x v="2779"/>
    <s v="Turn the World with my kids, and then write a book with the advice for traveling with baby"/>
    <n v="100000"/>
    <n v="0"/>
    <x v="2"/>
    <x v="13"/>
    <s v="EUR"/>
    <n v="1489142688"/>
    <n v="1486550688"/>
    <b v="0"/>
    <x v="78"/>
    <b v="0"/>
    <s v="publishing/children's books"/>
    <n v="0"/>
    <e v="#DIV/0!"/>
    <x v="3"/>
    <x v="39"/>
    <x v="2780"/>
    <d v="2017-03-10T10:44:48"/>
  </r>
  <r>
    <x v="2781"/>
    <x v="2780"/>
    <s v="STRIKE, DANCE AND RISE with us at the University of Utah to end violence against women and girls!"/>
    <n v="1250"/>
    <n v="1316"/>
    <x v="0"/>
    <x v="0"/>
    <s v="USD"/>
    <n v="1423724400"/>
    <n v="1421274954"/>
    <b v="0"/>
    <x v="33"/>
    <b v="1"/>
    <s v="theater/plays"/>
    <n v="1.0528"/>
    <n v="47"/>
    <x v="1"/>
    <x v="6"/>
    <x v="2781"/>
    <d v="2015-02-12T07:00:00"/>
  </r>
  <r>
    <x v="2782"/>
    <x v="2781"/>
    <s v="The premiere theatre troupe in SE Michigan offering acting opportunities for the 50+ actor."/>
    <n v="1000"/>
    <n v="1200"/>
    <x v="0"/>
    <x v="0"/>
    <s v="USD"/>
    <n v="1424149140"/>
    <n v="1421964718"/>
    <b v="0"/>
    <x v="59"/>
    <b v="1"/>
    <s v="theater/plays"/>
    <n v="1.2"/>
    <n v="66.666666666666671"/>
    <x v="1"/>
    <x v="6"/>
    <x v="2782"/>
    <d v="2015-02-17T04:59:00"/>
  </r>
  <r>
    <x v="2783"/>
    <x v="2782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x v="42"/>
    <b v="1"/>
    <s v="theater/plays"/>
    <n v="1.145"/>
    <n v="18.770491803278688"/>
    <x v="1"/>
    <x v="6"/>
    <x v="2783"/>
    <d v="2015-04-23T12:50:46"/>
  </r>
  <r>
    <x v="2784"/>
    <x v="2783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x v="52"/>
    <b v="1"/>
    <s v="theater/plays"/>
    <n v="1.19"/>
    <n v="66.111111111111114"/>
    <x v="1"/>
    <x v="6"/>
    <x v="2784"/>
    <d v="2014-10-29T18:54:03"/>
  </r>
  <r>
    <x v="2785"/>
    <x v="2784"/>
    <s v="Bare Theatre and Raleigh Little Theatre present Shakespeare's epic, set in a post-apocalyptic dystopia."/>
    <n v="5000"/>
    <n v="5234"/>
    <x v="0"/>
    <x v="0"/>
    <s v="USD"/>
    <n v="1470430800"/>
    <n v="1467865967"/>
    <b v="0"/>
    <x v="136"/>
    <b v="1"/>
    <s v="theater/plays"/>
    <n v="1.0468"/>
    <n v="36.859154929577464"/>
    <x v="1"/>
    <x v="6"/>
    <x v="2785"/>
    <d v="2016-08-05T21:00:00"/>
  </r>
  <r>
    <x v="2786"/>
    <x v="2785"/>
    <s v="A heart-melting farce about sex, art and the lovelorn lay-abouts of London-town."/>
    <n v="2500"/>
    <n v="2946"/>
    <x v="0"/>
    <x v="1"/>
    <s v="GBP"/>
    <n v="1404913180"/>
    <n v="1403703580"/>
    <b v="0"/>
    <x v="142"/>
    <b v="1"/>
    <s v="theater/plays"/>
    <n v="1.1783999999999999"/>
    <n v="39.810810810810814"/>
    <x v="1"/>
    <x v="6"/>
    <x v="2786"/>
    <d v="2014-07-09T13:39:40"/>
  </r>
  <r>
    <x v="2787"/>
    <x v="2786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x v="44"/>
    <b v="1"/>
    <s v="theater/plays"/>
    <n v="1.1970000000000001"/>
    <n v="31.5"/>
    <x v="1"/>
    <x v="6"/>
    <x v="2787"/>
    <d v="2014-07-18T04:45:52"/>
  </r>
  <r>
    <x v="2788"/>
    <x v="2787"/>
    <s v="MOVING FORWARD! WE HAVE REACHED GOAL BUT HAVE MORE TIME!! PLEASE CONSIDER PLEDGING."/>
    <n v="2000"/>
    <n v="2050"/>
    <x v="0"/>
    <x v="0"/>
    <s v="USD"/>
    <n v="1469811043"/>
    <n v="1467219043"/>
    <b v="0"/>
    <x v="9"/>
    <b v="1"/>
    <s v="theater/plays"/>
    <n v="1.0249999999999999"/>
    <n v="102.5"/>
    <x v="1"/>
    <x v="6"/>
    <x v="2788"/>
    <d v="2016-07-29T16:50:43"/>
  </r>
  <r>
    <x v="2789"/>
    <x v="2788"/>
    <s v="BNT's Biggest Adventure So Far: Our 2015 full length production!"/>
    <n v="3000"/>
    <n v="3035"/>
    <x v="0"/>
    <x v="0"/>
    <s v="USD"/>
    <n v="1426132800"/>
    <n v="1424477934"/>
    <b v="0"/>
    <x v="54"/>
    <b v="1"/>
    <s v="theater/plays"/>
    <n v="1.0116666666666667"/>
    <n v="126.45833333333333"/>
    <x v="1"/>
    <x v="6"/>
    <x v="2789"/>
    <d v="2015-03-12T04:00:00"/>
  </r>
  <r>
    <x v="2790"/>
    <x v="2789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x v="36"/>
    <b v="1"/>
    <s v="theater/plays"/>
    <n v="1.0533333333333332"/>
    <n v="47.878787878787875"/>
    <x v="1"/>
    <x v="6"/>
    <x v="2790"/>
    <d v="2015-02-11T22:31:43"/>
  </r>
  <r>
    <x v="2791"/>
    <x v="2790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x v="33"/>
    <b v="1"/>
    <s v="theater/plays"/>
    <n v="1.0249999999999999"/>
    <n v="73.214285714285708"/>
    <x v="1"/>
    <x v="6"/>
    <x v="2791"/>
    <d v="2016-09-09T04:00:00"/>
  </r>
  <r>
    <x v="2792"/>
    <x v="2791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x v="54"/>
    <b v="1"/>
    <s v="theater/plays"/>
    <n v="1.0760000000000001"/>
    <n v="89.666666666666671"/>
    <x v="1"/>
    <x v="6"/>
    <x v="2792"/>
    <d v="2015-08-12T05:32:39"/>
  </r>
  <r>
    <x v="2793"/>
    <x v="2792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x v="196"/>
    <b v="1"/>
    <s v="theater/plays"/>
    <n v="1.105675"/>
    <n v="151.4623287671233"/>
    <x v="1"/>
    <x v="6"/>
    <x v="2793"/>
    <d v="2015-07-21T10:03:25"/>
  </r>
  <r>
    <x v="2794"/>
    <x v="2793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x v="83"/>
    <b v="1"/>
    <s v="theater/plays"/>
    <n v="1.5"/>
    <n v="25"/>
    <x v="1"/>
    <x v="6"/>
    <x v="2794"/>
    <d v="2016-03-03T19:00:00"/>
  </r>
  <r>
    <x v="2795"/>
    <x v="2794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x v="9"/>
    <b v="1"/>
    <s v="theater/plays"/>
    <n v="1.0428571428571429"/>
    <n v="36.5"/>
    <x v="1"/>
    <x v="6"/>
    <x v="2795"/>
    <d v="2014-06-06T23:00:00"/>
  </r>
  <r>
    <x v="2796"/>
    <x v="2795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x v="64"/>
    <b v="1"/>
    <s v="theater/plays"/>
    <n v="1.155"/>
    <n v="44"/>
    <x v="1"/>
    <x v="6"/>
    <x v="2796"/>
    <d v="2014-07-05T12:40:28"/>
  </r>
  <r>
    <x v="2797"/>
    <x v="2796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x v="225"/>
    <b v="1"/>
    <s v="theater/plays"/>
    <n v="1.02645125"/>
    <n v="87.357553191489373"/>
    <x v="1"/>
    <x v="6"/>
    <x v="2797"/>
    <d v="2014-07-08T22:34:00"/>
  </r>
  <r>
    <x v="2798"/>
    <x v="2797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x v="237"/>
    <b v="1"/>
    <s v="theater/plays"/>
    <n v="1.014"/>
    <n v="36.474820143884891"/>
    <x v="1"/>
    <x v="6"/>
    <x v="2798"/>
    <d v="2015-07-31T16:00:00"/>
  </r>
  <r>
    <x v="2799"/>
    <x v="2798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x v="208"/>
    <b v="1"/>
    <s v="theater/plays"/>
    <n v="1.1663479999999999"/>
    <n v="44.859538461538463"/>
    <x v="1"/>
    <x v="6"/>
    <x v="2799"/>
    <d v="2016-06-17T16:00:00"/>
  </r>
  <r>
    <x v="2800"/>
    <x v="2799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x v="162"/>
    <b v="1"/>
    <s v="theater/plays"/>
    <n v="1.33"/>
    <n v="42.903225806451616"/>
    <x v="1"/>
    <x v="6"/>
    <x v="2800"/>
    <d v="2015-01-04T13:16:06"/>
  </r>
  <r>
    <x v="2801"/>
    <x v="2800"/>
    <s v="Arise Theatre Company's production of August Strindberg's expressionist masterpiece 'A Dream Play'."/>
    <n v="500"/>
    <n v="666"/>
    <x v="0"/>
    <x v="2"/>
    <s v="AUD"/>
    <n v="1412938800"/>
    <n v="1411019409"/>
    <b v="0"/>
    <x v="62"/>
    <b v="1"/>
    <s v="theater/plays"/>
    <n v="1.3320000000000001"/>
    <n v="51.230769230769234"/>
    <x v="1"/>
    <x v="6"/>
    <x v="2801"/>
    <d v="2014-10-10T11:00:00"/>
  </r>
  <r>
    <x v="2802"/>
    <x v="2801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x v="240"/>
    <b v="1"/>
    <s v="theater/plays"/>
    <n v="1.0183333333333333"/>
    <n v="33.944444444444443"/>
    <x v="1"/>
    <x v="6"/>
    <x v="2802"/>
    <d v="2015-08-06T15:31:47"/>
  </r>
  <r>
    <x v="2803"/>
    <x v="2802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x v="261"/>
    <b v="1"/>
    <s v="theater/plays"/>
    <n v="1.2795000000000001"/>
    <n v="90.744680851063833"/>
    <x v="1"/>
    <x v="6"/>
    <x v="2803"/>
    <d v="2015-07-16T00:00:00"/>
  </r>
  <r>
    <x v="2804"/>
    <x v="2803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x v="23"/>
    <b v="1"/>
    <s v="theater/plays"/>
    <n v="1.1499999999999999"/>
    <n v="50"/>
    <x v="1"/>
    <x v="6"/>
    <x v="2804"/>
    <d v="2014-09-29T10:53:10"/>
  </r>
  <r>
    <x v="2805"/>
    <x v="2804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x v="59"/>
    <b v="1"/>
    <s v="theater/plays"/>
    <n v="1.1000000000000001"/>
    <n v="24.444444444444443"/>
    <x v="1"/>
    <x v="6"/>
    <x v="2805"/>
    <d v="2015-08-22T12:07:53"/>
  </r>
  <r>
    <x v="2806"/>
    <x v="2805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x v="88"/>
    <b v="1"/>
    <s v="theater/plays"/>
    <n v="1.121"/>
    <n v="44.25"/>
    <x v="1"/>
    <x v="6"/>
    <x v="2806"/>
    <d v="2015-08-05T11:00:00"/>
  </r>
  <r>
    <x v="2807"/>
    <x v="2806"/>
    <s v="Bringing Shakespeare back to the Playwrights"/>
    <n v="5000"/>
    <n v="6300"/>
    <x v="0"/>
    <x v="0"/>
    <s v="USD"/>
    <n v="1435611438"/>
    <n v="1433019438"/>
    <b v="0"/>
    <x v="251"/>
    <b v="1"/>
    <s v="theater/plays"/>
    <n v="1.26"/>
    <n v="67.741935483870961"/>
    <x v="1"/>
    <x v="6"/>
    <x v="2807"/>
    <d v="2015-06-29T20:57:18"/>
  </r>
  <r>
    <x v="2808"/>
    <x v="2807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x v="50"/>
    <b v="1"/>
    <s v="theater/plays"/>
    <n v="1.0024444444444445"/>
    <n v="65.376811594202906"/>
    <x v="1"/>
    <x v="6"/>
    <x v="2808"/>
    <d v="2015-08-22T20:18:55"/>
  </r>
  <r>
    <x v="2809"/>
    <x v="2808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x v="64"/>
    <b v="1"/>
    <s v="theater/plays"/>
    <n v="1.024"/>
    <n v="121.9047619047619"/>
    <x v="1"/>
    <x v="6"/>
    <x v="2809"/>
    <d v="2016-03-30T14:39:00"/>
  </r>
  <r>
    <x v="2810"/>
    <x v="2809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x v="7"/>
    <b v="1"/>
    <s v="theater/plays"/>
    <n v="1.0820000000000001"/>
    <n v="47.456140350877192"/>
    <x v="1"/>
    <x v="6"/>
    <x v="2810"/>
    <d v="2014-06-01T03:59:00"/>
  </r>
  <r>
    <x v="2811"/>
    <x v="2810"/>
    <s v="Ray Gunn and Starburst is an audio sci-fi/comedy sending up the tropes of classic and pulp science-fiction."/>
    <n v="10000"/>
    <n v="10027"/>
    <x v="0"/>
    <x v="1"/>
    <s v="GBP"/>
    <n v="1424692503"/>
    <n v="1422100503"/>
    <b v="0"/>
    <x v="52"/>
    <b v="1"/>
    <s v="theater/plays"/>
    <n v="1.0026999999999999"/>
    <n v="92.842592592592595"/>
    <x v="1"/>
    <x v="6"/>
    <x v="2811"/>
    <d v="2015-02-23T11:55:03"/>
  </r>
  <r>
    <x v="2812"/>
    <x v="2811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x v="183"/>
    <b v="1"/>
    <s v="theater/plays"/>
    <n v="1.133"/>
    <n v="68.253012048192772"/>
    <x v="1"/>
    <x v="6"/>
    <x v="2812"/>
    <d v="2015-04-06T04:00:00"/>
  </r>
  <r>
    <x v="2813"/>
    <x v="2812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x v="93"/>
    <b v="1"/>
    <s v="theater/plays"/>
    <n v="1.2757571428571428"/>
    <n v="37.209583333333335"/>
    <x v="1"/>
    <x v="6"/>
    <x v="2813"/>
    <d v="2016-12-14T17:49:21"/>
  </r>
  <r>
    <x v="2814"/>
    <x v="2813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x v="31"/>
    <b v="1"/>
    <s v="theater/plays"/>
    <n v="1.0773333333333333"/>
    <n v="25.25"/>
    <x v="1"/>
    <x v="6"/>
    <x v="2814"/>
    <d v="2015-05-09T09:35:15"/>
  </r>
  <r>
    <x v="2815"/>
    <x v="2814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x v="25"/>
    <b v="1"/>
    <s v="theater/plays"/>
    <n v="2.42"/>
    <n v="43.214285714285715"/>
    <x v="1"/>
    <x v="6"/>
    <x v="2815"/>
    <d v="2016-08-07T18:38:29"/>
  </r>
  <r>
    <x v="2816"/>
    <x v="2815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x v="39"/>
    <b v="1"/>
    <s v="theater/plays"/>
    <n v="1.4156666666666666"/>
    <n v="25.130177514792898"/>
    <x v="1"/>
    <x v="6"/>
    <x v="2816"/>
    <d v="2015-08-02T16:00:00"/>
  </r>
  <r>
    <x v="2817"/>
    <x v="2816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x v="51"/>
    <b v="1"/>
    <s v="theater/plays"/>
    <n v="1.3"/>
    <n v="23.636363636363637"/>
    <x v="1"/>
    <x v="6"/>
    <x v="2817"/>
    <d v="2015-02-28T15:14:22"/>
  </r>
  <r>
    <x v="2818"/>
    <x v="2817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x v="332"/>
    <b v="1"/>
    <s v="theater/plays"/>
    <n v="1.0603"/>
    <n v="103.95098039215686"/>
    <x v="1"/>
    <x v="6"/>
    <x v="2818"/>
    <d v="2015-09-23T14:21:26"/>
  </r>
  <r>
    <x v="2819"/>
    <x v="2818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x v="201"/>
    <b v="1"/>
    <s v="theater/plays"/>
    <n v="1.048"/>
    <n v="50.384615384615387"/>
    <x v="1"/>
    <x v="6"/>
    <x v="2819"/>
    <d v="2015-06-14T12:36:49"/>
  </r>
  <r>
    <x v="2820"/>
    <x v="2819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x v="9"/>
    <b v="1"/>
    <s v="theater/plays"/>
    <n v="1.36"/>
    <n v="13.6"/>
    <x v="1"/>
    <x v="6"/>
    <x v="2820"/>
    <d v="2016-02-26T00:00:00"/>
  </r>
  <r>
    <x v="2821"/>
    <x v="2820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x v="2"/>
    <b v="1"/>
    <s v="theater/plays"/>
    <n v="1"/>
    <n v="28.571428571428573"/>
    <x v="1"/>
    <x v="6"/>
    <x v="2821"/>
    <d v="2014-09-23T22:08:55"/>
  </r>
  <r>
    <x v="2822"/>
    <x v="2821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x v="225"/>
    <b v="1"/>
    <s v="theater/plays"/>
    <n v="1"/>
    <n v="63.829787234042556"/>
    <x v="1"/>
    <x v="6"/>
    <x v="2822"/>
    <d v="2015-03-27T15:24:52"/>
  </r>
  <r>
    <x v="2823"/>
    <x v="2822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x v="25"/>
    <b v="1"/>
    <s v="theater/plays"/>
    <n v="1.24"/>
    <n v="8.8571428571428577"/>
    <x v="1"/>
    <x v="6"/>
    <x v="2823"/>
    <d v="2015-03-31T22:59:00"/>
  </r>
  <r>
    <x v="2824"/>
    <x v="2823"/>
    <s v="I wrote a One Act play called The Rooftop for a Female Playwright's festival. Every little bit helps!"/>
    <n v="650"/>
    <n v="760"/>
    <x v="0"/>
    <x v="0"/>
    <s v="USD"/>
    <n v="1434159780"/>
    <n v="1431412196"/>
    <b v="0"/>
    <x v="41"/>
    <b v="1"/>
    <s v="theater/plays"/>
    <n v="1.1692307692307693"/>
    <n v="50.666666666666664"/>
    <x v="1"/>
    <x v="6"/>
    <x v="2824"/>
    <d v="2015-06-13T01:43:00"/>
  </r>
  <r>
    <x v="2825"/>
    <x v="2824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x v="13"/>
    <b v="1"/>
    <s v="theater/plays"/>
    <n v="1.0333333333333334"/>
    <n v="60.784313725490193"/>
    <x v="1"/>
    <x v="6"/>
    <x v="2825"/>
    <d v="2015-12-04T19:01:26"/>
  </r>
  <r>
    <x v="2826"/>
    <x v="2825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x v="10"/>
    <b v="1"/>
    <s v="theater/plays"/>
    <n v="1.0774999999999999"/>
    <n v="113.42105263157895"/>
    <x v="1"/>
    <x v="6"/>
    <x v="2826"/>
    <d v="2015-07-10T07:00:00"/>
  </r>
  <r>
    <x v="2827"/>
    <x v="2826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x v="23"/>
    <b v="1"/>
    <s v="theater/plays"/>
    <n v="1.2024999999999999"/>
    <n v="104.56521739130434"/>
    <x v="1"/>
    <x v="6"/>
    <x v="2827"/>
    <d v="2016-06-03T16:30:00"/>
  </r>
  <r>
    <x v="2828"/>
    <x v="2827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x v="174"/>
    <b v="1"/>
    <s v="theater/plays"/>
    <n v="1.0037894736842106"/>
    <n v="98.30927835051547"/>
    <x v="1"/>
    <x v="6"/>
    <x v="2828"/>
    <d v="2015-10-02T23:00:00"/>
  </r>
  <r>
    <x v="2829"/>
    <x v="2828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x v="88"/>
    <b v="1"/>
    <s v="theater/plays"/>
    <n v="1.0651999999999999"/>
    <n v="35.039473684210527"/>
    <x v="1"/>
    <x v="6"/>
    <x v="2829"/>
    <d v="2016-06-02T10:25:18"/>
  </r>
  <r>
    <x v="2830"/>
    <x v="2829"/>
    <s v="Avalon is a new South African Township play and Nakhtik is a  danced political lecture."/>
    <n v="3000"/>
    <n v="3000"/>
    <x v="0"/>
    <x v="0"/>
    <s v="USD"/>
    <n v="1399867140"/>
    <n v="1398802148"/>
    <b v="0"/>
    <x v="202"/>
    <b v="1"/>
    <s v="theater/plays"/>
    <n v="1"/>
    <n v="272.72727272727275"/>
    <x v="1"/>
    <x v="6"/>
    <x v="2830"/>
    <d v="2014-05-12T03:59:00"/>
  </r>
  <r>
    <x v="2831"/>
    <x v="2830"/>
    <s v="We each wrote a play and would like to produce them for you for nothing more than art's sake!"/>
    <n v="3000"/>
    <n v="3320"/>
    <x v="0"/>
    <x v="0"/>
    <s v="USD"/>
    <n v="1437076070"/>
    <n v="1434484070"/>
    <b v="0"/>
    <x v="47"/>
    <b v="1"/>
    <s v="theater/plays"/>
    <n v="1.1066666666666667"/>
    <n v="63.846153846153847"/>
    <x v="1"/>
    <x v="6"/>
    <x v="2831"/>
    <d v="2015-07-16T19:47:50"/>
  </r>
  <r>
    <x v="2832"/>
    <x v="2831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x v="195"/>
    <b v="1"/>
    <s v="theater/plays"/>
    <n v="1.1471959999999999"/>
    <n v="30.189368421052631"/>
    <x v="1"/>
    <x v="6"/>
    <x v="2832"/>
    <d v="2014-11-23T22:00:00"/>
  </r>
  <r>
    <x v="2833"/>
    <x v="2832"/>
    <s v="A new play about exploring outer space"/>
    <n v="2700"/>
    <n v="2923"/>
    <x v="0"/>
    <x v="0"/>
    <s v="USD"/>
    <n v="1444528800"/>
    <n v="1442804633"/>
    <b v="0"/>
    <x v="2"/>
    <b v="1"/>
    <s v="theater/plays"/>
    <n v="1.0825925925925926"/>
    <n v="83.51428571428572"/>
    <x v="1"/>
    <x v="6"/>
    <x v="2833"/>
    <d v="2015-10-11T02:00:00"/>
  </r>
  <r>
    <x v="2834"/>
    <x v="2833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x v="64"/>
    <b v="1"/>
    <s v="theater/plays"/>
    <n v="1.7"/>
    <n v="64.761904761904759"/>
    <x v="1"/>
    <x v="6"/>
    <x v="2834"/>
    <d v="2015-01-30T23:02:10"/>
  </r>
  <r>
    <x v="2835"/>
    <x v="2834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x v="251"/>
    <b v="1"/>
    <s v="theater/plays"/>
    <n v="1.8709899999999999"/>
    <n v="20.118172043010752"/>
    <x v="1"/>
    <x v="6"/>
    <x v="2835"/>
    <d v="2015-12-05T00:00:00"/>
  </r>
  <r>
    <x v="2836"/>
    <x v="2835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x v="202"/>
    <b v="1"/>
    <s v="theater/plays"/>
    <n v="1.0777777777777777"/>
    <n v="44.090909090909093"/>
    <x v="1"/>
    <x v="6"/>
    <x v="2836"/>
    <d v="2017-02-18T04:59:00"/>
  </r>
  <r>
    <x v="2837"/>
    <x v="2836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x v="64"/>
    <b v="1"/>
    <s v="theater/plays"/>
    <n v="1"/>
    <n v="40.476190476190474"/>
    <x v="1"/>
    <x v="6"/>
    <x v="2837"/>
    <d v="2015-12-09T22:48:04"/>
  </r>
  <r>
    <x v="2838"/>
    <x v="2837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x v="241"/>
    <b v="1"/>
    <s v="theater/plays"/>
    <n v="1.2024999999999999"/>
    <n v="44.537037037037038"/>
    <x v="1"/>
    <x v="6"/>
    <x v="2838"/>
    <d v="2014-08-13T22:00:00"/>
  </r>
  <r>
    <x v="2839"/>
    <x v="2838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x v="162"/>
    <b v="1"/>
    <s v="theater/plays"/>
    <n v="1.1142857142857143"/>
    <n v="125.80645161290323"/>
    <x v="1"/>
    <x v="6"/>
    <x v="2839"/>
    <d v="2014-08-25T04:59:00"/>
  </r>
  <r>
    <x v="2840"/>
    <x v="2839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x v="462"/>
    <b v="1"/>
    <s v="theater/plays"/>
    <n v="1.04"/>
    <n v="19.696969696969695"/>
    <x v="1"/>
    <x v="6"/>
    <x v="2840"/>
    <d v="2015-03-18T17:00:00"/>
  </r>
  <r>
    <x v="2841"/>
    <x v="2840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x v="29"/>
    <b v="0"/>
    <s v="theater/plays"/>
    <n v="0.01"/>
    <n v="10"/>
    <x v="1"/>
    <x v="6"/>
    <x v="2841"/>
    <d v="2015-12-13T18:44:57"/>
  </r>
  <r>
    <x v="2842"/>
    <x v="2841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x v="78"/>
    <b v="0"/>
    <s v="theater/plays"/>
    <n v="0"/>
    <e v="#DIV/0!"/>
    <x v="1"/>
    <x v="6"/>
    <x v="2842"/>
    <d v="2014-06-21T11:00:00"/>
  </r>
  <r>
    <x v="2843"/>
    <x v="2842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x v="78"/>
    <b v="0"/>
    <s v="theater/plays"/>
    <n v="0"/>
    <e v="#DIV/0!"/>
    <x v="1"/>
    <x v="6"/>
    <x v="2843"/>
    <d v="2016-06-13T04:00:00"/>
  </r>
  <r>
    <x v="2844"/>
    <x v="2843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x v="29"/>
    <b v="0"/>
    <s v="theater/plays"/>
    <n v="5.4545454545454543E-2"/>
    <n v="30"/>
    <x v="1"/>
    <x v="6"/>
    <x v="2844"/>
    <d v="2017-01-04T13:06:20"/>
  </r>
  <r>
    <x v="2845"/>
    <x v="2844"/>
    <s v="The Maderati: A bitingly witty absurdest comedy, which pokes wickedly perceptive fun at NY artist lifestyle."/>
    <n v="7500"/>
    <n v="2366"/>
    <x v="2"/>
    <x v="0"/>
    <s v="USD"/>
    <n v="1433723033"/>
    <n v="1428539033"/>
    <b v="0"/>
    <x v="70"/>
    <b v="0"/>
    <s v="theater/plays"/>
    <n v="0.31546666666666667"/>
    <n v="60.666666666666664"/>
    <x v="1"/>
    <x v="6"/>
    <x v="2845"/>
    <d v="2015-06-08T00:23:53"/>
  </r>
  <r>
    <x v="2846"/>
    <x v="2845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x v="78"/>
    <b v="0"/>
    <s v="theater/plays"/>
    <n v="0"/>
    <e v="#DIV/0!"/>
    <x v="1"/>
    <x v="6"/>
    <x v="2846"/>
    <d v="2015-05-29T16:36:34"/>
  </r>
  <r>
    <x v="2847"/>
    <x v="2846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x v="78"/>
    <b v="0"/>
    <s v="theater/plays"/>
    <n v="0"/>
    <e v="#DIV/0!"/>
    <x v="1"/>
    <x v="6"/>
    <x v="2847"/>
    <d v="2016-05-23T19:21:05"/>
  </r>
  <r>
    <x v="2848"/>
    <x v="2847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x v="83"/>
    <b v="0"/>
    <s v="theater/plays"/>
    <n v="2E-3"/>
    <n v="23.333333333333332"/>
    <x v="1"/>
    <x v="6"/>
    <x v="2848"/>
    <d v="2015-05-29T15:34:19"/>
  </r>
  <r>
    <x v="2849"/>
    <x v="2848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x v="29"/>
    <b v="0"/>
    <s v="theater/plays"/>
    <n v="0.01"/>
    <n v="5"/>
    <x v="1"/>
    <x v="6"/>
    <x v="2849"/>
    <d v="2016-04-23T10:16:40"/>
  </r>
  <r>
    <x v="2850"/>
    <x v="2849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x v="62"/>
    <b v="0"/>
    <s v="theater/plays"/>
    <n v="3.8875E-2"/>
    <n v="23.923076923076923"/>
    <x v="1"/>
    <x v="6"/>
    <x v="2850"/>
    <d v="2014-09-06T00:10:11"/>
  </r>
  <r>
    <x v="2851"/>
    <x v="2850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x v="78"/>
    <b v="0"/>
    <s v="theater/plays"/>
    <n v="0"/>
    <e v="#DIV/0!"/>
    <x v="1"/>
    <x v="6"/>
    <x v="2851"/>
    <d v="2016-01-29T23:17:00"/>
  </r>
  <r>
    <x v="2852"/>
    <x v="2851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x v="79"/>
    <b v="0"/>
    <s v="theater/plays"/>
    <n v="1.9E-2"/>
    <n v="15.833333333333334"/>
    <x v="1"/>
    <x v="6"/>
    <x v="2852"/>
    <d v="2014-06-21T01:05:03"/>
  </r>
  <r>
    <x v="2853"/>
    <x v="2852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x v="78"/>
    <b v="0"/>
    <s v="theater/plays"/>
    <n v="0"/>
    <e v="#DIV/0!"/>
    <x v="1"/>
    <x v="6"/>
    <x v="2853"/>
    <d v="2014-09-14T04:34:57"/>
  </r>
  <r>
    <x v="2854"/>
    <x v="2853"/>
    <s v="Almost Random Theatre's play about a candidate - with no policies - who is seeking election in May 2015"/>
    <n v="1000"/>
    <n v="417"/>
    <x v="2"/>
    <x v="1"/>
    <s v="GBP"/>
    <n v="1431018719"/>
    <n v="1429290719"/>
    <b v="0"/>
    <x v="25"/>
    <b v="0"/>
    <s v="theater/plays"/>
    <n v="0.41699999999999998"/>
    <n v="29.785714285714285"/>
    <x v="1"/>
    <x v="6"/>
    <x v="2854"/>
    <d v="2015-05-07T17:11:59"/>
  </r>
  <r>
    <x v="2855"/>
    <x v="2854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x v="81"/>
    <b v="0"/>
    <s v="theater/plays"/>
    <n v="0.5"/>
    <n v="60"/>
    <x v="1"/>
    <x v="6"/>
    <x v="2855"/>
    <d v="2016-01-29T23:34:00"/>
  </r>
  <r>
    <x v="2856"/>
    <x v="2855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x v="79"/>
    <b v="0"/>
    <s v="theater/plays"/>
    <n v="4.8666666666666664E-2"/>
    <n v="24.333333333333332"/>
    <x v="1"/>
    <x v="6"/>
    <x v="2856"/>
    <d v="2015-08-08T21:34:00"/>
  </r>
  <r>
    <x v="2857"/>
    <x v="2856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x v="41"/>
    <b v="0"/>
    <s v="theater/plays"/>
    <n v="0.19736842105263158"/>
    <n v="500"/>
    <x v="1"/>
    <x v="6"/>
    <x v="2857"/>
    <d v="2017-02-20T18:00:00"/>
  </r>
  <r>
    <x v="2858"/>
    <x v="2857"/>
    <s v="Een Gay Party in het centrum van Amersfoort. _x000a_Een geweldige avond uit, met een show, optredens en DJ's."/>
    <n v="1000"/>
    <n v="0"/>
    <x v="2"/>
    <x v="9"/>
    <s v="EUR"/>
    <n v="1417778880"/>
    <n v="1415711095"/>
    <b v="0"/>
    <x v="78"/>
    <b v="0"/>
    <s v="theater/plays"/>
    <n v="0"/>
    <e v="#DIV/0!"/>
    <x v="1"/>
    <x v="6"/>
    <x v="2858"/>
    <d v="2014-12-05T11:28:00"/>
  </r>
  <r>
    <x v="2859"/>
    <x v="2858"/>
    <s v="A theatre company that will create works to inspire young people and get everyone involved."/>
    <n v="2000"/>
    <n v="35"/>
    <x v="2"/>
    <x v="2"/>
    <s v="AUD"/>
    <n v="1444984904"/>
    <n v="1439800904"/>
    <b v="0"/>
    <x v="29"/>
    <b v="0"/>
    <s v="theater/plays"/>
    <n v="1.7500000000000002E-2"/>
    <n v="35"/>
    <x v="1"/>
    <x v="6"/>
    <x v="2859"/>
    <d v="2015-10-16T08:41:44"/>
  </r>
  <r>
    <x v="2860"/>
    <x v="2859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x v="82"/>
    <b v="0"/>
    <s v="theater/plays"/>
    <n v="6.6500000000000004E-2"/>
    <n v="29.555555555555557"/>
    <x v="1"/>
    <x v="6"/>
    <x v="2860"/>
    <d v="2016-06-19T19:12:56"/>
  </r>
  <r>
    <x v="2861"/>
    <x v="2860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x v="83"/>
    <b v="0"/>
    <s v="theater/plays"/>
    <n v="0.32"/>
    <n v="26.666666666666668"/>
    <x v="1"/>
    <x v="6"/>
    <x v="2861"/>
    <d v="2015-09-24T14:10:48"/>
  </r>
  <r>
    <x v="2862"/>
    <x v="2861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x v="83"/>
    <b v="0"/>
    <s v="theater/plays"/>
    <n v="4.3307086614173228E-3"/>
    <n v="18.333333333333332"/>
    <x v="1"/>
    <x v="6"/>
    <x v="2862"/>
    <d v="2014-06-24T18:57:09"/>
  </r>
  <r>
    <x v="2863"/>
    <x v="2862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x v="29"/>
    <b v="0"/>
    <s v="theater/plays"/>
    <n v="4.0000000000000002E-4"/>
    <n v="20"/>
    <x v="1"/>
    <x v="6"/>
    <x v="2863"/>
    <d v="2014-09-09T16:12:03"/>
  </r>
  <r>
    <x v="2864"/>
    <x v="2863"/>
    <s v="Accessible, original theatre for all!"/>
    <n v="2500"/>
    <n v="40"/>
    <x v="2"/>
    <x v="1"/>
    <s v="GBP"/>
    <n v="1437139080"/>
    <n v="1434552207"/>
    <b v="0"/>
    <x v="83"/>
    <b v="0"/>
    <s v="theater/plays"/>
    <n v="1.6E-2"/>
    <n v="13.333333333333334"/>
    <x v="1"/>
    <x v="6"/>
    <x v="2864"/>
    <d v="2015-07-17T13:18:00"/>
  </r>
  <r>
    <x v="2865"/>
    <x v="2864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x v="78"/>
    <b v="0"/>
    <s v="theater/plays"/>
    <n v="0"/>
    <e v="#DIV/0!"/>
    <x v="1"/>
    <x v="6"/>
    <x v="2865"/>
    <d v="2015-01-06T02:44:19"/>
  </r>
  <r>
    <x v="2866"/>
    <x v="2865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x v="84"/>
    <b v="0"/>
    <s v="theater/plays"/>
    <n v="8.9999999999999993E-3"/>
    <n v="22.5"/>
    <x v="1"/>
    <x v="6"/>
    <x v="2866"/>
    <d v="2016-10-14T22:00:00"/>
  </r>
  <r>
    <x v="2867"/>
    <x v="2866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x v="73"/>
    <b v="0"/>
    <s v="theater/plays"/>
    <n v="0.2016"/>
    <n v="50.4"/>
    <x v="1"/>
    <x v="6"/>
    <x v="2867"/>
    <d v="2016-07-04T04:00:00"/>
  </r>
  <r>
    <x v="2868"/>
    <x v="2867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x v="65"/>
    <b v="0"/>
    <s v="theater/plays"/>
    <n v="0.42011733333333334"/>
    <n v="105.02933333333334"/>
    <x v="1"/>
    <x v="6"/>
    <x v="2868"/>
    <d v="2016-10-05T19:50:54"/>
  </r>
  <r>
    <x v="2869"/>
    <x v="2868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x v="81"/>
    <b v="0"/>
    <s v="theater/plays"/>
    <n v="8.8500000000000002E-3"/>
    <n v="35.4"/>
    <x v="1"/>
    <x v="6"/>
    <x v="2869"/>
    <d v="2016-07-19T14:14:41"/>
  </r>
  <r>
    <x v="2870"/>
    <x v="2869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x v="82"/>
    <b v="0"/>
    <s v="theater/plays"/>
    <n v="0.15"/>
    <n v="83.333333333333329"/>
    <x v="1"/>
    <x v="6"/>
    <x v="2870"/>
    <d v="2014-05-17T04:32:45"/>
  </r>
  <r>
    <x v="2871"/>
    <x v="2870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x v="62"/>
    <b v="0"/>
    <s v="theater/plays"/>
    <n v="4.6699999999999998E-2"/>
    <n v="35.92307692307692"/>
    <x v="1"/>
    <x v="6"/>
    <x v="2871"/>
    <d v="2014-12-21T17:43:33"/>
  </r>
  <r>
    <x v="2872"/>
    <x v="2871"/>
    <s v="Local Theatre group in Loudoun County, Virginia. Looking for funds to start producing shows!"/>
    <n v="3000"/>
    <n v="0"/>
    <x v="2"/>
    <x v="0"/>
    <s v="USD"/>
    <n v="1434768438"/>
    <n v="1429584438"/>
    <b v="0"/>
    <x v="78"/>
    <b v="0"/>
    <s v="theater/plays"/>
    <n v="0"/>
    <e v="#DIV/0!"/>
    <x v="1"/>
    <x v="6"/>
    <x v="2872"/>
    <d v="2015-06-20T02:47:18"/>
  </r>
  <r>
    <x v="2873"/>
    <x v="2872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x v="22"/>
    <b v="0"/>
    <s v="theater/plays"/>
    <n v="0.38119999999999998"/>
    <n v="119.125"/>
    <x v="1"/>
    <x v="6"/>
    <x v="2873"/>
    <d v="2015-01-28T19:37:11"/>
  </r>
  <r>
    <x v="2874"/>
    <x v="2873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x v="83"/>
    <b v="0"/>
    <s v="theater/plays"/>
    <n v="5.4199999999999998E-2"/>
    <n v="90.333333333333329"/>
    <x v="1"/>
    <x v="6"/>
    <x v="2874"/>
    <d v="2017-01-17T20:16:26"/>
  </r>
  <r>
    <x v="2875"/>
    <x v="2874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x v="83"/>
    <b v="0"/>
    <s v="theater/plays"/>
    <n v="3.5E-4"/>
    <n v="2.3333333333333335"/>
    <x v="1"/>
    <x v="6"/>
    <x v="2875"/>
    <d v="2016-05-05T03:04:53"/>
  </r>
  <r>
    <x v="2876"/>
    <x v="2875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x v="78"/>
    <b v="0"/>
    <s v="theater/plays"/>
    <n v="0"/>
    <e v="#DIV/0!"/>
    <x v="1"/>
    <x v="6"/>
    <x v="2876"/>
    <d v="2015-07-16T17:51:19"/>
  </r>
  <r>
    <x v="2877"/>
    <x v="2876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x v="79"/>
    <b v="0"/>
    <s v="theater/plays"/>
    <n v="0.10833333333333334"/>
    <n v="108.33333333333333"/>
    <x v="1"/>
    <x v="6"/>
    <x v="2877"/>
    <d v="2016-11-30T17:00:00"/>
  </r>
  <r>
    <x v="2878"/>
    <x v="2877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x v="80"/>
    <b v="0"/>
    <s v="theater/plays"/>
    <n v="2.1000000000000001E-2"/>
    <n v="15.75"/>
    <x v="1"/>
    <x v="6"/>
    <x v="2878"/>
    <d v="2015-07-03T14:46:35"/>
  </r>
  <r>
    <x v="2879"/>
    <x v="2878"/>
    <s v="She that fines a husband? Wait, is that right? Girl... you better check yourself, before you wreck yourself!"/>
    <n v="11200"/>
    <n v="29"/>
    <x v="2"/>
    <x v="0"/>
    <s v="USD"/>
    <n v="1453310661"/>
    <n v="1450718661"/>
    <b v="0"/>
    <x v="29"/>
    <b v="0"/>
    <s v="theater/plays"/>
    <n v="2.5892857142857141E-3"/>
    <n v="29"/>
    <x v="1"/>
    <x v="6"/>
    <x v="2879"/>
    <d v="2016-01-20T17:24:21"/>
  </r>
  <r>
    <x v="2880"/>
    <x v="2879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x v="60"/>
    <b v="0"/>
    <s v="theater/plays"/>
    <n v="0.23333333333333334"/>
    <n v="96.551724137931032"/>
    <x v="1"/>
    <x v="6"/>
    <x v="2880"/>
    <d v="2015-08-20T17:05:00"/>
  </r>
  <r>
    <x v="2881"/>
    <x v="2880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x v="78"/>
    <b v="0"/>
    <s v="theater/plays"/>
    <n v="0"/>
    <e v="#DIV/0!"/>
    <x v="1"/>
    <x v="6"/>
    <x v="2881"/>
    <d v="2014-12-03T15:20:36"/>
  </r>
  <r>
    <x v="2882"/>
    <x v="2881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x v="80"/>
    <b v="0"/>
    <s v="theater/plays"/>
    <n v="0.33600000000000002"/>
    <n v="63"/>
    <x v="1"/>
    <x v="6"/>
    <x v="2882"/>
    <d v="2016-05-01T14:18:38"/>
  </r>
  <r>
    <x v="2883"/>
    <x v="2882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x v="81"/>
    <b v="0"/>
    <s v="theater/plays"/>
    <n v="0.1908"/>
    <n v="381.6"/>
    <x v="1"/>
    <x v="6"/>
    <x v="2883"/>
    <d v="2016-02-06T04:59:00"/>
  </r>
  <r>
    <x v="2884"/>
    <x v="2883"/>
    <s v="Come explore the dream world of Jim Morrison, rock singer, mystic, poet, shaman."/>
    <n v="45000"/>
    <n v="185"/>
    <x v="2"/>
    <x v="0"/>
    <s v="USD"/>
    <n v="1417800435"/>
    <n v="1415208435"/>
    <b v="0"/>
    <x v="80"/>
    <b v="0"/>
    <s v="theater/plays"/>
    <n v="4.1111111111111114E-3"/>
    <n v="46.25"/>
    <x v="1"/>
    <x v="6"/>
    <x v="2884"/>
    <d v="2014-12-05T17:27:15"/>
  </r>
  <r>
    <x v="2885"/>
    <x v="2884"/>
    <s v="An historic and proud work of Polish nationalistic literature performed on stage."/>
    <n v="400"/>
    <n v="130"/>
    <x v="2"/>
    <x v="0"/>
    <s v="USD"/>
    <n v="1426294201"/>
    <n v="1423705801"/>
    <b v="0"/>
    <x v="81"/>
    <b v="0"/>
    <s v="theater/plays"/>
    <n v="0.32500000000000001"/>
    <n v="26"/>
    <x v="1"/>
    <x v="6"/>
    <x v="2885"/>
    <d v="2015-03-14T00:50:01"/>
  </r>
  <r>
    <x v="2886"/>
    <x v="2885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x v="29"/>
    <b v="0"/>
    <s v="theater/plays"/>
    <n v="0.05"/>
    <n v="10"/>
    <x v="1"/>
    <x v="6"/>
    <x v="2886"/>
    <d v="2015-09-19T03:59:00"/>
  </r>
  <r>
    <x v="2887"/>
    <x v="2886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x v="29"/>
    <b v="0"/>
    <s v="theater/plays"/>
    <n v="1.6666666666666668E-3"/>
    <n v="5"/>
    <x v="1"/>
    <x v="6"/>
    <x v="2887"/>
    <d v="2015-01-11T10:15:24"/>
  </r>
  <r>
    <x v="2888"/>
    <x v="2887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x v="78"/>
    <b v="0"/>
    <s v="theater/plays"/>
    <n v="0"/>
    <e v="#DIV/0!"/>
    <x v="1"/>
    <x v="6"/>
    <x v="2888"/>
    <d v="2014-10-18T04:59:00"/>
  </r>
  <r>
    <x v="2889"/>
    <x v="2888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x v="25"/>
    <b v="0"/>
    <s v="theater/plays"/>
    <n v="0.38066666666666665"/>
    <n v="81.571428571428569"/>
    <x v="1"/>
    <x v="6"/>
    <x v="2889"/>
    <d v="2014-08-29T20:43:05"/>
  </r>
  <r>
    <x v="2890"/>
    <x v="2889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x v="83"/>
    <b v="0"/>
    <s v="theater/plays"/>
    <n v="1.0500000000000001E-2"/>
    <n v="7"/>
    <x v="1"/>
    <x v="6"/>
    <x v="2890"/>
    <d v="2014-08-09T03:00:00"/>
  </r>
  <r>
    <x v="2891"/>
    <x v="2890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x v="73"/>
    <b v="0"/>
    <s v="theater/plays"/>
    <n v="2.7300000000000001E-2"/>
    <n v="27.3"/>
    <x v="1"/>
    <x v="6"/>
    <x v="2891"/>
    <d v="2016-04-15T20:12:08"/>
  </r>
  <r>
    <x v="2892"/>
    <x v="2891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x v="57"/>
    <b v="0"/>
    <s v="theater/plays"/>
    <n v="9.0909090909090912E-2"/>
    <n v="29.411764705882351"/>
    <x v="1"/>
    <x v="6"/>
    <x v="2892"/>
    <d v="2014-08-25T21:00:00"/>
  </r>
  <r>
    <x v="2893"/>
    <x v="2892"/>
    <s v="Fundraising for REDISCOVERING KIA THE PLAY"/>
    <n v="5000"/>
    <n v="25"/>
    <x v="2"/>
    <x v="0"/>
    <s v="USD"/>
    <n v="1420768800"/>
    <n v="1415644395"/>
    <b v="0"/>
    <x v="84"/>
    <b v="0"/>
    <s v="theater/plays"/>
    <n v="5.0000000000000001E-3"/>
    <n v="12.5"/>
    <x v="1"/>
    <x v="6"/>
    <x v="2893"/>
    <d v="2015-01-09T02:00:00"/>
  </r>
  <r>
    <x v="2894"/>
    <x v="2893"/>
    <s v="This Is A Story About A Woman A Man And A Woman"/>
    <n v="50000"/>
    <n v="0"/>
    <x v="2"/>
    <x v="0"/>
    <s v="USD"/>
    <n v="1428100815"/>
    <n v="1422920415"/>
    <b v="0"/>
    <x v="78"/>
    <b v="0"/>
    <s v="theater/plays"/>
    <n v="0"/>
    <e v="#DIV/0!"/>
    <x v="1"/>
    <x v="6"/>
    <x v="2894"/>
    <d v="2015-04-03T22:40:15"/>
  </r>
  <r>
    <x v="2895"/>
    <x v="2894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x v="80"/>
    <b v="0"/>
    <s v="theater/plays"/>
    <n v="4.5999999999999999E-2"/>
    <n v="5.75"/>
    <x v="1"/>
    <x v="6"/>
    <x v="2895"/>
    <d v="2014-06-22T21:00:00"/>
  </r>
  <r>
    <x v="2896"/>
    <x v="2895"/>
    <s v="&quot;Miracle on 34th Street&quot; is about faith and believing in others. _x000a_We believe. Do you?"/>
    <n v="3000"/>
    <n v="625"/>
    <x v="2"/>
    <x v="0"/>
    <s v="USD"/>
    <n v="1481522400"/>
    <n v="1480283321"/>
    <b v="0"/>
    <x v="8"/>
    <b v="0"/>
    <s v="theater/plays"/>
    <n v="0.20833333333333334"/>
    <n v="52.083333333333336"/>
    <x v="1"/>
    <x v="6"/>
    <x v="2896"/>
    <d v="2016-12-12T06:00:00"/>
  </r>
  <r>
    <x v="2897"/>
    <x v="2896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x v="83"/>
    <b v="0"/>
    <s v="theater/plays"/>
    <n v="4.583333333333333E-2"/>
    <n v="183.33333333333334"/>
    <x v="1"/>
    <x v="6"/>
    <x v="2897"/>
    <d v="2015-10-11T15:29:05"/>
  </r>
  <r>
    <x v="2898"/>
    <x v="2897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x v="8"/>
    <b v="0"/>
    <s v="theater/plays"/>
    <n v="4.2133333333333335E-2"/>
    <n v="26.333333333333332"/>
    <x v="1"/>
    <x v="6"/>
    <x v="2898"/>
    <d v="2015-10-31T15:57:33"/>
  </r>
  <r>
    <x v="2899"/>
    <x v="2898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x v="78"/>
    <b v="0"/>
    <s v="theater/plays"/>
    <n v="0"/>
    <e v="#DIV/0!"/>
    <x v="1"/>
    <x v="6"/>
    <x v="2899"/>
    <d v="2016-07-24T01:52:38"/>
  </r>
  <r>
    <x v="2900"/>
    <x v="2899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x v="63"/>
    <b v="0"/>
    <s v="theater/plays"/>
    <n v="0.61909090909090914"/>
    <n v="486.42857142857144"/>
    <x v="1"/>
    <x v="6"/>
    <x v="2900"/>
    <d v="2014-08-09T05:37:12"/>
  </r>
  <r>
    <x v="2901"/>
    <x v="2900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x v="84"/>
    <b v="0"/>
    <s v="theater/plays"/>
    <n v="8.0000000000000002E-3"/>
    <n v="3"/>
    <x v="1"/>
    <x v="6"/>
    <x v="2901"/>
    <d v="2015-02-07T21:42:19"/>
  </r>
  <r>
    <x v="2902"/>
    <x v="2901"/>
    <s v="Help me honor and bring &quot;The American Soprano&quot; Leontyne Price back to the stage one more time."/>
    <n v="150000"/>
    <n v="25"/>
    <x v="2"/>
    <x v="0"/>
    <s v="USD"/>
    <n v="1440412396"/>
    <n v="1437820396"/>
    <b v="0"/>
    <x v="29"/>
    <b v="0"/>
    <s v="theater/plays"/>
    <n v="1.6666666666666666E-4"/>
    <n v="25"/>
    <x v="1"/>
    <x v="6"/>
    <x v="2902"/>
    <d v="2015-08-24T10:33:16"/>
  </r>
  <r>
    <x v="2903"/>
    <x v="2902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x v="80"/>
    <b v="0"/>
    <s v="theater/plays"/>
    <n v="7.7999999999999996E-3"/>
    <n v="9.75"/>
    <x v="1"/>
    <x v="6"/>
    <x v="2903"/>
    <d v="2015-09-09T04:00:18"/>
  </r>
  <r>
    <x v="2904"/>
    <x v="2903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x v="80"/>
    <b v="0"/>
    <s v="theater/plays"/>
    <n v="0.05"/>
    <n v="18.75"/>
    <x v="1"/>
    <x v="6"/>
    <x v="2904"/>
    <d v="2014-11-09T12:00:00"/>
  </r>
  <r>
    <x v="2905"/>
    <x v="2904"/>
    <s v="Philly-based feminist theatre's inaugural production about a woman's friendship with an awesome lady cowboy."/>
    <n v="3500"/>
    <n v="622"/>
    <x v="2"/>
    <x v="0"/>
    <s v="USD"/>
    <n v="1473211313"/>
    <n v="1472001713"/>
    <b v="0"/>
    <x v="57"/>
    <b v="0"/>
    <s v="theater/plays"/>
    <n v="0.17771428571428571"/>
    <n v="36.588235294117645"/>
    <x v="1"/>
    <x v="6"/>
    <x v="2905"/>
    <d v="2016-09-07T01:21:53"/>
  </r>
  <r>
    <x v="2906"/>
    <x v="2905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x v="63"/>
    <b v="0"/>
    <s v="theater/plays"/>
    <n v="9.4166666666666662E-2"/>
    <n v="80.714285714285708"/>
    <x v="1"/>
    <x v="6"/>
    <x v="2906"/>
    <d v="2015-08-01T01:00:00"/>
  </r>
  <r>
    <x v="2907"/>
    <x v="2906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x v="84"/>
    <b v="0"/>
    <s v="theater/plays"/>
    <n v="8.0000000000000004E-4"/>
    <n v="1"/>
    <x v="1"/>
    <x v="6"/>
    <x v="2907"/>
    <d v="2016-05-14T21:03:57"/>
  </r>
  <r>
    <x v="2908"/>
    <x v="2907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x v="81"/>
    <b v="0"/>
    <s v="theater/plays"/>
    <n v="2.75E-2"/>
    <n v="52.8"/>
    <x v="1"/>
    <x v="6"/>
    <x v="2908"/>
    <d v="2016-06-08T17:33:39"/>
  </r>
  <r>
    <x v="2909"/>
    <x v="2908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x v="29"/>
    <b v="0"/>
    <s v="theater/plays"/>
    <n v="1.1111111111111112E-4"/>
    <n v="20"/>
    <x v="1"/>
    <x v="6"/>
    <x v="2909"/>
    <d v="2014-11-25T19:46:00"/>
  </r>
  <r>
    <x v="2910"/>
    <x v="2909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x v="29"/>
    <b v="0"/>
    <s v="theater/plays"/>
    <n v="3.3333333333333335E-5"/>
    <n v="1"/>
    <x v="1"/>
    <x v="6"/>
    <x v="2910"/>
    <d v="2015-06-12T20:11:27"/>
  </r>
  <r>
    <x v="2911"/>
    <x v="2910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x v="25"/>
    <b v="0"/>
    <s v="theater/plays"/>
    <n v="0.36499999999999999"/>
    <n v="46.928571428571431"/>
    <x v="1"/>
    <x v="6"/>
    <x v="2911"/>
    <d v="2015-06-27T18:27:06"/>
  </r>
  <r>
    <x v="2912"/>
    <x v="2911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x v="55"/>
    <b v="0"/>
    <s v="theater/plays"/>
    <n v="0.14058171745152354"/>
    <n v="78.07692307692308"/>
    <x v="1"/>
    <x v="6"/>
    <x v="2912"/>
    <d v="2016-01-15T03:09:34"/>
  </r>
  <r>
    <x v="2913"/>
    <x v="2912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x v="84"/>
    <b v="0"/>
    <s v="theater/plays"/>
    <n v="2.0000000000000001E-4"/>
    <n v="1"/>
    <x v="1"/>
    <x v="6"/>
    <x v="2913"/>
    <d v="2014-09-06T22:08:59"/>
  </r>
  <r>
    <x v="2914"/>
    <x v="2913"/>
    <s v="Hercules must complete four challenges in order to meet the father he never knew"/>
    <n v="25000"/>
    <n v="1"/>
    <x v="2"/>
    <x v="1"/>
    <s v="GBP"/>
    <n v="1426365994"/>
    <n v="1421185594"/>
    <b v="0"/>
    <x v="29"/>
    <b v="0"/>
    <s v="theater/plays"/>
    <n v="4.0000000000000003E-5"/>
    <n v="1"/>
    <x v="1"/>
    <x v="6"/>
    <x v="2914"/>
    <d v="2015-03-14T20:46:34"/>
  </r>
  <r>
    <x v="2915"/>
    <x v="2914"/>
    <s v="An inclusive, cross community, multi-cultural theatre production for children aged 3 to 16 and their families"/>
    <n v="1000"/>
    <n v="611"/>
    <x v="2"/>
    <x v="1"/>
    <s v="GBP"/>
    <n v="1458117190"/>
    <n v="1455528790"/>
    <b v="0"/>
    <x v="83"/>
    <b v="0"/>
    <s v="theater/plays"/>
    <n v="0.61099999999999999"/>
    <n v="203.66666666666666"/>
    <x v="1"/>
    <x v="6"/>
    <x v="2915"/>
    <d v="2016-03-16T08:33:10"/>
  </r>
  <r>
    <x v="2916"/>
    <x v="2915"/>
    <s v="The moving dramatisation of one man's journey to find the truth behind the Libyan regime change."/>
    <n v="1850"/>
    <n v="145"/>
    <x v="2"/>
    <x v="1"/>
    <s v="GBP"/>
    <n v="1400498789"/>
    <n v="1398511589"/>
    <b v="0"/>
    <x v="63"/>
    <b v="0"/>
    <s v="theater/plays"/>
    <n v="7.8378378378378383E-2"/>
    <n v="20.714285714285715"/>
    <x v="1"/>
    <x v="6"/>
    <x v="2916"/>
    <d v="2014-05-19T11:26:29"/>
  </r>
  <r>
    <x v="2917"/>
    <x v="2916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x v="82"/>
    <b v="0"/>
    <s v="theater/plays"/>
    <n v="0.2185"/>
    <n v="48.555555555555557"/>
    <x v="1"/>
    <x v="6"/>
    <x v="2917"/>
    <d v="2015-09-16T05:37:27"/>
  </r>
  <r>
    <x v="2918"/>
    <x v="2917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x v="9"/>
    <b v="0"/>
    <s v="theater/plays"/>
    <n v="0.27239999999999998"/>
    <n v="68.099999999999994"/>
    <x v="1"/>
    <x v="6"/>
    <x v="2918"/>
    <d v="2015-10-29T15:06:47"/>
  </r>
  <r>
    <x v="2919"/>
    <x v="2918"/>
    <s v="A full staged reading of a new play about a boy who learns how to be happy from the most unexpected person."/>
    <n v="600"/>
    <n v="51"/>
    <x v="2"/>
    <x v="0"/>
    <s v="USD"/>
    <n v="1407250329"/>
    <n v="1404658329"/>
    <b v="0"/>
    <x v="79"/>
    <b v="0"/>
    <s v="theater/plays"/>
    <n v="8.5000000000000006E-2"/>
    <n v="8.5"/>
    <x v="1"/>
    <x v="6"/>
    <x v="2919"/>
    <d v="2014-08-05T14:52:09"/>
  </r>
  <r>
    <x v="2920"/>
    <x v="2919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x v="62"/>
    <b v="0"/>
    <s v="theater/plays"/>
    <n v="0.26840000000000003"/>
    <n v="51.615384615384613"/>
    <x v="1"/>
    <x v="6"/>
    <x v="2920"/>
    <d v="2015-03-25T18:01:10"/>
  </r>
  <r>
    <x v="2921"/>
    <x v="2920"/>
    <s v="I'm creating a cabaret in which all donations go directly to Broadway Cares/Equity Fights AIDS."/>
    <n v="100"/>
    <n v="129"/>
    <x v="0"/>
    <x v="0"/>
    <s v="USD"/>
    <n v="1411679804"/>
    <n v="1409087804"/>
    <b v="0"/>
    <x v="83"/>
    <b v="1"/>
    <s v="theater/musical"/>
    <n v="1.29"/>
    <n v="43"/>
    <x v="1"/>
    <x v="40"/>
    <x v="2921"/>
    <d v="2014-09-25T21:16:44"/>
  </r>
  <r>
    <x v="2922"/>
    <x v="2921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x v="79"/>
    <b v="1"/>
    <s v="theater/musical"/>
    <n v="1"/>
    <n v="83.333333333333329"/>
    <x v="1"/>
    <x v="40"/>
    <x v="2922"/>
    <d v="2015-05-18T20:58:47"/>
  </r>
  <r>
    <x v="2923"/>
    <x v="2922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x v="73"/>
    <b v="1"/>
    <s v="theater/musical"/>
    <n v="1"/>
    <n v="30"/>
    <x v="1"/>
    <x v="40"/>
    <x v="2923"/>
    <d v="2015-01-24T03:00:00"/>
  </r>
  <r>
    <x v="2924"/>
    <x v="2923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x v="206"/>
    <b v="1"/>
    <s v="theater/musical"/>
    <n v="1.032"/>
    <n v="175.51020408163265"/>
    <x v="1"/>
    <x v="40"/>
    <x v="2924"/>
    <d v="2015-05-09T03:59:00"/>
  </r>
  <r>
    <x v="2925"/>
    <x v="2924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x v="473"/>
    <b v="1"/>
    <s v="theater/musical"/>
    <n v="1.0244597777777777"/>
    <n v="231.66175879396985"/>
    <x v="1"/>
    <x v="40"/>
    <x v="2925"/>
    <d v="2014-09-11T14:01:08"/>
  </r>
  <r>
    <x v="2926"/>
    <x v="2925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x v="133"/>
    <b v="1"/>
    <s v="theater/musical"/>
    <n v="1.25"/>
    <n v="75"/>
    <x v="1"/>
    <x v="40"/>
    <x v="2926"/>
    <d v="2015-02-23T18:22:59"/>
  </r>
  <r>
    <x v="2927"/>
    <x v="2926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x v="64"/>
    <b v="1"/>
    <s v="theater/musical"/>
    <n v="1.3083333333333333"/>
    <n v="112.14285714285714"/>
    <x v="1"/>
    <x v="40"/>
    <x v="2927"/>
    <d v="2014-07-15T05:00:00"/>
  </r>
  <r>
    <x v="2928"/>
    <x v="2927"/>
    <s v="This is a touring production for schools in the Treasure Valley!"/>
    <n v="1000"/>
    <n v="1000"/>
    <x v="0"/>
    <x v="0"/>
    <s v="USD"/>
    <n v="1457135846"/>
    <n v="1454543846"/>
    <b v="0"/>
    <x v="54"/>
    <b v="1"/>
    <s v="theater/musical"/>
    <n v="1"/>
    <n v="41.666666666666664"/>
    <x v="1"/>
    <x v="40"/>
    <x v="2928"/>
    <d v="2016-03-04T23:57:26"/>
  </r>
  <r>
    <x v="2929"/>
    <x v="2928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x v="58"/>
    <b v="1"/>
    <s v="theater/musical"/>
    <n v="1.02069375"/>
    <n v="255.17343750000001"/>
    <x v="1"/>
    <x v="40"/>
    <x v="2929"/>
    <d v="2014-05-25T13:32:38"/>
  </r>
  <r>
    <x v="2930"/>
    <x v="2929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x v="95"/>
    <b v="1"/>
    <s v="theater/musical"/>
    <n v="1.0092000000000001"/>
    <n v="162.7741935483871"/>
    <x v="1"/>
    <x v="40"/>
    <x v="2930"/>
    <d v="2015-05-07T14:01:04"/>
  </r>
  <r>
    <x v="2931"/>
    <x v="2930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x v="82"/>
    <b v="1"/>
    <s v="theater/musical"/>
    <n v="1.06"/>
    <n v="88.333333333333329"/>
    <x v="1"/>
    <x v="40"/>
    <x v="2931"/>
    <d v="2014-09-15T06:08:00"/>
  </r>
  <r>
    <x v="2932"/>
    <x v="2931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x v="44"/>
    <b v="1"/>
    <s v="theater/musical"/>
    <n v="1.0509677419354839"/>
    <n v="85.736842105263165"/>
    <x v="1"/>
    <x v="40"/>
    <x v="2932"/>
    <d v="2015-02-21T11:00:00"/>
  </r>
  <r>
    <x v="2933"/>
    <x v="2932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x v="241"/>
    <b v="1"/>
    <s v="theater/musical"/>
    <n v="1.0276000000000001"/>
    <n v="47.574074074074076"/>
    <x v="1"/>
    <x v="40"/>
    <x v="2933"/>
    <d v="2016-06-04T22:57:33"/>
  </r>
  <r>
    <x v="2934"/>
    <x v="2933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x v="77"/>
    <b v="1"/>
    <s v="theater/musical"/>
    <n v="1.08"/>
    <n v="72.972972972972968"/>
    <x v="1"/>
    <x v="40"/>
    <x v="2934"/>
    <d v="2014-06-15T15:16:04"/>
  </r>
  <r>
    <x v="2935"/>
    <x v="2934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x v="70"/>
    <b v="1"/>
    <s v="theater/musical"/>
    <n v="1.0088571428571429"/>
    <n v="90.538461538461533"/>
    <x v="1"/>
    <x v="40"/>
    <x v="2935"/>
    <d v="2016-08-29T17:00:00"/>
  </r>
  <r>
    <x v="2936"/>
    <x v="2935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x v="69"/>
    <b v="1"/>
    <s v="theater/musical"/>
    <n v="1.28"/>
    <n v="37.647058823529413"/>
    <x v="1"/>
    <x v="40"/>
    <x v="2936"/>
    <d v="2014-10-13T04:59:00"/>
  </r>
  <r>
    <x v="2937"/>
    <x v="2936"/>
    <s v="UCAS is a new British musical premiering at the Edinburgh Fringe Festival 2014."/>
    <n v="1500"/>
    <n v="2000"/>
    <x v="0"/>
    <x v="1"/>
    <s v="GBP"/>
    <n v="1405249113"/>
    <n v="1402657113"/>
    <b v="0"/>
    <x v="165"/>
    <b v="1"/>
    <s v="theater/musical"/>
    <n v="1.3333333333333333"/>
    <n v="36.363636363636367"/>
    <x v="1"/>
    <x v="40"/>
    <x v="2937"/>
    <d v="2014-07-13T10:58:33"/>
  </r>
  <r>
    <x v="2938"/>
    <x v="2937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x v="58"/>
    <b v="1"/>
    <s v="theater/musical"/>
    <n v="1.0137499999999999"/>
    <n v="126.71875"/>
    <x v="1"/>
    <x v="40"/>
    <x v="2938"/>
    <d v="2015-01-30T16:53:34"/>
  </r>
  <r>
    <x v="2939"/>
    <x v="2938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x v="20"/>
    <b v="1"/>
    <s v="theater/musical"/>
    <n v="1.0287500000000001"/>
    <n v="329.2"/>
    <x v="1"/>
    <x v="40"/>
    <x v="2939"/>
    <d v="2014-08-28T01:00:00"/>
  </r>
  <r>
    <x v="2940"/>
    <x v="2939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x v="51"/>
    <b v="1"/>
    <s v="theater/musical"/>
    <n v="1.0724"/>
    <n v="81.242424242424249"/>
    <x v="1"/>
    <x v="40"/>
    <x v="2940"/>
    <d v="2015-01-18T18:33:38"/>
  </r>
  <r>
    <x v="2941"/>
    <x v="2940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x v="29"/>
    <b v="0"/>
    <s v="theater/spaces"/>
    <n v="4.0000000000000003E-5"/>
    <n v="1"/>
    <x v="1"/>
    <x v="38"/>
    <x v="2941"/>
    <d v="2015-03-01T23:02:35"/>
  </r>
  <r>
    <x v="2942"/>
    <x v="2941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x v="91"/>
    <b v="0"/>
    <s v="theater/spaces"/>
    <n v="0.20424999999999999"/>
    <n v="202.22772277227722"/>
    <x v="1"/>
    <x v="38"/>
    <x v="2942"/>
    <d v="2015-12-16T20:18:00"/>
  </r>
  <r>
    <x v="2943"/>
    <x v="2942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x v="78"/>
    <b v="0"/>
    <s v="theater/spaces"/>
    <n v="0"/>
    <e v="#DIV/0!"/>
    <x v="1"/>
    <x v="38"/>
    <x v="2943"/>
    <d v="2015-04-13T03:06:20"/>
  </r>
  <r>
    <x v="2944"/>
    <x v="2943"/>
    <s v="Our vision: build and operate a Theater Arts Center for south-central Washington state in Goldendale."/>
    <n v="10000"/>
    <n v="100"/>
    <x v="2"/>
    <x v="0"/>
    <s v="USD"/>
    <n v="1433714198"/>
    <n v="1431122198"/>
    <b v="0"/>
    <x v="29"/>
    <b v="0"/>
    <s v="theater/spaces"/>
    <n v="0.01"/>
    <n v="100"/>
    <x v="1"/>
    <x v="38"/>
    <x v="2944"/>
    <d v="2015-06-07T21:56:38"/>
  </r>
  <r>
    <x v="2945"/>
    <x v="2944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x v="78"/>
    <b v="0"/>
    <s v="theater/spaces"/>
    <n v="0"/>
    <e v="#DIV/0!"/>
    <x v="1"/>
    <x v="38"/>
    <x v="2945"/>
    <d v="2015-05-24T03:21:00"/>
  </r>
  <r>
    <x v="2946"/>
    <x v="2945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x v="84"/>
    <b v="0"/>
    <s v="theater/spaces"/>
    <n v="1E-3"/>
    <n v="1"/>
    <x v="1"/>
    <x v="38"/>
    <x v="2946"/>
    <d v="2016-08-15T12:44:52"/>
  </r>
  <r>
    <x v="2947"/>
    <x v="2946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x v="62"/>
    <b v="0"/>
    <s v="theater/spaces"/>
    <n v="4.2880000000000001E-2"/>
    <n v="82.461538461538467"/>
    <x v="1"/>
    <x v="38"/>
    <x v="2947"/>
    <d v="2016-11-24T17:11:00"/>
  </r>
  <r>
    <x v="2948"/>
    <x v="2947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x v="82"/>
    <b v="0"/>
    <s v="theater/spaces"/>
    <n v="4.8000000000000001E-5"/>
    <n v="2.6666666666666665"/>
    <x v="1"/>
    <x v="38"/>
    <x v="2948"/>
    <d v="2015-06-02T15:34:53"/>
  </r>
  <r>
    <x v="2949"/>
    <x v="2948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x v="84"/>
    <b v="0"/>
    <s v="theater/spaces"/>
    <n v="2.5000000000000001E-2"/>
    <n v="12.5"/>
    <x v="1"/>
    <x v="38"/>
    <x v="2949"/>
    <d v="2015-11-19T20:45:17"/>
  </r>
  <r>
    <x v="2950"/>
    <x v="2949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x v="78"/>
    <b v="0"/>
    <s v="theater/spaces"/>
    <n v="0"/>
    <e v="#DIV/0!"/>
    <x v="1"/>
    <x v="38"/>
    <x v="2950"/>
    <d v="2016-01-23T08:45:52"/>
  </r>
  <r>
    <x v="2951"/>
    <x v="2950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x v="6"/>
    <b v="0"/>
    <s v="theater/spaces"/>
    <n v="2.1919999999999999E-2"/>
    <n v="18.896551724137932"/>
    <x v="1"/>
    <x v="38"/>
    <x v="2951"/>
    <d v="2014-10-05T19:16:13"/>
  </r>
  <r>
    <x v="2952"/>
    <x v="2951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x v="22"/>
    <b v="0"/>
    <s v="theater/spaces"/>
    <n v="8.0250000000000002E-2"/>
    <n v="200.625"/>
    <x v="1"/>
    <x v="38"/>
    <x v="2952"/>
    <d v="2016-10-17T04:00:00"/>
  </r>
  <r>
    <x v="2953"/>
    <x v="2952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x v="83"/>
    <b v="0"/>
    <s v="theater/spaces"/>
    <n v="1.5125E-3"/>
    <n v="201.66666666666666"/>
    <x v="1"/>
    <x v="38"/>
    <x v="2953"/>
    <d v="2015-10-08T19:00:21"/>
  </r>
  <r>
    <x v="2954"/>
    <x v="2953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x v="78"/>
    <b v="0"/>
    <s v="theater/spaces"/>
    <n v="0"/>
    <e v="#DIV/0!"/>
    <x v="1"/>
    <x v="38"/>
    <x v="2954"/>
    <d v="2017-03-16T13:00:03"/>
  </r>
  <r>
    <x v="2955"/>
    <x v="2954"/>
    <s v="Stage Door Theater needs a stage for its current and future productions. Can you help?"/>
    <n v="1200"/>
    <n v="715"/>
    <x v="1"/>
    <x v="0"/>
    <s v="USD"/>
    <n v="1434476849"/>
    <n v="1431884849"/>
    <b v="0"/>
    <x v="202"/>
    <b v="0"/>
    <s v="theater/spaces"/>
    <n v="0.59583333333333333"/>
    <n v="65"/>
    <x v="1"/>
    <x v="38"/>
    <x v="2955"/>
    <d v="2015-06-16T17:47:29"/>
  </r>
  <r>
    <x v="2956"/>
    <x v="2955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x v="9"/>
    <b v="0"/>
    <s v="theater/spaces"/>
    <n v="0.16734177215189874"/>
    <n v="66.099999999999994"/>
    <x v="1"/>
    <x v="38"/>
    <x v="2956"/>
    <d v="2016-05-04T23:00:50"/>
  </r>
  <r>
    <x v="2957"/>
    <x v="2956"/>
    <s v="Theatre in Tuscaloosa, AL built in the 1930s.  The headsets seem about that old. They are almost unusable."/>
    <n v="15000"/>
    <n v="280"/>
    <x v="1"/>
    <x v="0"/>
    <s v="USD"/>
    <n v="1427498172"/>
    <n v="1422317772"/>
    <b v="0"/>
    <x v="83"/>
    <b v="0"/>
    <s v="theater/spaces"/>
    <n v="1.8666666666666668E-2"/>
    <n v="93.333333333333329"/>
    <x v="1"/>
    <x v="38"/>
    <x v="2957"/>
    <d v="2015-03-27T23:16:12"/>
  </r>
  <r>
    <x v="2958"/>
    <x v="2957"/>
    <s v="Chicago Based Theater Company and Venue Dedicated to Social Justice and Mainstreaming the Palestinian Narrative"/>
    <n v="80000"/>
    <n v="0"/>
    <x v="1"/>
    <x v="0"/>
    <s v="USD"/>
    <n v="1462729317"/>
    <n v="1457548917"/>
    <b v="0"/>
    <x v="78"/>
    <b v="0"/>
    <s v="theater/spaces"/>
    <n v="0"/>
    <e v="#DIV/0!"/>
    <x v="1"/>
    <x v="38"/>
    <x v="2958"/>
    <d v="2016-05-08T17:41:57"/>
  </r>
  <r>
    <x v="2959"/>
    <x v="2958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x v="78"/>
    <b v="0"/>
    <s v="theater/spaces"/>
    <n v="0"/>
    <e v="#DIV/0!"/>
    <x v="1"/>
    <x v="38"/>
    <x v="2959"/>
    <d v="2016-06-07T00:12:05"/>
  </r>
  <r>
    <x v="2960"/>
    <x v="2959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x v="78"/>
    <b v="0"/>
    <s v="theater/spaces"/>
    <n v="0"/>
    <e v="#DIV/0!"/>
    <x v="1"/>
    <x v="38"/>
    <x v="2960"/>
    <d v="2014-09-11T18:10:23"/>
  </r>
  <r>
    <x v="2961"/>
    <x v="2960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x v="52"/>
    <b v="1"/>
    <s v="theater/plays"/>
    <n v="1.0962000000000001"/>
    <n v="50.75"/>
    <x v="1"/>
    <x v="6"/>
    <x v="2961"/>
    <d v="2015-03-26T04:00:00"/>
  </r>
  <r>
    <x v="2962"/>
    <x v="2961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x v="9"/>
    <b v="1"/>
    <s v="theater/plays"/>
    <n v="1.218"/>
    <n v="60.9"/>
    <x v="1"/>
    <x v="6"/>
    <x v="2962"/>
    <d v="2015-03-01T06:59:00"/>
  </r>
  <r>
    <x v="2963"/>
    <x v="2962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x v="15"/>
    <b v="1"/>
    <s v="theater/plays"/>
    <n v="1.0685"/>
    <n v="109.03061224489795"/>
    <x v="1"/>
    <x v="6"/>
    <x v="2963"/>
    <d v="2015-07-02T11:17:04"/>
  </r>
  <r>
    <x v="2964"/>
    <x v="2963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x v="193"/>
    <b v="1"/>
    <s v="theater/plays"/>
    <n v="1.0071379999999999"/>
    <n v="25.692295918367346"/>
    <x v="1"/>
    <x v="6"/>
    <x v="2964"/>
    <d v="2014-08-06T21:32:00"/>
  </r>
  <r>
    <x v="2965"/>
    <x v="2964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x v="70"/>
    <b v="1"/>
    <s v="theater/plays"/>
    <n v="1.0900000000000001"/>
    <n v="41.92307692307692"/>
    <x v="1"/>
    <x v="6"/>
    <x v="2965"/>
    <d v="2015-07-07T17:30:33"/>
  </r>
  <r>
    <x v="2966"/>
    <x v="2965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x v="130"/>
    <b v="1"/>
    <s v="theater/plays"/>
    <n v="1.1363000000000001"/>
    <n v="88.7734375"/>
    <x v="1"/>
    <x v="6"/>
    <x v="2966"/>
    <d v="2015-09-16T17:43:32"/>
  </r>
  <r>
    <x v="2967"/>
    <x v="2966"/>
    <s v="Scissortail is a story of loss, grief, and recovery based on the events of the 1995 Oklahoma City Bombing."/>
    <n v="5000"/>
    <n v="5696"/>
    <x v="0"/>
    <x v="0"/>
    <s v="USD"/>
    <n v="1425872692"/>
    <n v="1423284292"/>
    <b v="0"/>
    <x v="26"/>
    <b v="1"/>
    <s v="theater/plays"/>
    <n v="1.1392"/>
    <n v="80.225352112676063"/>
    <x v="1"/>
    <x v="6"/>
    <x v="2967"/>
    <d v="2015-03-09T03:44:52"/>
  </r>
  <r>
    <x v="2968"/>
    <x v="2967"/>
    <s v="The Curse of the Babywoman is real â€” and it is coming to FringeNYC this August."/>
    <n v="3500"/>
    <n v="3710"/>
    <x v="0"/>
    <x v="0"/>
    <s v="USD"/>
    <n v="1471406340"/>
    <n v="1470227660"/>
    <b v="0"/>
    <x v="5"/>
    <b v="1"/>
    <s v="theater/plays"/>
    <n v="1.06"/>
    <n v="78.936170212765958"/>
    <x v="1"/>
    <x v="6"/>
    <x v="2968"/>
    <d v="2016-08-17T03:59:00"/>
  </r>
  <r>
    <x v="2969"/>
    <x v="2968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x v="57"/>
    <b v="1"/>
    <s v="theater/plays"/>
    <n v="1.625"/>
    <n v="95.588235294117652"/>
    <x v="1"/>
    <x v="6"/>
    <x v="2969"/>
    <d v="2015-05-03T22:51:00"/>
  </r>
  <r>
    <x v="2970"/>
    <x v="2969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x v="110"/>
    <b v="1"/>
    <s v="theater/plays"/>
    <n v="1.06"/>
    <n v="69.890109890109883"/>
    <x v="1"/>
    <x v="6"/>
    <x v="2970"/>
    <d v="2014-07-18T16:04:11"/>
  </r>
  <r>
    <x v="2971"/>
    <x v="2970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x v="68"/>
    <b v="1"/>
    <s v="theater/plays"/>
    <n v="1.0015624999999999"/>
    <n v="74.534883720930239"/>
    <x v="1"/>
    <x v="6"/>
    <x v="2971"/>
    <d v="2014-08-31T15:47:58"/>
  </r>
  <r>
    <x v="2972"/>
    <x v="2971"/>
    <s v="A group of artists. A mythical art piece. A harrowing quest. And some margaritas."/>
    <n v="2000"/>
    <n v="2107"/>
    <x v="0"/>
    <x v="0"/>
    <s v="USD"/>
    <n v="1480899600"/>
    <n v="1479609520"/>
    <b v="0"/>
    <x v="57"/>
    <b v="1"/>
    <s v="theater/plays"/>
    <n v="1.0535000000000001"/>
    <n v="123.94117647058823"/>
    <x v="1"/>
    <x v="6"/>
    <x v="2972"/>
    <d v="2016-12-05T01:00:00"/>
  </r>
  <r>
    <x v="2973"/>
    <x v="2972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x v="51"/>
    <b v="1"/>
    <s v="theater/plays"/>
    <n v="1.748"/>
    <n v="264.84848484848487"/>
    <x v="1"/>
    <x v="6"/>
    <x v="2973"/>
    <d v="2016-01-01T04:00:00"/>
  </r>
  <r>
    <x v="2974"/>
    <x v="2973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x v="45"/>
    <b v="1"/>
    <s v="theater/plays"/>
    <n v="1.02"/>
    <n v="58.620689655172413"/>
    <x v="1"/>
    <x v="6"/>
    <x v="2974"/>
    <d v="2014-09-26T01:35:00"/>
  </r>
  <r>
    <x v="2975"/>
    <x v="2974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x v="116"/>
    <b v="1"/>
    <s v="theater/plays"/>
    <n v="1.00125"/>
    <n v="70.884955752212392"/>
    <x v="1"/>
    <x v="6"/>
    <x v="2975"/>
    <d v="2014-11-27T03:00:00"/>
  </r>
  <r>
    <x v="2976"/>
    <x v="2975"/>
    <s v="A play that addresses an important social issue, brought to light by members of the UoM Drama Society."/>
    <n v="70"/>
    <n v="120"/>
    <x v="0"/>
    <x v="1"/>
    <s v="GBP"/>
    <n v="1457870400"/>
    <n v="1456421530"/>
    <b v="0"/>
    <x v="25"/>
    <b v="1"/>
    <s v="theater/plays"/>
    <n v="1.7142857142857142"/>
    <n v="8.5714285714285712"/>
    <x v="1"/>
    <x v="6"/>
    <x v="2976"/>
    <d v="2016-03-13T12:00:00"/>
  </r>
  <r>
    <x v="2977"/>
    <x v="2976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x v="209"/>
    <b v="1"/>
    <s v="theater/plays"/>
    <n v="1.1356666666666666"/>
    <n v="113.56666666666666"/>
    <x v="1"/>
    <x v="6"/>
    <x v="2977"/>
    <d v="2015-03-23T02:14:00"/>
  </r>
  <r>
    <x v="2978"/>
    <x v="2977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x v="38"/>
    <b v="1"/>
    <s v="theater/plays"/>
    <n v="1.2946666666666666"/>
    <n v="60.6875"/>
    <x v="1"/>
    <x v="6"/>
    <x v="2978"/>
    <d v="2014-10-20T05:59:00"/>
  </r>
  <r>
    <x v="2979"/>
    <x v="2978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x v="67"/>
    <b v="1"/>
    <s v="theater/plays"/>
    <n v="1.014"/>
    <n v="110.21739130434783"/>
    <x v="1"/>
    <x v="6"/>
    <x v="2979"/>
    <d v="2015-01-06T06:00:00"/>
  </r>
  <r>
    <x v="2980"/>
    <x v="2979"/>
    <s v="1 director, 4 actors, and a whole lotta determination. Help us bring this brilliant story to the heart of NYC!"/>
    <n v="3000"/>
    <n v="3275"/>
    <x v="0"/>
    <x v="0"/>
    <s v="USD"/>
    <n v="1440381600"/>
    <n v="1438639130"/>
    <b v="0"/>
    <x v="54"/>
    <b v="1"/>
    <s v="theater/plays"/>
    <n v="1.0916666666666666"/>
    <n v="136.45833333333334"/>
    <x v="1"/>
    <x v="6"/>
    <x v="2980"/>
    <d v="2015-08-24T02:00:00"/>
  </r>
  <r>
    <x v="2981"/>
    <x v="2980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x v="174"/>
    <b v="1"/>
    <s v="theater/spaces"/>
    <n v="1.28925"/>
    <n v="53.164948453608247"/>
    <x v="1"/>
    <x v="38"/>
    <x v="2981"/>
    <d v="2015-09-23T13:25:56"/>
  </r>
  <r>
    <x v="2982"/>
    <x v="2981"/>
    <s v="Renovating this historical landmark, into an arts venue and theatre space for the community."/>
    <n v="5000"/>
    <n v="5103"/>
    <x v="0"/>
    <x v="1"/>
    <s v="GBP"/>
    <n v="1455208143"/>
    <n v="1452616143"/>
    <b v="1"/>
    <x v="211"/>
    <b v="1"/>
    <s v="theater/spaces"/>
    <n v="1.0206"/>
    <n v="86.491525423728817"/>
    <x v="1"/>
    <x v="38"/>
    <x v="2982"/>
    <d v="2016-02-11T16:29:03"/>
  </r>
  <r>
    <x v="2983"/>
    <x v="2982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x v="486"/>
    <b v="1"/>
    <s v="theater/spaces"/>
    <n v="1.465395775862069"/>
    <n v="155.23827397260274"/>
    <x v="1"/>
    <x v="38"/>
    <x v="2983"/>
    <d v="2014-11-11T16:10:36"/>
  </r>
  <r>
    <x v="2984"/>
    <x v="2983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x v="423"/>
    <b v="1"/>
    <s v="theater/spaces"/>
    <n v="1.00352"/>
    <n v="115.08256880733946"/>
    <x v="1"/>
    <x v="38"/>
    <x v="2984"/>
    <d v="2016-08-24T06:41:21"/>
  </r>
  <r>
    <x v="2985"/>
    <x v="2984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x v="112"/>
    <b v="1"/>
    <s v="theater/spaces"/>
    <n v="1.2164999999999999"/>
    <n v="109.5945945945946"/>
    <x v="1"/>
    <x v="38"/>
    <x v="2985"/>
    <d v="2016-10-31T04:00:00"/>
  </r>
  <r>
    <x v="2986"/>
    <x v="2985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x v="66"/>
    <b v="1"/>
    <s v="theater/spaces"/>
    <n v="1.0549999999999999"/>
    <n v="45.214285714285715"/>
    <x v="1"/>
    <x v="38"/>
    <x v="2986"/>
    <d v="2016-05-01T11:00:06"/>
  </r>
  <r>
    <x v="2987"/>
    <x v="2986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x v="236"/>
    <b v="1"/>
    <s v="theater/spaces"/>
    <n v="1.1040080000000001"/>
    <n v="104.15169811320754"/>
    <x v="1"/>
    <x v="38"/>
    <x v="2987"/>
    <d v="2016-10-13T00:00:00"/>
  </r>
  <r>
    <x v="2988"/>
    <x v="2987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x v="33"/>
    <b v="1"/>
    <s v="theater/spaces"/>
    <n v="1"/>
    <n v="35.714285714285715"/>
    <x v="1"/>
    <x v="38"/>
    <x v="2988"/>
    <d v="2016-06-20T08:41:21"/>
  </r>
  <r>
    <x v="2989"/>
    <x v="2988"/>
    <s v="Bring the movies back to Bethel, Maine."/>
    <n v="20000"/>
    <n v="35307"/>
    <x v="0"/>
    <x v="0"/>
    <s v="USD"/>
    <n v="1450673940"/>
    <n v="1448756962"/>
    <b v="0"/>
    <x v="487"/>
    <b v="1"/>
    <s v="theater/spaces"/>
    <n v="1.76535"/>
    <n v="96.997252747252745"/>
    <x v="1"/>
    <x v="38"/>
    <x v="2989"/>
    <d v="2015-12-21T04:59:00"/>
  </r>
  <r>
    <x v="2990"/>
    <x v="2989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x v="74"/>
    <b v="1"/>
    <s v="theater/spaces"/>
    <n v="1"/>
    <n v="370.37037037037038"/>
    <x v="1"/>
    <x v="38"/>
    <x v="2990"/>
    <d v="2016-01-07T13:47:00"/>
  </r>
  <r>
    <x v="2991"/>
    <x v="2990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x v="251"/>
    <b v="1"/>
    <s v="theater/spaces"/>
    <n v="1.0329411764705883"/>
    <n v="94.408602150537632"/>
    <x v="1"/>
    <x v="38"/>
    <x v="2991"/>
    <d v="2017-01-27T20:05:30"/>
  </r>
  <r>
    <x v="2992"/>
    <x v="2991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x v="31"/>
    <b v="1"/>
    <s v="theater/spaces"/>
    <n v="1.0449999999999999"/>
    <n v="48.984375"/>
    <x v="1"/>
    <x v="38"/>
    <x v="2992"/>
    <d v="2016-10-09T18:25:10"/>
  </r>
  <r>
    <x v="2993"/>
    <x v="2992"/>
    <s v="Help us build the Kitchen from Hell!"/>
    <n v="1000"/>
    <n v="1003"/>
    <x v="0"/>
    <x v="0"/>
    <s v="USD"/>
    <n v="1455998867"/>
    <n v="1453406867"/>
    <b v="0"/>
    <x v="19"/>
    <b v="1"/>
    <s v="theater/spaces"/>
    <n v="1.0029999999999999"/>
    <n v="45.590909090909093"/>
    <x v="1"/>
    <x v="38"/>
    <x v="2993"/>
    <d v="2016-02-20T20:07:47"/>
  </r>
  <r>
    <x v="2994"/>
    <x v="2993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x v="211"/>
    <b v="1"/>
    <s v="theater/spaces"/>
    <n v="4.577466666666667"/>
    <n v="23.275254237288134"/>
    <x v="1"/>
    <x v="38"/>
    <x v="2994"/>
    <d v="2014-10-03T11:29:32"/>
  </r>
  <r>
    <x v="2995"/>
    <x v="2994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x v="437"/>
    <b v="1"/>
    <s v="theater/spaces"/>
    <n v="1.0496000000000001"/>
    <n v="63.2289156626506"/>
    <x v="1"/>
    <x v="38"/>
    <x v="2995"/>
    <d v="2017-01-19T15:57:51"/>
  </r>
  <r>
    <x v="2996"/>
    <x v="2995"/>
    <s v="A permanent home for comedy in Connecticut in the heart of downtown Hartford."/>
    <n v="35000"/>
    <n v="60180"/>
    <x v="0"/>
    <x v="0"/>
    <s v="USD"/>
    <n v="1432677240"/>
    <n v="1427493240"/>
    <b v="0"/>
    <x v="413"/>
    <b v="1"/>
    <s v="theater/spaces"/>
    <n v="1.7194285714285715"/>
    <n v="153.5204081632653"/>
    <x v="1"/>
    <x v="38"/>
    <x v="2996"/>
    <d v="2015-05-26T21:54:00"/>
  </r>
  <r>
    <x v="2997"/>
    <x v="2996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x v="248"/>
    <b v="1"/>
    <s v="theater/spaces"/>
    <n v="1.0373000000000001"/>
    <n v="90.2"/>
    <x v="1"/>
    <x v="38"/>
    <x v="2997"/>
    <d v="2017-02-27T04:59:00"/>
  </r>
  <r>
    <x v="2998"/>
    <x v="2997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x v="488"/>
    <b v="1"/>
    <s v="theater/spaces"/>
    <n v="1.0302899999999999"/>
    <n v="118.97113163972287"/>
    <x v="1"/>
    <x v="38"/>
    <x v="2998"/>
    <d v="2014-06-16T04:25:00"/>
  </r>
  <r>
    <x v="2999"/>
    <x v="2998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x v="9"/>
    <b v="1"/>
    <s v="theater/spaces"/>
    <n v="1.1888888888888889"/>
    <n v="80.25"/>
    <x v="1"/>
    <x v="38"/>
    <x v="2999"/>
    <d v="2017-03-01T02:00:00"/>
  </r>
  <r>
    <x v="3000"/>
    <x v="2999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x v="22"/>
    <b v="1"/>
    <s v="theater/spaces"/>
    <n v="1"/>
    <n v="62.5"/>
    <x v="1"/>
    <x v="38"/>
    <x v="3000"/>
    <d v="2017-01-31T18:00:00"/>
  </r>
  <r>
    <x v="3001"/>
    <x v="3000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x v="489"/>
    <b v="1"/>
    <s v="theater/spaces"/>
    <n v="3.1869988910451896"/>
    <n v="131.37719999999999"/>
    <x v="1"/>
    <x v="38"/>
    <x v="3001"/>
    <d v="2016-07-13T21:29:42"/>
  </r>
  <r>
    <x v="3002"/>
    <x v="3001"/>
    <s v="Make the workshop/ small stage space at Jimmy's No 43 even better than before!"/>
    <n v="7000"/>
    <n v="7595.43"/>
    <x v="0"/>
    <x v="0"/>
    <s v="USD"/>
    <n v="1356552252"/>
    <n v="1353960252"/>
    <b v="0"/>
    <x v="201"/>
    <b v="1"/>
    <s v="theater/spaces"/>
    <n v="1.0850614285714286"/>
    <n v="73.032980769230775"/>
    <x v="1"/>
    <x v="38"/>
    <x v="3002"/>
    <d v="2012-12-26T20:04:12"/>
  </r>
  <r>
    <x v="3003"/>
    <x v="3002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x v="57"/>
    <b v="1"/>
    <s v="theater/spaces"/>
    <n v="1.0116666666666667"/>
    <n v="178.52941176470588"/>
    <x v="1"/>
    <x v="38"/>
    <x v="3003"/>
    <d v="2016-03-01T05:59:00"/>
  </r>
  <r>
    <x v="3004"/>
    <x v="3003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x v="490"/>
    <b v="1"/>
    <s v="theater/spaces"/>
    <n v="1.12815"/>
    <n v="162.90974729241879"/>
    <x v="1"/>
    <x v="38"/>
    <x v="3004"/>
    <d v="2014-11-15T22:08:44"/>
  </r>
  <r>
    <x v="3005"/>
    <x v="3004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x v="115"/>
    <b v="1"/>
    <s v="theater/spaces"/>
    <n v="1.2049622641509434"/>
    <n v="108.24237288135593"/>
    <x v="1"/>
    <x v="38"/>
    <x v="3005"/>
    <d v="2014-10-06T16:11:45"/>
  </r>
  <r>
    <x v="3006"/>
    <x v="3005"/>
    <s v="We're an affordable theatre and rental space that can be molded into anything by anyone."/>
    <n v="8000"/>
    <n v="8620"/>
    <x v="0"/>
    <x v="5"/>
    <s v="CAD"/>
    <n v="1418580591"/>
    <n v="1415988591"/>
    <b v="0"/>
    <x v="174"/>
    <b v="1"/>
    <s v="theater/spaces"/>
    <n v="1.0774999999999999"/>
    <n v="88.865979381443296"/>
    <x v="1"/>
    <x v="38"/>
    <x v="3006"/>
    <d v="2014-12-14T18:09:51"/>
  </r>
  <r>
    <x v="3007"/>
    <x v="3006"/>
    <s v="Consuite for 2015 CoreCon.  An adventure into insanity."/>
    <n v="600"/>
    <n v="1080"/>
    <x v="0"/>
    <x v="0"/>
    <s v="USD"/>
    <n v="1429938683"/>
    <n v="1428124283"/>
    <b v="0"/>
    <x v="9"/>
    <b v="1"/>
    <s v="theater/spaces"/>
    <n v="1.8"/>
    <n v="54"/>
    <x v="1"/>
    <x v="38"/>
    <x v="3007"/>
    <d v="2015-04-25T05:11:23"/>
  </r>
  <r>
    <x v="3008"/>
    <x v="3007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x v="55"/>
    <b v="1"/>
    <s v="theater/spaces"/>
    <n v="1.0116666666666667"/>
    <n v="116.73076923076923"/>
    <x v="1"/>
    <x v="38"/>
    <x v="3008"/>
    <d v="2016-01-21T05:05:19"/>
  </r>
  <r>
    <x v="3009"/>
    <x v="3008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x v="130"/>
    <b v="1"/>
    <s v="theater/spaces"/>
    <n v="1.19756"/>
    <n v="233.8984375"/>
    <x v="1"/>
    <x v="38"/>
    <x v="3009"/>
    <d v="2014-11-26T14:40:40"/>
  </r>
  <r>
    <x v="3010"/>
    <x v="3009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x v="41"/>
    <b v="1"/>
    <s v="theater/spaces"/>
    <n v="1.58"/>
    <n v="158"/>
    <x v="1"/>
    <x v="38"/>
    <x v="3010"/>
    <d v="2015-02-21T19:58:39"/>
  </r>
  <r>
    <x v="3011"/>
    <x v="3010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x v="20"/>
    <b v="1"/>
    <s v="theater/spaces"/>
    <n v="1.2366666666666666"/>
    <n v="14.84"/>
    <x v="1"/>
    <x v="38"/>
    <x v="3011"/>
    <d v="2015-12-23T22:59:00"/>
  </r>
  <r>
    <x v="3012"/>
    <x v="3011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x v="165"/>
    <b v="1"/>
    <s v="theater/spaces"/>
    <n v="1.1712499999999999"/>
    <n v="85.181818181818187"/>
    <x v="1"/>
    <x v="38"/>
    <x v="3012"/>
    <d v="2015-02-10T16:52:10"/>
  </r>
  <r>
    <x v="3013"/>
    <x v="3012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x v="329"/>
    <b v="1"/>
    <s v="theater/spaces"/>
    <n v="1.5696000000000001"/>
    <n v="146.69158878504672"/>
    <x v="1"/>
    <x v="38"/>
    <x v="3013"/>
    <d v="2015-06-21T20:04:09"/>
  </r>
  <r>
    <x v="3014"/>
    <x v="3013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x v="491"/>
    <b v="1"/>
    <s v="theater/spaces"/>
    <n v="1.13104"/>
    <n v="50.764811490125673"/>
    <x v="1"/>
    <x v="38"/>
    <x v="3014"/>
    <d v="2014-11-05T05:00:00"/>
  </r>
  <r>
    <x v="3015"/>
    <x v="3014"/>
    <s v="We're turning an old yogurt shop into a live theater in downtown Charleston.   Please help us hang our sign!"/>
    <n v="3400"/>
    <n v="3508"/>
    <x v="0"/>
    <x v="0"/>
    <s v="USD"/>
    <n v="1402459200"/>
    <n v="1401125238"/>
    <b v="0"/>
    <x v="244"/>
    <b v="1"/>
    <s v="theater/spaces"/>
    <n v="1.0317647058823529"/>
    <n v="87.7"/>
    <x v="1"/>
    <x v="38"/>
    <x v="3015"/>
    <d v="2014-06-11T04:00:00"/>
  </r>
  <r>
    <x v="3016"/>
    <x v="3015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x v="17"/>
    <b v="1"/>
    <s v="theater/spaces"/>
    <n v="1.0261176470588236"/>
    <n v="242.27777777777777"/>
    <x v="1"/>
    <x v="38"/>
    <x v="3016"/>
    <d v="2014-07-18T13:09:12"/>
  </r>
  <r>
    <x v="3017"/>
    <x v="3016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x v="180"/>
    <b v="1"/>
    <s v="theater/spaces"/>
    <n v="1.0584090909090909"/>
    <n v="146.44654088050314"/>
    <x v="1"/>
    <x v="38"/>
    <x v="3017"/>
    <d v="2014-08-20T20:24:03"/>
  </r>
  <r>
    <x v="3018"/>
    <x v="3017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x v="14"/>
    <b v="1"/>
    <s v="theater/spaces"/>
    <n v="1.0071428571428571"/>
    <n v="103.17073170731707"/>
    <x v="1"/>
    <x v="38"/>
    <x v="3018"/>
    <d v="2015-07-20T22:00:00"/>
  </r>
  <r>
    <x v="3019"/>
    <x v="3018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x v="334"/>
    <b v="1"/>
    <s v="theater/spaces"/>
    <n v="1.2123333333333333"/>
    <n v="80.464601769911511"/>
    <x v="1"/>
    <x v="38"/>
    <x v="3019"/>
    <d v="2014-05-27T03:00:00"/>
  </r>
  <r>
    <x v="3020"/>
    <x v="3019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x v="209"/>
    <b v="1"/>
    <s v="theater/spaces"/>
    <n v="1.0057142857142858"/>
    <n v="234.66666666666666"/>
    <x v="1"/>
    <x v="38"/>
    <x v="3020"/>
    <d v="2015-08-14T20:18:53"/>
  </r>
  <r>
    <x v="3021"/>
    <x v="3020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x v="273"/>
    <b v="1"/>
    <s v="theater/spaces"/>
    <n v="1.1602222222222223"/>
    <n v="50.689320388349515"/>
    <x v="1"/>
    <x v="38"/>
    <x v="3021"/>
    <d v="2016-11-22T05:59:00"/>
  </r>
  <r>
    <x v="3022"/>
    <x v="3021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x v="95"/>
    <b v="1"/>
    <s v="theater/spaces"/>
    <n v="1.0087999999999999"/>
    <n v="162.70967741935485"/>
    <x v="1"/>
    <x v="38"/>
    <x v="3022"/>
    <d v="2016-08-27T22:53:29"/>
  </r>
  <r>
    <x v="3023"/>
    <x v="3022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x v="79"/>
    <b v="1"/>
    <s v="theater/spaces"/>
    <n v="1.03"/>
    <n v="120.16666666666667"/>
    <x v="1"/>
    <x v="38"/>
    <x v="3023"/>
    <d v="2015-06-11T16:13:06"/>
  </r>
  <r>
    <x v="3024"/>
    <x v="3023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x v="0"/>
    <b v="1"/>
    <s v="theater/spaces"/>
    <n v="2.4641999999999999"/>
    <n v="67.697802197802204"/>
    <x v="1"/>
    <x v="38"/>
    <x v="3024"/>
    <d v="2012-10-06T23:51:15"/>
  </r>
  <r>
    <x v="3025"/>
    <x v="3024"/>
    <s v="Be part of building Cardiff's first pub theatre, located right in the city centre. Launching January 2015."/>
    <n v="2500"/>
    <n v="7555"/>
    <x v="0"/>
    <x v="1"/>
    <s v="GBP"/>
    <n v="1401465600"/>
    <n v="1399032813"/>
    <b v="0"/>
    <x v="108"/>
    <b v="1"/>
    <s v="theater/spaces"/>
    <n v="3.0219999999999998"/>
    <n v="52.103448275862071"/>
    <x v="1"/>
    <x v="38"/>
    <x v="3025"/>
    <d v="2014-05-30T16:00:00"/>
  </r>
  <r>
    <x v="3026"/>
    <x v="3025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x v="20"/>
    <b v="1"/>
    <s v="theater/spaces"/>
    <n v="1.4333333333333333"/>
    <n v="51.6"/>
    <x v="1"/>
    <x v="38"/>
    <x v="3026"/>
    <d v="2017-03-03T11:01:32"/>
  </r>
  <r>
    <x v="3027"/>
    <x v="3026"/>
    <s v="Wavy says let's LIGHT UP THE RAINBOW STAGE and as our stretch reward we'll throw all of us a PARTY!"/>
    <n v="40000"/>
    <n v="52576"/>
    <x v="0"/>
    <x v="0"/>
    <s v="USD"/>
    <n v="1426866851"/>
    <n v="1424278451"/>
    <b v="0"/>
    <x v="492"/>
    <b v="1"/>
    <s v="theater/spaces"/>
    <n v="1.3144"/>
    <n v="164.3"/>
    <x v="1"/>
    <x v="38"/>
    <x v="3027"/>
    <d v="2015-03-20T15:54:11"/>
  </r>
  <r>
    <x v="3028"/>
    <x v="3027"/>
    <s v="We have a space! Help us fill it with a stage, chairs, gear and audiences' laughter!"/>
    <n v="5000"/>
    <n v="8401"/>
    <x v="0"/>
    <x v="0"/>
    <s v="USD"/>
    <n v="1471242025"/>
    <n v="1468650025"/>
    <b v="0"/>
    <x v="221"/>
    <b v="1"/>
    <s v="theater/spaces"/>
    <n v="1.6801999999999999"/>
    <n v="84.858585858585855"/>
    <x v="1"/>
    <x v="38"/>
    <x v="3028"/>
    <d v="2016-08-15T06:20:25"/>
  </r>
  <r>
    <x v="3029"/>
    <x v="3028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x v="493"/>
    <b v="1"/>
    <s v="theater/spaces"/>
    <n v="1.0967666666666667"/>
    <n v="94.548850574712645"/>
    <x v="1"/>
    <x v="38"/>
    <x v="3029"/>
    <d v="2014-11-18T04:35:00"/>
  </r>
  <r>
    <x v="3030"/>
    <x v="3029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x v="14"/>
    <b v="1"/>
    <s v="theater/spaces"/>
    <n v="1.0668571428571429"/>
    <n v="45.536585365853661"/>
    <x v="1"/>
    <x v="38"/>
    <x v="3030"/>
    <d v="2015-09-16T17:56:11"/>
  </r>
  <r>
    <x v="3031"/>
    <x v="3030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x v="60"/>
    <b v="1"/>
    <s v="theater/spaces"/>
    <n v="1"/>
    <n v="51.724137931034484"/>
    <x v="1"/>
    <x v="38"/>
    <x v="3031"/>
    <d v="2016-10-14T21:10:47"/>
  </r>
  <r>
    <x v="3032"/>
    <x v="3031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x v="20"/>
    <b v="1"/>
    <s v="theater/spaces"/>
    <n v="1.272"/>
    <n v="50.88"/>
    <x v="1"/>
    <x v="38"/>
    <x v="3032"/>
    <d v="2015-09-11T01:04:19"/>
  </r>
  <r>
    <x v="3033"/>
    <x v="3032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x v="23"/>
    <b v="1"/>
    <s v="theater/spaces"/>
    <n v="1.4653333333333334"/>
    <n v="191.13043478260869"/>
    <x v="1"/>
    <x v="38"/>
    <x v="3033"/>
    <d v="2016-08-18T02:38:45"/>
  </r>
  <r>
    <x v="3034"/>
    <x v="3033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x v="494"/>
    <b v="1"/>
    <s v="theater/spaces"/>
    <n v="1.1253599999999999"/>
    <n v="89.314285714285717"/>
    <x v="1"/>
    <x v="38"/>
    <x v="3034"/>
    <d v="2016-11-01T03:59:00"/>
  </r>
  <r>
    <x v="3035"/>
    <x v="3034"/>
    <s v="Help create a permanent home for live comedy shows and classes in Downtown RVA."/>
    <n v="25000"/>
    <n v="27196.71"/>
    <x v="0"/>
    <x v="0"/>
    <s v="USD"/>
    <n v="1367674009"/>
    <n v="1365082009"/>
    <b v="0"/>
    <x v="495"/>
    <b v="1"/>
    <s v="theater/spaces"/>
    <n v="1.0878684000000001"/>
    <n v="88.588631921824103"/>
    <x v="1"/>
    <x v="38"/>
    <x v="3035"/>
    <d v="2013-05-04T13:26:49"/>
  </r>
  <r>
    <x v="3036"/>
    <x v="3035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x v="313"/>
    <b v="1"/>
    <s v="theater/spaces"/>
    <n v="1.26732"/>
    <n v="96.300911854103347"/>
    <x v="1"/>
    <x v="38"/>
    <x v="3036"/>
    <d v="2013-08-16T11:59:00"/>
  </r>
  <r>
    <x v="3037"/>
    <x v="3036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x v="58"/>
    <b v="1"/>
    <s v="theater/spaces"/>
    <n v="2.1320000000000001"/>
    <n v="33.3125"/>
    <x v="1"/>
    <x v="38"/>
    <x v="3037"/>
    <d v="2010-10-02T04:59:00"/>
  </r>
  <r>
    <x v="3038"/>
    <x v="3037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x v="74"/>
    <b v="1"/>
    <s v="theater/spaces"/>
    <n v="1.0049999999999999"/>
    <n v="37.222222222222221"/>
    <x v="1"/>
    <x v="38"/>
    <x v="3038"/>
    <d v="2016-03-04T06:03:17"/>
  </r>
  <r>
    <x v="3039"/>
    <x v="3038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x v="163"/>
    <b v="1"/>
    <s v="theater/spaces"/>
    <n v="1.0871389999999999"/>
    <n v="92.130423728813554"/>
    <x v="1"/>
    <x v="38"/>
    <x v="3039"/>
    <d v="2013-12-29T07:59:00"/>
  </r>
  <r>
    <x v="3040"/>
    <x v="3039"/>
    <s v="48 hours of deck screws, dry wall, hard hats and needed renovation to help the Jayhawk rise from the ashes."/>
    <n v="3000"/>
    <n v="3225"/>
    <x v="0"/>
    <x v="0"/>
    <s v="USD"/>
    <n v="1435359600"/>
    <n v="1434999621"/>
    <b v="0"/>
    <x v="288"/>
    <b v="1"/>
    <s v="theater/spaces"/>
    <n v="1.075"/>
    <n v="76.785714285714292"/>
    <x v="1"/>
    <x v="38"/>
    <x v="3040"/>
    <d v="2015-06-26T23:00:00"/>
  </r>
  <r>
    <x v="3041"/>
    <x v="3040"/>
    <s v="Privet! Hello! Bon Jour! We are the Arlekin Players Theatre and we need a home."/>
    <n v="8300"/>
    <n v="9170"/>
    <x v="0"/>
    <x v="0"/>
    <s v="USD"/>
    <n v="1453323048"/>
    <n v="1450731048"/>
    <b v="0"/>
    <x v="195"/>
    <b v="1"/>
    <s v="theater/spaces"/>
    <n v="1.1048192771084338"/>
    <n v="96.526315789473685"/>
    <x v="1"/>
    <x v="38"/>
    <x v="3041"/>
    <d v="2016-01-20T20:50:48"/>
  </r>
  <r>
    <x v="3042"/>
    <x v="3041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x v="77"/>
    <b v="1"/>
    <s v="theater/spaces"/>
    <n v="1.28"/>
    <n v="51.891891891891895"/>
    <x v="1"/>
    <x v="38"/>
    <x v="3042"/>
    <d v="2015-10-06T16:30:47"/>
  </r>
  <r>
    <x v="3043"/>
    <x v="3042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x v="130"/>
    <b v="1"/>
    <s v="theater/spaces"/>
    <n v="1.1000666666666667"/>
    <n v="128.9140625"/>
    <x v="1"/>
    <x v="38"/>
    <x v="3043"/>
    <d v="2015-04-16T02:50:00"/>
  </r>
  <r>
    <x v="3044"/>
    <x v="3043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x v="239"/>
    <b v="1"/>
    <s v="theater/spaces"/>
    <n v="1.0934166666666667"/>
    <n v="84.108974358974365"/>
    <x v="1"/>
    <x v="38"/>
    <x v="3044"/>
    <d v="2016-02-02T17:26:38"/>
  </r>
  <r>
    <x v="3045"/>
    <x v="3044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x v="31"/>
    <b v="1"/>
    <s v="theater/spaces"/>
    <n v="1.3270650000000002"/>
    <n v="82.941562500000003"/>
    <x v="1"/>
    <x v="38"/>
    <x v="3045"/>
    <d v="2014-08-22T03:44:15"/>
  </r>
  <r>
    <x v="3046"/>
    <x v="3045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x v="6"/>
    <b v="1"/>
    <s v="theater/spaces"/>
    <n v="1.9084810126582279"/>
    <n v="259.94827586206895"/>
    <x v="1"/>
    <x v="38"/>
    <x v="3046"/>
    <d v="2014-09-10T04:52:00"/>
  </r>
  <r>
    <x v="3047"/>
    <x v="3046"/>
    <s v="Hi! We're the Graduating Seniors Acting V Seniors at Temple University! Welcome to our Kick starter Page!"/>
    <n v="500"/>
    <n v="745"/>
    <x v="0"/>
    <x v="0"/>
    <s v="USD"/>
    <n v="1461762960"/>
    <n v="1457999054"/>
    <b v="0"/>
    <x v="9"/>
    <b v="1"/>
    <s v="theater/spaces"/>
    <n v="1.49"/>
    <n v="37.25"/>
    <x v="1"/>
    <x v="38"/>
    <x v="3047"/>
    <d v="2016-04-27T13:16:00"/>
  </r>
  <r>
    <x v="3048"/>
    <x v="3047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x v="5"/>
    <b v="1"/>
    <s v="theater/spaces"/>
    <n v="1.6639999999999999"/>
    <n v="177.02127659574469"/>
    <x v="1"/>
    <x v="38"/>
    <x v="3048"/>
    <d v="2014-12-31T21:22:00"/>
  </r>
  <r>
    <x v="3049"/>
    <x v="3048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x v="241"/>
    <b v="1"/>
    <s v="theater/spaces"/>
    <n v="1.0666666666666667"/>
    <n v="74.074074074074076"/>
    <x v="1"/>
    <x v="38"/>
    <x v="3049"/>
    <d v="2015-06-14T00:20:55"/>
  </r>
  <r>
    <x v="3050"/>
    <x v="3049"/>
    <s v="Help fund The Black Pearl Consuite at CoreCon VIII: On Ancient Seas!"/>
    <n v="600"/>
    <n v="636"/>
    <x v="0"/>
    <x v="0"/>
    <s v="USD"/>
    <n v="1462420960"/>
    <n v="1459828960"/>
    <b v="0"/>
    <x v="82"/>
    <b v="1"/>
    <s v="theater/spaces"/>
    <n v="1.06"/>
    <n v="70.666666666666671"/>
    <x v="1"/>
    <x v="38"/>
    <x v="3050"/>
    <d v="2016-05-05T04:02:40"/>
  </r>
  <r>
    <x v="3051"/>
    <x v="3050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x v="2"/>
    <b v="0"/>
    <s v="theater/spaces"/>
    <n v="0.23628571428571429"/>
    <n v="23.62857142857143"/>
    <x v="1"/>
    <x v="38"/>
    <x v="3051"/>
    <d v="2017-02-08T09:59:05"/>
  </r>
  <r>
    <x v="3052"/>
    <x v="3051"/>
    <s v="To let the arts continue in Walker Minnesota We need a performing arts space and art gallery"/>
    <n v="50000"/>
    <n v="75"/>
    <x v="2"/>
    <x v="0"/>
    <s v="USD"/>
    <n v="1432828740"/>
    <n v="1430237094"/>
    <b v="0"/>
    <x v="84"/>
    <b v="0"/>
    <s v="theater/spaces"/>
    <n v="1.5E-3"/>
    <n v="37.5"/>
    <x v="1"/>
    <x v="38"/>
    <x v="3052"/>
    <d v="2015-05-28T15:59:00"/>
  </r>
  <r>
    <x v="3053"/>
    <x v="3052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x v="83"/>
    <b v="0"/>
    <s v="theater/spaces"/>
    <n v="4.0000000000000001E-3"/>
    <n v="13.333333333333334"/>
    <x v="1"/>
    <x v="38"/>
    <x v="3053"/>
    <d v="2014-10-02T03:59:00"/>
  </r>
  <r>
    <x v="3054"/>
    <x v="3053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x v="78"/>
    <b v="0"/>
    <s v="theater/spaces"/>
    <n v="0"/>
    <e v="#DIV/0!"/>
    <x v="1"/>
    <x v="38"/>
    <x v="3054"/>
    <d v="2015-03-02T01:04:00"/>
  </r>
  <r>
    <x v="3055"/>
    <x v="3054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x v="29"/>
    <b v="0"/>
    <s v="theater/spaces"/>
    <n v="5.0000000000000002E-5"/>
    <n v="1"/>
    <x v="1"/>
    <x v="38"/>
    <x v="3055"/>
    <d v="2015-01-09T22:59:50"/>
  </r>
  <r>
    <x v="3056"/>
    <x v="3055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x v="78"/>
    <b v="0"/>
    <s v="theater/spaces"/>
    <n v="0"/>
    <e v="#DIV/0!"/>
    <x v="1"/>
    <x v="38"/>
    <x v="3056"/>
    <d v="2014-09-29T15:16:24"/>
  </r>
  <r>
    <x v="3057"/>
    <x v="3056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x v="78"/>
    <b v="0"/>
    <s v="theater/spaces"/>
    <n v="0"/>
    <e v="#DIV/0!"/>
    <x v="1"/>
    <x v="38"/>
    <x v="3057"/>
    <d v="2016-04-03T14:36:51"/>
  </r>
  <r>
    <x v="3058"/>
    <x v="3057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x v="83"/>
    <b v="0"/>
    <s v="theater/spaces"/>
    <n v="1.6666666666666666E-4"/>
    <n v="1"/>
    <x v="1"/>
    <x v="38"/>
    <x v="3058"/>
    <d v="2016-05-20T08:59:00"/>
  </r>
  <r>
    <x v="3059"/>
    <x v="3058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x v="202"/>
    <b v="0"/>
    <s v="theater/spaces"/>
    <n v="3.0066666666666665E-2"/>
    <n v="41"/>
    <x v="1"/>
    <x v="38"/>
    <x v="3059"/>
    <d v="2014-08-08T22:27:26"/>
  </r>
  <r>
    <x v="3060"/>
    <x v="3059"/>
    <s v="Save the historic Roxy theatre in Bremerton WA from being repurposed as office space."/>
    <n v="220000"/>
    <n v="335"/>
    <x v="2"/>
    <x v="0"/>
    <s v="USD"/>
    <n v="1443422134"/>
    <n v="1440830134"/>
    <b v="0"/>
    <x v="79"/>
    <b v="0"/>
    <s v="theater/spaces"/>
    <n v="1.5227272727272728E-3"/>
    <n v="55.833333333333336"/>
    <x v="1"/>
    <x v="38"/>
    <x v="3060"/>
    <d v="2015-09-28T06:35:34"/>
  </r>
  <r>
    <x v="3061"/>
    <x v="3060"/>
    <s v="Save a historic Local theater."/>
    <n v="1000000"/>
    <n v="0"/>
    <x v="2"/>
    <x v="0"/>
    <s v="USD"/>
    <n v="1407955748"/>
    <n v="1405363748"/>
    <b v="0"/>
    <x v="78"/>
    <b v="0"/>
    <s v="theater/spaces"/>
    <n v="0"/>
    <e v="#DIV/0!"/>
    <x v="1"/>
    <x v="38"/>
    <x v="3061"/>
    <d v="2014-08-13T18:49:08"/>
  </r>
  <r>
    <x v="3062"/>
    <x v="3061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x v="85"/>
    <b v="0"/>
    <s v="theater/spaces"/>
    <n v="0.66839999999999999"/>
    <n v="99.761194029850742"/>
    <x v="1"/>
    <x v="38"/>
    <x v="3062"/>
    <d v="2015-09-30T18:00:00"/>
  </r>
  <r>
    <x v="3063"/>
    <x v="3062"/>
    <s v="Members of the local Miami music scene are putting together a venue/creative space in Kendall!"/>
    <n v="3000"/>
    <n v="587"/>
    <x v="2"/>
    <x v="0"/>
    <s v="USD"/>
    <n v="1477174138"/>
    <n v="1474150138"/>
    <b v="0"/>
    <x v="23"/>
    <b v="0"/>
    <s v="theater/spaces"/>
    <n v="0.19566666666666666"/>
    <n v="25.521739130434781"/>
    <x v="1"/>
    <x v="38"/>
    <x v="3063"/>
    <d v="2016-10-22T22:08:58"/>
  </r>
  <r>
    <x v="3064"/>
    <x v="3063"/>
    <s v="An epicenter for connection, creation and expression of the community."/>
    <n v="75000"/>
    <n v="8471"/>
    <x v="2"/>
    <x v="0"/>
    <s v="USD"/>
    <n v="1448175540"/>
    <n v="1445483246"/>
    <b v="0"/>
    <x v="250"/>
    <b v="0"/>
    <s v="theater/spaces"/>
    <n v="0.11294666666666667"/>
    <n v="117.65277777777777"/>
    <x v="1"/>
    <x v="38"/>
    <x v="3064"/>
    <d v="2015-11-22T06:59:00"/>
  </r>
  <r>
    <x v="3065"/>
    <x v="3064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x v="84"/>
    <b v="0"/>
    <s v="theater/spaces"/>
    <n v="4.0000000000000002E-4"/>
    <n v="5"/>
    <x v="1"/>
    <x v="38"/>
    <x v="3065"/>
    <d v="2014-07-30T01:19:32"/>
  </r>
  <r>
    <x v="3066"/>
    <x v="3065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x v="41"/>
    <b v="0"/>
    <s v="theater/spaces"/>
    <n v="0.11985714285714286"/>
    <n v="2796.6666666666665"/>
    <x v="1"/>
    <x v="38"/>
    <x v="3066"/>
    <d v="2016-07-10T05:28:57"/>
  </r>
  <r>
    <x v="3067"/>
    <x v="3066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x v="29"/>
    <b v="0"/>
    <s v="theater/spaces"/>
    <n v="2.5000000000000001E-2"/>
    <n v="200"/>
    <x v="1"/>
    <x v="38"/>
    <x v="3067"/>
    <d v="2015-09-09T22:31:19"/>
  </r>
  <r>
    <x v="3068"/>
    <x v="3067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x v="84"/>
    <b v="0"/>
    <s v="theater/spaces"/>
    <n v="6.9999999999999999E-4"/>
    <n v="87.5"/>
    <x v="1"/>
    <x v="38"/>
    <x v="3068"/>
    <d v="2015-10-16T16:35:52"/>
  </r>
  <r>
    <x v="3069"/>
    <x v="3068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x v="63"/>
    <b v="0"/>
    <s v="theater/spaces"/>
    <n v="0.14099999999999999"/>
    <n v="20.142857142857142"/>
    <x v="1"/>
    <x v="38"/>
    <x v="3069"/>
    <d v="2014-12-14T20:00:34"/>
  </r>
  <r>
    <x v="3070"/>
    <x v="3069"/>
    <s v="Liverpool's 1st purpose built 7 night a week comedy club, bar &amp; restaurant with live music &amp; much more"/>
    <n v="10000"/>
    <n v="334"/>
    <x v="2"/>
    <x v="1"/>
    <s v="GBP"/>
    <n v="1481132169"/>
    <n v="1479317769"/>
    <b v="0"/>
    <x v="38"/>
    <b v="0"/>
    <s v="theater/spaces"/>
    <n v="3.3399999999999999E-2"/>
    <n v="20.875"/>
    <x v="1"/>
    <x v="38"/>
    <x v="3070"/>
    <d v="2016-12-07T17:36:09"/>
  </r>
  <r>
    <x v="3071"/>
    <x v="3070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x v="27"/>
    <b v="0"/>
    <s v="theater/spaces"/>
    <n v="0.59775"/>
    <n v="61.307692307692307"/>
    <x v="1"/>
    <x v="38"/>
    <x v="3071"/>
    <d v="2015-04-21T05:59:00"/>
  </r>
  <r>
    <x v="3072"/>
    <x v="3071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x v="84"/>
    <b v="0"/>
    <s v="theater/spaces"/>
    <n v="1.6666666666666666E-4"/>
    <n v="1"/>
    <x v="1"/>
    <x v="38"/>
    <x v="3072"/>
    <d v="2016-10-30T01:46:00"/>
  </r>
  <r>
    <x v="3073"/>
    <x v="3072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x v="63"/>
    <b v="0"/>
    <s v="theater/spaces"/>
    <n v="2.3035714285714285E-4"/>
    <n v="92.142857142857139"/>
    <x v="1"/>
    <x v="38"/>
    <x v="3073"/>
    <d v="2015-06-14T19:19:00"/>
  </r>
  <r>
    <x v="3074"/>
    <x v="3073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x v="83"/>
    <b v="0"/>
    <s v="theater/spaces"/>
    <n v="8.8000000000000003E-4"/>
    <n v="7.333333333333333"/>
    <x v="1"/>
    <x v="38"/>
    <x v="3074"/>
    <d v="2016-03-10T13:42:39"/>
  </r>
  <r>
    <x v="3075"/>
    <x v="3074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x v="9"/>
    <b v="0"/>
    <s v="theater/spaces"/>
    <n v="8.6400000000000005E-2"/>
    <n v="64.8"/>
    <x v="1"/>
    <x v="38"/>
    <x v="3075"/>
    <d v="2016-08-19T02:27:20"/>
  </r>
  <r>
    <x v="3076"/>
    <x v="3075"/>
    <s v="Helping female comedians get in their 10,000 Hours of practice!"/>
    <n v="10000"/>
    <n v="1506"/>
    <x v="2"/>
    <x v="0"/>
    <s v="USD"/>
    <n v="1444405123"/>
    <n v="1439221123"/>
    <b v="0"/>
    <x v="133"/>
    <b v="0"/>
    <s v="theater/spaces"/>
    <n v="0.15060000000000001"/>
    <n v="30.12"/>
    <x v="1"/>
    <x v="38"/>
    <x v="3076"/>
    <d v="2015-10-09T15:38:43"/>
  </r>
  <r>
    <x v="3077"/>
    <x v="3076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x v="84"/>
    <b v="0"/>
    <s v="theater/spaces"/>
    <n v="4.7727272727272731E-3"/>
    <n v="52.5"/>
    <x v="1"/>
    <x v="38"/>
    <x v="3077"/>
    <d v="2017-03-02T22:57:58"/>
  </r>
  <r>
    <x v="3078"/>
    <x v="3077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x v="83"/>
    <b v="0"/>
    <s v="theater/spaces"/>
    <n v="1.1833333333333333E-3"/>
    <n v="23.666666666666668"/>
    <x v="1"/>
    <x v="38"/>
    <x v="3078"/>
    <d v="2015-02-26T03:19:55"/>
  </r>
  <r>
    <x v="3079"/>
    <x v="3078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x v="74"/>
    <b v="0"/>
    <s v="theater/spaces"/>
    <n v="8.4173998587352451E-3"/>
    <n v="415.77777777777777"/>
    <x v="1"/>
    <x v="38"/>
    <x v="3079"/>
    <d v="2015-03-22T16:07:15"/>
  </r>
  <r>
    <x v="3080"/>
    <x v="3079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x v="63"/>
    <b v="0"/>
    <s v="theater/spaces"/>
    <n v="1.8799999999999999E-4"/>
    <n v="53.714285714285715"/>
    <x v="1"/>
    <x v="38"/>
    <x v="3080"/>
    <d v="2014-12-27T01:40:44"/>
  </r>
  <r>
    <x v="3081"/>
    <x v="3080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x v="81"/>
    <b v="0"/>
    <s v="theater/spaces"/>
    <n v="2.1029999999999998E-3"/>
    <n v="420.6"/>
    <x v="1"/>
    <x v="38"/>
    <x v="3081"/>
    <d v="2015-09-20T04:21:31"/>
  </r>
  <r>
    <x v="3082"/>
    <x v="3081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x v="78"/>
    <b v="0"/>
    <s v="theater/spaces"/>
    <n v="0"/>
    <e v="#DIV/0!"/>
    <x v="1"/>
    <x v="38"/>
    <x v="3082"/>
    <d v="2015-11-15T23:09:06"/>
  </r>
  <r>
    <x v="3083"/>
    <x v="3082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x v="83"/>
    <b v="0"/>
    <s v="theater/spaces"/>
    <n v="2.8E-3"/>
    <n v="18.666666666666668"/>
    <x v="1"/>
    <x v="38"/>
    <x v="3083"/>
    <d v="2014-09-01T05:00:00"/>
  </r>
  <r>
    <x v="3084"/>
    <x v="3083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x v="79"/>
    <b v="0"/>
    <s v="theater/spaces"/>
    <n v="0.11579206701157921"/>
    <n v="78.333333333333329"/>
    <x v="1"/>
    <x v="38"/>
    <x v="3084"/>
    <d v="2015-05-05T18:48:00"/>
  </r>
  <r>
    <x v="3085"/>
    <x v="3084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x v="82"/>
    <b v="0"/>
    <s v="theater/spaces"/>
    <n v="2.4400000000000002E-2"/>
    <n v="67.777777777777771"/>
    <x v="1"/>
    <x v="38"/>
    <x v="3085"/>
    <d v="2015-09-29T21:12:39"/>
  </r>
  <r>
    <x v="3086"/>
    <x v="3085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x v="83"/>
    <b v="0"/>
    <s v="theater/spaces"/>
    <n v="2.5000000000000001E-3"/>
    <n v="16.666666666666668"/>
    <x v="1"/>
    <x v="38"/>
    <x v="3086"/>
    <d v="2015-08-17T16:05:59"/>
  </r>
  <r>
    <x v="3087"/>
    <x v="3086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x v="84"/>
    <b v="0"/>
    <s v="theater/spaces"/>
    <n v="6.2500000000000003E-3"/>
    <n v="62.5"/>
    <x v="1"/>
    <x v="38"/>
    <x v="3087"/>
    <d v="2016-12-21T04:36:30"/>
  </r>
  <r>
    <x v="3088"/>
    <x v="3087"/>
    <s v="We believe it's time to open a visitor's center that highlights the small towns of the upper Midwest."/>
    <n v="65000"/>
    <n v="126"/>
    <x v="2"/>
    <x v="0"/>
    <s v="USD"/>
    <n v="1420724460"/>
    <n v="1418046247"/>
    <b v="0"/>
    <x v="83"/>
    <b v="0"/>
    <s v="theater/spaces"/>
    <n v="1.9384615384615384E-3"/>
    <n v="42"/>
    <x v="1"/>
    <x v="38"/>
    <x v="3088"/>
    <d v="2015-01-08T13:41:00"/>
  </r>
  <r>
    <x v="3089"/>
    <x v="3088"/>
    <s v="A community space in Somerville, MA to celebrate the beautiful intersection of sports and creativity."/>
    <n v="25000"/>
    <n v="5854"/>
    <x v="2"/>
    <x v="0"/>
    <s v="USD"/>
    <n v="1468029540"/>
    <n v="1465304483"/>
    <b v="0"/>
    <x v="43"/>
    <b v="0"/>
    <s v="theater/spaces"/>
    <n v="0.23416000000000001"/>
    <n v="130.0888888888889"/>
    <x v="1"/>
    <x v="38"/>
    <x v="3089"/>
    <d v="2016-07-09T01:59:00"/>
  </r>
  <r>
    <x v="3090"/>
    <x v="3089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x v="82"/>
    <b v="0"/>
    <s v="theater/spaces"/>
    <n v="5.080888888888889E-2"/>
    <n v="1270.2222222222222"/>
    <x v="1"/>
    <x v="38"/>
    <x v="3090"/>
    <d v="2015-05-01T18:39:05"/>
  </r>
  <r>
    <x v="3091"/>
    <x v="3090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x v="82"/>
    <b v="0"/>
    <s v="theater/spaces"/>
    <n v="0.15920000000000001"/>
    <n v="88.444444444444443"/>
    <x v="1"/>
    <x v="38"/>
    <x v="3091"/>
    <d v="2016-08-14T22:45:43"/>
  </r>
  <r>
    <x v="3092"/>
    <x v="3091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x v="64"/>
    <b v="0"/>
    <s v="theater/spaces"/>
    <n v="1.1831900000000001E-2"/>
    <n v="56.342380952380957"/>
    <x v="1"/>
    <x v="38"/>
    <x v="3092"/>
    <d v="2015-10-15T22:00:00"/>
  </r>
  <r>
    <x v="3093"/>
    <x v="3092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x v="57"/>
    <b v="0"/>
    <s v="theater/spaces"/>
    <n v="0.22750000000000001"/>
    <n v="53.529411764705884"/>
    <x v="1"/>
    <x v="38"/>
    <x v="3093"/>
    <d v="2014-06-01T03:59:00"/>
  </r>
  <r>
    <x v="3094"/>
    <x v="3093"/>
    <s v="This is a Kickstarter to help with the start up costs for Illusionist, Chris Lengyel's Summer 2016 Tour!"/>
    <n v="100000"/>
    <n v="25"/>
    <x v="2"/>
    <x v="0"/>
    <s v="USD"/>
    <n v="1442775956"/>
    <n v="1437591956"/>
    <b v="0"/>
    <x v="29"/>
    <b v="0"/>
    <s v="theater/spaces"/>
    <n v="2.5000000000000001E-4"/>
    <n v="25"/>
    <x v="1"/>
    <x v="38"/>
    <x v="3094"/>
    <d v="2015-09-20T19:05:56"/>
  </r>
  <r>
    <x v="3095"/>
    <x v="3094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x v="29"/>
    <b v="0"/>
    <s v="theater/spaces"/>
    <n v="3.351206434316354E-3"/>
    <n v="50"/>
    <x v="1"/>
    <x v="38"/>
    <x v="3095"/>
    <d v="2016-08-01T00:36:20"/>
  </r>
  <r>
    <x v="3096"/>
    <x v="3095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x v="25"/>
    <b v="0"/>
    <s v="theater/spaces"/>
    <n v="3.9750000000000001E-2"/>
    <n v="56.785714285714285"/>
    <x v="1"/>
    <x v="38"/>
    <x v="3096"/>
    <d v="2015-05-20T19:48:46"/>
  </r>
  <r>
    <x v="3097"/>
    <x v="3096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x v="288"/>
    <b v="0"/>
    <s v="theater/spaces"/>
    <n v="0.17150000000000001"/>
    <n v="40.833333333333336"/>
    <x v="1"/>
    <x v="38"/>
    <x v="3097"/>
    <d v="2016-10-07T14:00:00"/>
  </r>
  <r>
    <x v="3098"/>
    <x v="3097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x v="74"/>
    <b v="0"/>
    <s v="theater/spaces"/>
    <n v="3.608004104669061E-2"/>
    <n v="65.111111111111114"/>
    <x v="1"/>
    <x v="38"/>
    <x v="3098"/>
    <d v="2016-02-08T00:17:00"/>
  </r>
  <r>
    <x v="3099"/>
    <x v="3098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x v="81"/>
    <b v="0"/>
    <s v="theater/spaces"/>
    <n v="0.13900000000000001"/>
    <n v="55.6"/>
    <x v="1"/>
    <x v="38"/>
    <x v="3099"/>
    <d v="2016-02-12T04:33:11"/>
  </r>
  <r>
    <x v="3100"/>
    <x v="3099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x v="62"/>
    <b v="0"/>
    <s v="theater/spaces"/>
    <n v="0.15225"/>
    <n v="140.53846153846155"/>
    <x v="1"/>
    <x v="38"/>
    <x v="3100"/>
    <d v="2014-10-20T14:56:15"/>
  </r>
  <r>
    <x v="3101"/>
    <x v="3100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x v="8"/>
    <b v="0"/>
    <s v="theater/spaces"/>
    <n v="0.12"/>
    <n v="25"/>
    <x v="1"/>
    <x v="38"/>
    <x v="3101"/>
    <d v="2015-07-16T07:56:00"/>
  </r>
  <r>
    <x v="3102"/>
    <x v="3101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x v="240"/>
    <b v="0"/>
    <s v="theater/spaces"/>
    <n v="0.391125"/>
    <n v="69.533333333333331"/>
    <x v="1"/>
    <x v="38"/>
    <x v="3102"/>
    <d v="2016-08-23T08:10:18"/>
  </r>
  <r>
    <x v="3103"/>
    <x v="3102"/>
    <s v="Creating a place for local artists to perform, at substantially less cost for them"/>
    <n v="4100"/>
    <n v="11"/>
    <x v="2"/>
    <x v="0"/>
    <s v="USD"/>
    <n v="1434080706"/>
    <n v="1428896706"/>
    <b v="0"/>
    <x v="84"/>
    <b v="0"/>
    <s v="theater/spaces"/>
    <n v="2.6829268292682929E-3"/>
    <n v="5.5"/>
    <x v="1"/>
    <x v="38"/>
    <x v="3103"/>
    <d v="2015-06-12T03:45:06"/>
  </r>
  <r>
    <x v="3104"/>
    <x v="3103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x v="81"/>
    <b v="0"/>
    <s v="theater/spaces"/>
    <n v="0.29625000000000001"/>
    <n v="237"/>
    <x v="1"/>
    <x v="38"/>
    <x v="3104"/>
    <d v="2015-02-03T02:00:00"/>
  </r>
  <r>
    <x v="3105"/>
    <x v="3104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x v="162"/>
    <b v="0"/>
    <s v="theater/spaces"/>
    <n v="0.4236099230111206"/>
    <n v="79.870967741935488"/>
    <x v="1"/>
    <x v="38"/>
    <x v="3105"/>
    <d v="2014-10-19T05:00:00"/>
  </r>
  <r>
    <x v="3106"/>
    <x v="3105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x v="80"/>
    <b v="0"/>
    <s v="theater/spaces"/>
    <n v="4.1000000000000002E-2"/>
    <n v="10.25"/>
    <x v="1"/>
    <x v="38"/>
    <x v="3106"/>
    <d v="2015-09-16T22:00:00"/>
  </r>
  <r>
    <x v="3107"/>
    <x v="3106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x v="60"/>
    <b v="0"/>
    <s v="theater/spaces"/>
    <n v="0.197625"/>
    <n v="272.58620689655174"/>
    <x v="1"/>
    <x v="38"/>
    <x v="3107"/>
    <d v="2015-05-11T19:32:31"/>
  </r>
  <r>
    <x v="3108"/>
    <x v="3107"/>
    <s v="We need a permanent home for the theater!"/>
    <n v="50000"/>
    <n v="26"/>
    <x v="2"/>
    <x v="0"/>
    <s v="USD"/>
    <n v="1430234394"/>
    <n v="1425053994"/>
    <b v="0"/>
    <x v="84"/>
    <b v="0"/>
    <s v="theater/spaces"/>
    <n v="5.1999999999999995E-4"/>
    <n v="13"/>
    <x v="1"/>
    <x v="38"/>
    <x v="3108"/>
    <d v="2015-04-28T15:19:54"/>
  </r>
  <r>
    <x v="3109"/>
    <x v="3108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x v="229"/>
    <b v="0"/>
    <s v="theater/spaces"/>
    <n v="0.25030188679245285"/>
    <n v="58.184210526315788"/>
    <x v="1"/>
    <x v="38"/>
    <x v="3109"/>
    <d v="2014-08-28T03:00:10"/>
  </r>
  <r>
    <x v="3110"/>
    <x v="3109"/>
    <s v="Cat People Unite! It's time we get a space of our own to relax, socialize and learn! Join the Catmunity!"/>
    <n v="25000"/>
    <n v="10"/>
    <x v="2"/>
    <x v="0"/>
    <s v="USD"/>
    <n v="1487465119"/>
    <n v="1484009119"/>
    <b v="0"/>
    <x v="29"/>
    <b v="0"/>
    <s v="theater/spaces"/>
    <n v="4.0000000000000002E-4"/>
    <n v="10"/>
    <x v="1"/>
    <x v="38"/>
    <x v="3110"/>
    <d v="2017-02-19T00:45:19"/>
  </r>
  <r>
    <x v="3111"/>
    <x v="3110"/>
    <s v="Help All Puppet Players perform it's 2015 season in a beautiful 200 seat theater for an entire year."/>
    <n v="20000"/>
    <n v="5328"/>
    <x v="2"/>
    <x v="0"/>
    <s v="USD"/>
    <n v="1412432220"/>
    <n v="1409753820"/>
    <b v="0"/>
    <x v="88"/>
    <b v="0"/>
    <s v="theater/spaces"/>
    <n v="0.26640000000000003"/>
    <n v="70.10526315789474"/>
    <x v="1"/>
    <x v="38"/>
    <x v="3111"/>
    <d v="2014-10-04T14:17:00"/>
  </r>
  <r>
    <x v="3112"/>
    <x v="3111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x v="82"/>
    <b v="0"/>
    <s v="theater/spaces"/>
    <n v="4.7363636363636365E-2"/>
    <n v="57.888888888888886"/>
    <x v="1"/>
    <x v="38"/>
    <x v="3112"/>
    <d v="2016-11-01T02:55:34"/>
  </r>
  <r>
    <x v="3113"/>
    <x v="3112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x v="77"/>
    <b v="0"/>
    <s v="theater/spaces"/>
    <n v="4.2435339894712751E-2"/>
    <n v="125.27027027027027"/>
    <x v="1"/>
    <x v="38"/>
    <x v="3113"/>
    <d v="2015-04-17T17:33:02"/>
  </r>
  <r>
    <x v="3114"/>
    <x v="3113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x v="78"/>
    <b v="0"/>
    <s v="theater/spaces"/>
    <n v="0"/>
    <e v="#DIV/0!"/>
    <x v="1"/>
    <x v="38"/>
    <x v="3114"/>
    <d v="2014-09-21T15:10:50"/>
  </r>
  <r>
    <x v="3115"/>
    <x v="3114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x v="29"/>
    <b v="0"/>
    <s v="theater/spaces"/>
    <n v="0.03"/>
    <n v="300"/>
    <x v="1"/>
    <x v="38"/>
    <x v="3115"/>
    <d v="2016-06-05T10:43:47"/>
  </r>
  <r>
    <x v="3116"/>
    <x v="3115"/>
    <s v="Creating a consuite for CoreCon. A focus on the insanity of asylums and early medical practices from history."/>
    <n v="750"/>
    <n v="430"/>
    <x v="2"/>
    <x v="0"/>
    <s v="USD"/>
    <n v="1427890925"/>
    <n v="1426681325"/>
    <b v="0"/>
    <x v="73"/>
    <b v="0"/>
    <s v="theater/spaces"/>
    <n v="0.57333333333333336"/>
    <n v="43"/>
    <x v="1"/>
    <x v="38"/>
    <x v="3116"/>
    <d v="2015-04-01T12:22:05"/>
  </r>
  <r>
    <x v="3117"/>
    <x v="3116"/>
    <s v="Performing Arts workshops, for young people aged 5 -16, exploring how the sea has shaped Cowes as a settlement."/>
    <n v="1000"/>
    <n v="1"/>
    <x v="2"/>
    <x v="1"/>
    <s v="GBP"/>
    <n v="1464354720"/>
    <n v="1463648360"/>
    <b v="0"/>
    <x v="29"/>
    <b v="0"/>
    <s v="theater/spaces"/>
    <n v="1E-3"/>
    <n v="1"/>
    <x v="1"/>
    <x v="38"/>
    <x v="3117"/>
    <d v="2016-05-27T13:12:00"/>
  </r>
  <r>
    <x v="3118"/>
    <x v="3117"/>
    <s v="a magical place for all kind of people, like a fairytaile in all colours"/>
    <n v="500000"/>
    <n v="1550"/>
    <x v="2"/>
    <x v="11"/>
    <s v="SEK"/>
    <n v="1467473723"/>
    <n v="1465832123"/>
    <b v="0"/>
    <x v="84"/>
    <b v="0"/>
    <s v="theater/spaces"/>
    <n v="3.0999999999999999E-3"/>
    <n v="775"/>
    <x v="1"/>
    <x v="38"/>
    <x v="3118"/>
    <d v="2016-07-02T15:35:23"/>
  </r>
  <r>
    <x v="3119"/>
    <x v="3118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x v="29"/>
    <b v="0"/>
    <s v="theater/spaces"/>
    <n v="5.0000000000000001E-4"/>
    <n v="5"/>
    <x v="1"/>
    <x v="38"/>
    <x v="3119"/>
    <d v="2015-03-27T00:05:32"/>
  </r>
  <r>
    <x v="3120"/>
    <x v="3119"/>
    <s v="Wij willen Tropicana het subtropisch zwemparadijs van Rotterdam op een nieuwe locatie gaan bouwen."/>
    <n v="1300000"/>
    <n v="128"/>
    <x v="2"/>
    <x v="9"/>
    <s v="EUR"/>
    <n v="1462484196"/>
    <n v="1457303796"/>
    <b v="0"/>
    <x v="73"/>
    <b v="0"/>
    <s v="theater/spaces"/>
    <n v="9.8461538461538464E-5"/>
    <n v="12.8"/>
    <x v="1"/>
    <x v="38"/>
    <x v="3120"/>
    <d v="2016-05-05T21:36:36"/>
  </r>
  <r>
    <x v="3121"/>
    <x v="3120"/>
    <s v="I going to build a theatre for a local ant farm so that Ants can put on their theatre productions."/>
    <n v="1500"/>
    <n v="10"/>
    <x v="1"/>
    <x v="5"/>
    <s v="CAD"/>
    <n v="1411748335"/>
    <n v="1406564335"/>
    <b v="0"/>
    <x v="29"/>
    <b v="0"/>
    <s v="theater/spaces"/>
    <n v="6.6666666666666671E-3"/>
    <n v="10"/>
    <x v="1"/>
    <x v="38"/>
    <x v="3121"/>
    <d v="2014-09-26T16:18:55"/>
  </r>
  <r>
    <x v="3122"/>
    <x v="3121"/>
    <s v="cancelled until further notice"/>
    <n v="199"/>
    <n v="116"/>
    <x v="1"/>
    <x v="0"/>
    <s v="USD"/>
    <n v="1478733732"/>
    <n v="1478298132"/>
    <b v="0"/>
    <x v="84"/>
    <b v="0"/>
    <s v="theater/spaces"/>
    <n v="0.58291457286432158"/>
    <n v="58"/>
    <x v="1"/>
    <x v="38"/>
    <x v="3122"/>
    <d v="2016-11-09T23:22:12"/>
  </r>
  <r>
    <x v="3123"/>
    <x v="3122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x v="493"/>
    <b v="0"/>
    <s v="theater/spaces"/>
    <n v="0.68153600000000003"/>
    <n v="244.80459770114942"/>
    <x v="1"/>
    <x v="38"/>
    <x v="3123"/>
    <d v="2016-07-09T23:49:58"/>
  </r>
  <r>
    <x v="3124"/>
    <x v="3123"/>
    <s v="A place where kids/ teens' dreams come true, and one finds there home without sparkly red shoes!"/>
    <n v="800000"/>
    <n v="26"/>
    <x v="1"/>
    <x v="0"/>
    <s v="USD"/>
    <n v="1422902601"/>
    <n v="1417718601"/>
    <b v="0"/>
    <x v="80"/>
    <b v="0"/>
    <s v="theater/spaces"/>
    <n v="3.2499999999999997E-5"/>
    <n v="6.5"/>
    <x v="1"/>
    <x v="38"/>
    <x v="3124"/>
    <d v="2015-02-02T18:43:21"/>
  </r>
  <r>
    <x v="3125"/>
    <x v="3124"/>
    <s v="N/A"/>
    <n v="1500000"/>
    <n v="0"/>
    <x v="1"/>
    <x v="0"/>
    <s v="USD"/>
    <n v="1452142672"/>
    <n v="1449550672"/>
    <b v="0"/>
    <x v="78"/>
    <b v="0"/>
    <s v="theater/spaces"/>
    <n v="0"/>
    <e v="#DIV/0!"/>
    <x v="1"/>
    <x v="38"/>
    <x v="3125"/>
    <d v="2016-01-07T04:57:52"/>
  </r>
  <r>
    <x v="3126"/>
    <x v="3125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x v="57"/>
    <b v="0"/>
    <s v="theater/spaces"/>
    <n v="4.1599999999999998E-2"/>
    <n v="61.176470588235297"/>
    <x v="1"/>
    <x v="38"/>
    <x v="3126"/>
    <d v="2016-03-27T23:26:02"/>
  </r>
  <r>
    <x v="3127"/>
    <x v="3126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x v="78"/>
    <b v="0"/>
    <s v="theater/spaces"/>
    <n v="0"/>
    <e v="#DIV/0!"/>
    <x v="1"/>
    <x v="38"/>
    <x v="3127"/>
    <d v="2015-03-01T20:33:49"/>
  </r>
  <r>
    <x v="3128"/>
    <x v="3127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x v="27"/>
    <b v="0"/>
    <s v="theater/plays"/>
    <n v="1.0860666666666667"/>
    <n v="139.23931623931625"/>
    <x v="1"/>
    <x v="6"/>
    <x v="3128"/>
    <d v="2017-03-16T18:49:01"/>
  </r>
  <r>
    <x v="3129"/>
    <x v="3128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x v="29"/>
    <b v="0"/>
    <s v="theater/plays"/>
    <n v="8.0000000000000002E-3"/>
    <n v="10"/>
    <x v="1"/>
    <x v="6"/>
    <x v="3129"/>
    <d v="2017-04-18T19:13:39"/>
  </r>
  <r>
    <x v="3130"/>
    <x v="3129"/>
    <s v="A shockingly relevant modern take on a 2,000-year-old tragedy that confronts current gender politics."/>
    <n v="10000"/>
    <n v="375"/>
    <x v="3"/>
    <x v="0"/>
    <s v="USD"/>
    <n v="1492145940"/>
    <n v="1489504916"/>
    <b v="0"/>
    <x v="80"/>
    <b v="0"/>
    <s v="theater/plays"/>
    <n v="3.7499999999999999E-2"/>
    <n v="93.75"/>
    <x v="1"/>
    <x v="6"/>
    <x v="3130"/>
    <d v="2017-04-14T04:59:00"/>
  </r>
  <r>
    <x v="3131"/>
    <x v="3130"/>
    <s v="A Staged Reading of &quot;Snake Eyes,&quot; a new play by Alex Rafala"/>
    <n v="4100"/>
    <n v="645"/>
    <x v="3"/>
    <x v="0"/>
    <s v="USD"/>
    <n v="1491656045"/>
    <n v="1489067645"/>
    <b v="0"/>
    <x v="8"/>
    <b v="0"/>
    <s v="theater/plays"/>
    <n v="0.15731707317073171"/>
    <n v="53.75"/>
    <x v="1"/>
    <x v="6"/>
    <x v="3131"/>
    <d v="2017-04-08T12:54:05"/>
  </r>
  <r>
    <x v="3132"/>
    <x v="3131"/>
    <s v="Smells Like Money, Drips Like Honey, Taste Like Mocha, Better Run AWAY"/>
    <n v="30000"/>
    <n v="10"/>
    <x v="3"/>
    <x v="0"/>
    <s v="USD"/>
    <n v="1492759460"/>
    <n v="1487579060"/>
    <b v="0"/>
    <x v="29"/>
    <b v="0"/>
    <s v="theater/plays"/>
    <n v="3.3333333333333332E-4"/>
    <n v="10"/>
    <x v="1"/>
    <x v="6"/>
    <x v="3132"/>
    <d v="2017-04-21T07:24:20"/>
  </r>
  <r>
    <x v="3133"/>
    <x v="3132"/>
    <s v="TwentySomething is taking Hell Has No Fury to Edinburgh! _x000a_We're looking for your support to get us there."/>
    <n v="500"/>
    <n v="540"/>
    <x v="3"/>
    <x v="1"/>
    <s v="GBP"/>
    <n v="1490358834"/>
    <n v="1487770434"/>
    <b v="0"/>
    <x v="38"/>
    <b v="0"/>
    <s v="theater/plays"/>
    <n v="1.08"/>
    <n v="33.75"/>
    <x v="1"/>
    <x v="6"/>
    <x v="3133"/>
    <d v="2017-03-24T12:33:54"/>
  </r>
  <r>
    <x v="3134"/>
    <x v="3133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x v="8"/>
    <b v="0"/>
    <s v="theater/plays"/>
    <n v="0.22500000000000001"/>
    <n v="18.75"/>
    <x v="1"/>
    <x v="6"/>
    <x v="3134"/>
    <d v="2017-03-27T16:16:59"/>
  </r>
  <r>
    <x v="3135"/>
    <x v="3134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x v="63"/>
    <b v="0"/>
    <s v="theater/plays"/>
    <n v="0.20849420849420849"/>
    <n v="23.142857142857142"/>
    <x v="1"/>
    <x v="6"/>
    <x v="3135"/>
    <d v="2017-04-04T03:38:41"/>
  </r>
  <r>
    <x v="3136"/>
    <x v="3135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x v="19"/>
    <b v="0"/>
    <s v="theater/plays"/>
    <n v="1.278"/>
    <n v="29.045454545454547"/>
    <x v="1"/>
    <x v="6"/>
    <x v="3136"/>
    <d v="2017-03-31T22:59:00"/>
  </r>
  <r>
    <x v="3137"/>
    <x v="3136"/>
    <s v="Set in 1930s Chinatown, evocative of old world South Jackson Street during the Jazz era."/>
    <n v="1500"/>
    <n v="50"/>
    <x v="3"/>
    <x v="0"/>
    <s v="USD"/>
    <n v="1493838720"/>
    <n v="1489439669"/>
    <b v="0"/>
    <x v="29"/>
    <b v="0"/>
    <s v="theater/plays"/>
    <n v="3.3333333333333333E-2"/>
    <n v="50"/>
    <x v="1"/>
    <x v="6"/>
    <x v="3137"/>
    <d v="2017-05-03T19:12:00"/>
  </r>
  <r>
    <x v="3138"/>
    <x v="3137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x v="78"/>
    <b v="0"/>
    <s v="theater/plays"/>
    <n v="0"/>
    <e v="#DIV/0!"/>
    <x v="1"/>
    <x v="6"/>
    <x v="3138"/>
    <d v="2017-04-03T15:30:07"/>
  </r>
  <r>
    <x v="3139"/>
    <x v="3138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x v="79"/>
    <b v="0"/>
    <s v="theater/plays"/>
    <n v="5.3999999999999999E-2"/>
    <n v="450"/>
    <x v="1"/>
    <x v="6"/>
    <x v="3139"/>
    <d v="2017-03-25T04:33:00"/>
  </r>
  <r>
    <x v="3140"/>
    <x v="3139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x v="80"/>
    <b v="0"/>
    <s v="theater/plays"/>
    <n v="9.5999999999999992E-3"/>
    <n v="24"/>
    <x v="1"/>
    <x v="6"/>
    <x v="3140"/>
    <d v="2017-04-07T16:15:03"/>
  </r>
  <r>
    <x v="3141"/>
    <x v="3140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x v="22"/>
    <b v="0"/>
    <s v="theater/plays"/>
    <n v="0.51600000000000001"/>
    <n v="32.25"/>
    <x v="1"/>
    <x v="6"/>
    <x v="3141"/>
    <d v="2017-04-16T20:00:00"/>
  </r>
  <r>
    <x v="3142"/>
    <x v="3141"/>
    <s v="Our aim is to deliver a powerful piece of theatre to audiences across the UK, including Edinburgh Fringe (2017)."/>
    <n v="2750"/>
    <n v="45"/>
    <x v="3"/>
    <x v="1"/>
    <s v="GBP"/>
    <n v="1489922339"/>
    <n v="1487333939"/>
    <b v="0"/>
    <x v="83"/>
    <b v="0"/>
    <s v="theater/plays"/>
    <n v="1.6363636363636365E-2"/>
    <n v="15"/>
    <x v="1"/>
    <x v="6"/>
    <x v="3142"/>
    <d v="2017-03-19T11:18:59"/>
  </r>
  <r>
    <x v="3143"/>
    <x v="3142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x v="78"/>
    <b v="0"/>
    <s v="theater/plays"/>
    <n v="0"/>
    <e v="#DIV/0!"/>
    <x v="1"/>
    <x v="6"/>
    <x v="3143"/>
    <d v="2017-04-09T08:35:56"/>
  </r>
  <r>
    <x v="3144"/>
    <x v="3143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x v="209"/>
    <b v="0"/>
    <s v="theater/plays"/>
    <n v="0.754"/>
    <n v="251.33333333333334"/>
    <x v="1"/>
    <x v="6"/>
    <x v="3144"/>
    <d v="2017-03-19T06:00:00"/>
  </r>
  <r>
    <x v="3145"/>
    <x v="3144"/>
    <s v="Dominion Theatre Company is the first community dinner theatre  to be established in Arlington TX."/>
    <n v="25000"/>
    <n v="0"/>
    <x v="3"/>
    <x v="0"/>
    <s v="USD"/>
    <n v="1490659134"/>
    <n v="1485478734"/>
    <b v="0"/>
    <x v="78"/>
    <b v="0"/>
    <s v="theater/plays"/>
    <n v="0"/>
    <e v="#DIV/0!"/>
    <x v="1"/>
    <x v="6"/>
    <x v="3145"/>
    <d v="2017-03-27T23:58:54"/>
  </r>
  <r>
    <x v="3146"/>
    <x v="3145"/>
    <s v="Somos... Podemos... Amamos... Nuestra muralla, nuestra utopÃ­a. Que el amor sea el lÃ­mite"/>
    <n v="50000"/>
    <n v="5250"/>
    <x v="3"/>
    <x v="14"/>
    <s v="MXN"/>
    <n v="1492356166"/>
    <n v="1488471766"/>
    <b v="0"/>
    <x v="8"/>
    <b v="0"/>
    <s v="theater/plays"/>
    <n v="0.105"/>
    <n v="437.5"/>
    <x v="1"/>
    <x v="6"/>
    <x v="3146"/>
    <d v="2017-04-16T15:22:46"/>
  </r>
  <r>
    <x v="3147"/>
    <x v="3146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x v="496"/>
    <b v="1"/>
    <s v="theater/plays"/>
    <n v="1.1752499999999999"/>
    <n v="110.35211267605634"/>
    <x v="1"/>
    <x v="6"/>
    <x v="3147"/>
    <d v="2014-11-07T00:15:55"/>
  </r>
  <r>
    <x v="3148"/>
    <x v="3147"/>
    <s v="Help fund The Aurora Project, an immersive science fiction epic."/>
    <n v="1800"/>
    <n v="2361"/>
    <x v="0"/>
    <x v="0"/>
    <s v="USD"/>
    <n v="1412136000"/>
    <n v="1410278284"/>
    <b v="1"/>
    <x v="7"/>
    <b v="1"/>
    <s v="theater/plays"/>
    <n v="1.3116666666666668"/>
    <n v="41.421052631578945"/>
    <x v="1"/>
    <x v="6"/>
    <x v="3148"/>
    <d v="2014-10-01T04:00:00"/>
  </r>
  <r>
    <x v="3149"/>
    <x v="3148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x v="20"/>
    <b v="1"/>
    <s v="theater/plays"/>
    <n v="1.04"/>
    <n v="52"/>
    <x v="1"/>
    <x v="6"/>
    <x v="3149"/>
    <d v="2012-12-07T02:00:00"/>
  </r>
  <r>
    <x v="3150"/>
    <x v="3149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x v="201"/>
    <b v="1"/>
    <s v="theater/plays"/>
    <n v="1.01"/>
    <n v="33.990384615384613"/>
    <x v="1"/>
    <x v="6"/>
    <x v="3150"/>
    <d v="2011-01-25T04:00:00"/>
  </r>
  <r>
    <x v="3151"/>
    <x v="3150"/>
    <s v="A Multi-Media Puppet Show, with large cable control puppets to tell a hilarious story for all ages."/>
    <n v="3500"/>
    <n v="3514"/>
    <x v="0"/>
    <x v="0"/>
    <s v="USD"/>
    <n v="1410379774"/>
    <n v="1407787774"/>
    <b v="1"/>
    <x v="69"/>
    <b v="1"/>
    <s v="theater/plays"/>
    <n v="1.004"/>
    <n v="103.35294117647059"/>
    <x v="1"/>
    <x v="6"/>
    <x v="3151"/>
    <d v="2014-09-10T20:09:34"/>
  </r>
  <r>
    <x v="3152"/>
    <x v="3151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x v="85"/>
    <b v="1"/>
    <s v="theater/plays"/>
    <n v="1.0595454545454546"/>
    <n v="34.791044776119406"/>
    <x v="1"/>
    <x v="6"/>
    <x v="3152"/>
    <d v="2013-11-02T20:49:27"/>
  </r>
  <r>
    <x v="3153"/>
    <x v="3152"/>
    <s v="A stage production of Terminator 2: Judgment Day, composed entirely of the words of William Shakespeare"/>
    <n v="3000"/>
    <n v="10067.5"/>
    <x v="0"/>
    <x v="0"/>
    <s v="USD"/>
    <n v="1304225940"/>
    <n v="1301542937"/>
    <b v="1"/>
    <x v="198"/>
    <b v="1"/>
    <s v="theater/plays"/>
    <n v="3.3558333333333334"/>
    <n v="41.773858921161825"/>
    <x v="1"/>
    <x v="6"/>
    <x v="3153"/>
    <d v="2011-05-01T04:59:00"/>
  </r>
  <r>
    <x v="3154"/>
    <x v="3153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x v="252"/>
    <b v="1"/>
    <s v="theater/plays"/>
    <n v="1.1292857142857142"/>
    <n v="64.268292682926827"/>
    <x v="1"/>
    <x v="6"/>
    <x v="3154"/>
    <d v="2012-04-01T20:00:58"/>
  </r>
  <r>
    <x v="3155"/>
    <x v="3154"/>
    <s v="We want to take our stage adaptation of Studio Ghibli's 'Princess Mononoke' to more people.  Help us do it!"/>
    <n v="5000"/>
    <n v="9425.23"/>
    <x v="0"/>
    <x v="1"/>
    <s v="GBP"/>
    <n v="1356004725"/>
    <n v="1353412725"/>
    <b v="1"/>
    <x v="177"/>
    <b v="1"/>
    <s v="theater/plays"/>
    <n v="1.885046"/>
    <n v="31.209370860927152"/>
    <x v="1"/>
    <x v="6"/>
    <x v="3155"/>
    <d v="2012-12-20T11:58:45"/>
  </r>
  <r>
    <x v="3156"/>
    <x v="3155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x v="30"/>
    <b v="1"/>
    <s v="theater/plays"/>
    <n v="1.0181818181818181"/>
    <n v="62.921348314606739"/>
    <x v="1"/>
    <x v="6"/>
    <x v="3156"/>
    <d v="2012-06-01T22:52:24"/>
  </r>
  <r>
    <x v="3157"/>
    <x v="3156"/>
    <s v="Four Directors.  Four One Acts.  Four Genres.  For You."/>
    <n v="4000"/>
    <n v="4040"/>
    <x v="0"/>
    <x v="0"/>
    <s v="USD"/>
    <n v="1405746000"/>
    <n v="1404932105"/>
    <b v="1"/>
    <x v="14"/>
    <b v="1"/>
    <s v="theater/plays"/>
    <n v="1.01"/>
    <n v="98.536585365853654"/>
    <x v="1"/>
    <x v="6"/>
    <x v="3157"/>
    <d v="2014-07-19T05:00:00"/>
  </r>
  <r>
    <x v="3158"/>
    <x v="3157"/>
    <s v="A 40s crime-noir play using nursery rhyme characters."/>
    <n v="5000"/>
    <n v="5700"/>
    <x v="0"/>
    <x v="0"/>
    <s v="USD"/>
    <n v="1374523752"/>
    <n v="1371931752"/>
    <b v="1"/>
    <x v="50"/>
    <b v="1"/>
    <s v="theater/plays"/>
    <n v="1.1399999999999999"/>
    <n v="82.608695652173907"/>
    <x v="1"/>
    <x v="6"/>
    <x v="3158"/>
    <d v="2013-07-22T20:09:12"/>
  </r>
  <r>
    <x v="3159"/>
    <x v="3158"/>
    <s v="WAXWING is an exciting new world premiere of mythic (perhaps even apocalyptic!) proportions."/>
    <n v="1500"/>
    <n v="2002.22"/>
    <x v="0"/>
    <x v="0"/>
    <s v="USD"/>
    <n v="1326927600"/>
    <n v="1323221761"/>
    <b v="1"/>
    <x v="47"/>
    <b v="1"/>
    <s v="theater/plays"/>
    <n v="1.3348133333333334"/>
    <n v="38.504230769230773"/>
    <x v="1"/>
    <x v="6"/>
    <x v="3159"/>
    <d v="2012-01-18T23:00:00"/>
  </r>
  <r>
    <x v="3160"/>
    <x v="3159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x v="7"/>
    <b v="1"/>
    <s v="theater/plays"/>
    <n v="1.0153333333333334"/>
    <n v="80.15789473684211"/>
    <x v="1"/>
    <x v="6"/>
    <x v="3160"/>
    <d v="2014-08-13T04:59:00"/>
  </r>
  <r>
    <x v="3161"/>
    <x v="3160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x v="142"/>
    <b v="1"/>
    <s v="theater/plays"/>
    <n v="1.0509999999999999"/>
    <n v="28.405405405405407"/>
    <x v="1"/>
    <x v="6"/>
    <x v="3161"/>
    <d v="2014-10-15T12:52:02"/>
  </r>
  <r>
    <x v="3162"/>
    <x v="3161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x v="287"/>
    <b v="1"/>
    <s v="theater/plays"/>
    <n v="1.2715000000000001"/>
    <n v="80.730158730158735"/>
    <x v="1"/>
    <x v="6"/>
    <x v="3162"/>
    <d v="2014-07-07T02:00:00"/>
  </r>
  <r>
    <x v="3163"/>
    <x v="3162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x v="250"/>
    <b v="1"/>
    <s v="theater/plays"/>
    <n v="1.1115384615384616"/>
    <n v="200.69444444444446"/>
    <x v="1"/>
    <x v="6"/>
    <x v="3163"/>
    <d v="2014-06-15T18:05:25"/>
  </r>
  <r>
    <x v="3164"/>
    <x v="3163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x v="26"/>
    <b v="1"/>
    <s v="theater/plays"/>
    <n v="1.0676000000000001"/>
    <n v="37.591549295774648"/>
    <x v="1"/>
    <x v="6"/>
    <x v="3164"/>
    <d v="2014-06-09T19:20:15"/>
  </r>
  <r>
    <x v="3165"/>
    <x v="3164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x v="64"/>
    <b v="1"/>
    <s v="theater/plays"/>
    <n v="1.6266666666666667"/>
    <n v="58.095238095238095"/>
    <x v="1"/>
    <x v="6"/>
    <x v="3165"/>
    <d v="2011-05-03T03:59:00"/>
  </r>
  <r>
    <x v="3166"/>
    <x v="3165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x v="497"/>
    <b v="1"/>
    <s v="theater/plays"/>
    <n v="1.6022808571428573"/>
    <n v="60.300892473118282"/>
    <x v="1"/>
    <x v="6"/>
    <x v="3166"/>
    <d v="2014-11-26T07:59:00"/>
  </r>
  <r>
    <x v="3167"/>
    <x v="3166"/>
    <s v="What is destiny? Explore it with us this August at FringeNYC."/>
    <n v="3000"/>
    <n v="3485"/>
    <x v="0"/>
    <x v="0"/>
    <s v="USD"/>
    <n v="1406952781"/>
    <n v="1405743181"/>
    <b v="1"/>
    <x v="165"/>
    <b v="1"/>
    <s v="theater/plays"/>
    <n v="1.1616666666666666"/>
    <n v="63.363636363636367"/>
    <x v="1"/>
    <x v="6"/>
    <x v="3167"/>
    <d v="2014-08-02T04:13:01"/>
  </r>
  <r>
    <x v="3168"/>
    <x v="3167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x v="42"/>
    <b v="1"/>
    <s v="theater/plays"/>
    <n v="1.242"/>
    <n v="50.901639344262293"/>
    <x v="1"/>
    <x v="6"/>
    <x v="3168"/>
    <d v="2014-06-13T22:00:00"/>
  </r>
  <r>
    <x v="3169"/>
    <x v="3168"/>
    <s v="We're bringing The Window to the Cherry Lane Theater in January 2014."/>
    <n v="8000"/>
    <n v="8241"/>
    <x v="0"/>
    <x v="0"/>
    <s v="USD"/>
    <n v="1386910740"/>
    <n v="1384364561"/>
    <b v="1"/>
    <x v="141"/>
    <b v="1"/>
    <s v="theater/plays"/>
    <n v="1.030125"/>
    <n v="100.5"/>
    <x v="1"/>
    <x v="6"/>
    <x v="3169"/>
    <d v="2013-12-13T04:59:00"/>
  </r>
  <r>
    <x v="3170"/>
    <x v="3169"/>
    <s v="An emotionally-charged journey through the history of black women in America told in reverse."/>
    <n v="2000"/>
    <n v="2245"/>
    <x v="0"/>
    <x v="0"/>
    <s v="USD"/>
    <n v="1404273600"/>
    <n v="1401414944"/>
    <b v="1"/>
    <x v="26"/>
    <b v="1"/>
    <s v="theater/plays"/>
    <n v="1.1225000000000001"/>
    <n v="31.619718309859156"/>
    <x v="1"/>
    <x v="6"/>
    <x v="3170"/>
    <d v="2014-07-02T04:00:00"/>
  </r>
  <r>
    <x v="3171"/>
    <x v="3170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x v="27"/>
    <b v="1"/>
    <s v="theater/plays"/>
    <n v="1.0881428571428571"/>
    <n v="65.102564102564102"/>
    <x v="1"/>
    <x v="6"/>
    <x v="3171"/>
    <d v="2016-05-06T14:35:58"/>
  </r>
  <r>
    <x v="3172"/>
    <x v="3171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x v="60"/>
    <b v="1"/>
    <s v="theater/plays"/>
    <n v="1.1499999999999999"/>
    <n v="79.310344827586206"/>
    <x v="1"/>
    <x v="6"/>
    <x v="3172"/>
    <d v="2012-02-14T17:31:08"/>
  </r>
  <r>
    <x v="3173"/>
    <x v="3172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x v="142"/>
    <b v="1"/>
    <s v="theater/plays"/>
    <n v="1.03"/>
    <n v="139.18918918918919"/>
    <x v="1"/>
    <x v="6"/>
    <x v="3173"/>
    <d v="2014-09-26T21:04:52"/>
  </r>
  <r>
    <x v="3174"/>
    <x v="3173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x v="23"/>
    <b v="1"/>
    <s v="theater/plays"/>
    <n v="1.0113333333333334"/>
    <n v="131.91304347826087"/>
    <x v="1"/>
    <x v="6"/>
    <x v="3174"/>
    <d v="2014-08-25T20:45:08"/>
  </r>
  <r>
    <x v="3175"/>
    <x v="3174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x v="65"/>
    <b v="1"/>
    <s v="theater/plays"/>
    <n v="1.0955999999999999"/>
    <n v="91.3"/>
    <x v="1"/>
    <x v="6"/>
    <x v="3175"/>
    <d v="2011-02-17T21:17:07"/>
  </r>
  <r>
    <x v="3176"/>
    <x v="3175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x v="165"/>
    <b v="1"/>
    <s v="theater/plays"/>
    <n v="1.148421052631579"/>
    <n v="39.672727272727272"/>
    <x v="1"/>
    <x v="6"/>
    <x v="3176"/>
    <d v="2013-08-18T15:00:00"/>
  </r>
  <r>
    <x v="3177"/>
    <x v="3176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x v="13"/>
    <b v="1"/>
    <s v="theater/plays"/>
    <n v="1.1739999999999999"/>
    <n v="57.549019607843135"/>
    <x v="1"/>
    <x v="6"/>
    <x v="3177"/>
    <d v="2014-06-21T16:00:09"/>
  </r>
  <r>
    <x v="3178"/>
    <x v="3177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x v="76"/>
    <b v="1"/>
    <s v="theater/plays"/>
    <n v="1.7173333333333334"/>
    <n v="33.025641025641029"/>
    <x v="1"/>
    <x v="6"/>
    <x v="3178"/>
    <d v="2014-07-16T14:31:15"/>
  </r>
  <r>
    <x v="3179"/>
    <x v="3178"/>
    <s v="A Sci-fi play in several vignettes that will narrate an alternate history in the mid-20th century."/>
    <n v="4200"/>
    <n v="4794.82"/>
    <x v="0"/>
    <x v="0"/>
    <s v="USD"/>
    <n v="1367859071"/>
    <n v="1365699071"/>
    <b v="1"/>
    <x v="95"/>
    <b v="1"/>
    <s v="theater/plays"/>
    <n v="1.1416238095238094"/>
    <n v="77.335806451612896"/>
    <x v="1"/>
    <x v="6"/>
    <x v="3179"/>
    <d v="2013-05-06T16:51:11"/>
  </r>
  <r>
    <x v="3180"/>
    <x v="3179"/>
    <s v="A new tale of witches, fairies, cat-hunters and and bone-boilers from London theatre company Broken Glass."/>
    <n v="1200"/>
    <n v="1437"/>
    <x v="0"/>
    <x v="1"/>
    <s v="GBP"/>
    <n v="1403258049"/>
    <n v="1400666049"/>
    <b v="1"/>
    <x v="43"/>
    <b v="1"/>
    <s v="theater/plays"/>
    <n v="1.1975"/>
    <n v="31.933333333333334"/>
    <x v="1"/>
    <x v="6"/>
    <x v="3180"/>
    <d v="2014-06-20T09:54:09"/>
  </r>
  <r>
    <x v="3181"/>
    <x v="3180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x v="41"/>
    <b v="1"/>
    <s v="theater/plays"/>
    <n v="1.0900000000000001"/>
    <n v="36.333333333333336"/>
    <x v="1"/>
    <x v="6"/>
    <x v="3181"/>
    <d v="2014-06-15T16:00:00"/>
  </r>
  <r>
    <x v="3182"/>
    <x v="3181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x v="299"/>
    <b v="1"/>
    <s v="theater/plays"/>
    <n v="1.0088571428571429"/>
    <n v="46.768211920529801"/>
    <x v="1"/>
    <x v="6"/>
    <x v="3182"/>
    <d v="2012-01-31T17:00:00"/>
  </r>
  <r>
    <x v="3183"/>
    <x v="3182"/>
    <s v="Anton Chekhov's The Seagull. An outdoor Amphitheater in Manhattan. Trees. A River. Daybreak."/>
    <n v="2500"/>
    <n v="2725"/>
    <x v="0"/>
    <x v="0"/>
    <s v="USD"/>
    <n v="1377284669"/>
    <n v="1375729469"/>
    <b v="1"/>
    <x v="32"/>
    <b v="1"/>
    <s v="theater/plays"/>
    <n v="1.0900000000000001"/>
    <n v="40.073529411764703"/>
    <x v="1"/>
    <x v="6"/>
    <x v="3183"/>
    <d v="2013-08-23T19:04:29"/>
  </r>
  <r>
    <x v="3184"/>
    <x v="3183"/>
    <s v="Equus is the story of a psychiatrist treating a teenaged boy who blinds six horses with a metal spike."/>
    <n v="4300"/>
    <n v="4610"/>
    <x v="0"/>
    <x v="0"/>
    <s v="USD"/>
    <n v="1404258631"/>
    <n v="1401666631"/>
    <b v="1"/>
    <x v="67"/>
    <b v="1"/>
    <s v="theater/plays"/>
    <n v="1.0720930232558139"/>
    <n v="100.21739130434783"/>
    <x v="1"/>
    <x v="6"/>
    <x v="3184"/>
    <d v="2014-07-01T23:50:31"/>
  </r>
  <r>
    <x v="3185"/>
    <x v="3184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x v="54"/>
    <b v="1"/>
    <s v="theater/plays"/>
    <n v="1"/>
    <n v="41.666666666666664"/>
    <x v="1"/>
    <x v="6"/>
    <x v="3185"/>
    <d v="2014-07-16T23:27:21"/>
  </r>
  <r>
    <x v="3186"/>
    <x v="3185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x v="16"/>
    <b v="1"/>
    <s v="theater/plays"/>
    <n v="1.0218750000000001"/>
    <n v="46.714285714285715"/>
    <x v="1"/>
    <x v="6"/>
    <x v="3186"/>
    <d v="2014-09-16T21:00:00"/>
  </r>
  <r>
    <x v="3187"/>
    <x v="3186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x v="138"/>
    <b v="1"/>
    <s v="theater/plays"/>
    <n v="1.1629333333333334"/>
    <n v="71.491803278688522"/>
    <x v="1"/>
    <x v="6"/>
    <x v="3187"/>
    <d v="2014-08-04T15:59:33"/>
  </r>
  <r>
    <x v="3188"/>
    <x v="3187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x v="82"/>
    <b v="0"/>
    <s v="theater/musical"/>
    <n v="0.65"/>
    <n v="14.444444444444445"/>
    <x v="1"/>
    <x v="40"/>
    <x v="3188"/>
    <d v="2015-06-10T09:58:22"/>
  </r>
  <r>
    <x v="3189"/>
    <x v="3188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x v="10"/>
    <b v="0"/>
    <s v="theater/musical"/>
    <n v="0.12327272727272727"/>
    <n v="356.84210526315792"/>
    <x v="1"/>
    <x v="40"/>
    <x v="3189"/>
    <d v="2015-05-24T08:18:52"/>
  </r>
  <r>
    <x v="3190"/>
    <x v="3189"/>
    <s v="Call It A Day Productions is putting on their first full production in December and every little bit helps!"/>
    <n v="4000"/>
    <n v="0"/>
    <x v="2"/>
    <x v="5"/>
    <s v="CAD"/>
    <n v="1481258275"/>
    <n v="1478662675"/>
    <b v="0"/>
    <x v="78"/>
    <b v="0"/>
    <s v="theater/musical"/>
    <n v="0"/>
    <e v="#DIV/0!"/>
    <x v="1"/>
    <x v="40"/>
    <x v="3190"/>
    <d v="2016-12-09T04:37:55"/>
  </r>
  <r>
    <x v="3191"/>
    <x v="3190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x v="80"/>
    <b v="0"/>
    <s v="theater/musical"/>
    <n v="4.0266666666666666E-2"/>
    <n v="37.75"/>
    <x v="1"/>
    <x v="40"/>
    <x v="3191"/>
    <d v="2016-08-16T18:07:49"/>
  </r>
  <r>
    <x v="3192"/>
    <x v="3191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x v="22"/>
    <b v="0"/>
    <s v="theater/musical"/>
    <n v="1.0200000000000001E-2"/>
    <n v="12.75"/>
    <x v="1"/>
    <x v="40"/>
    <x v="3192"/>
    <d v="2015-02-28T22:00:00"/>
  </r>
  <r>
    <x v="3193"/>
    <x v="3192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x v="54"/>
    <b v="0"/>
    <s v="theater/musical"/>
    <n v="0.1174"/>
    <n v="24.458333333333332"/>
    <x v="1"/>
    <x v="40"/>
    <x v="3193"/>
    <d v="2015-02-20T23:14:16"/>
  </r>
  <r>
    <x v="3194"/>
    <x v="3193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x v="78"/>
    <b v="0"/>
    <s v="theater/musical"/>
    <n v="0"/>
    <e v="#DIV/0!"/>
    <x v="1"/>
    <x v="40"/>
    <x v="3194"/>
    <d v="2015-07-27T01:29:58"/>
  </r>
  <r>
    <x v="3195"/>
    <x v="3194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x v="70"/>
    <b v="0"/>
    <s v="theater/musical"/>
    <n v="0.59142857142857141"/>
    <n v="53.07692307692308"/>
    <x v="1"/>
    <x v="40"/>
    <x v="3195"/>
    <d v="2015-02-12T14:15:42"/>
  </r>
  <r>
    <x v="3196"/>
    <x v="3195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x v="79"/>
    <b v="0"/>
    <s v="theater/musical"/>
    <n v="5.9999999999999995E-4"/>
    <n v="300"/>
    <x v="1"/>
    <x v="40"/>
    <x v="3196"/>
    <d v="2015-08-01T14:00:00"/>
  </r>
  <r>
    <x v="3197"/>
    <x v="3196"/>
    <s v="This years most important stage project for young artists in our region. www.ungespor.no"/>
    <n v="10000"/>
    <n v="1145"/>
    <x v="2"/>
    <x v="10"/>
    <s v="NOK"/>
    <n v="1423050618"/>
    <n v="1420458618"/>
    <b v="0"/>
    <x v="80"/>
    <b v="0"/>
    <s v="theater/musical"/>
    <n v="0.1145"/>
    <n v="286.25"/>
    <x v="1"/>
    <x v="40"/>
    <x v="3197"/>
    <d v="2015-02-04T11:50:18"/>
  </r>
  <r>
    <x v="3198"/>
    <x v="3197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x v="83"/>
    <b v="0"/>
    <s v="theater/musical"/>
    <n v="3.6666666666666666E-3"/>
    <n v="36.666666666666664"/>
    <x v="1"/>
    <x v="40"/>
    <x v="3198"/>
    <d v="2015-02-16T10:11:17"/>
  </r>
  <r>
    <x v="3199"/>
    <x v="3198"/>
    <s v="The Milburn Stone Theatre needs your help to bring its high-flying next blockbuster musical, TARZAN, to life!"/>
    <n v="5000"/>
    <n v="2608"/>
    <x v="2"/>
    <x v="0"/>
    <s v="USD"/>
    <n v="1410037200"/>
    <n v="1407435418"/>
    <b v="0"/>
    <x v="28"/>
    <b v="0"/>
    <s v="theater/musical"/>
    <n v="0.52159999999999995"/>
    <n v="49.20754716981132"/>
    <x v="1"/>
    <x v="40"/>
    <x v="3199"/>
    <d v="2014-09-06T21:00:00"/>
  </r>
  <r>
    <x v="3200"/>
    <x v="3199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x v="29"/>
    <b v="0"/>
    <s v="theater/musical"/>
    <n v="2.0000000000000002E-5"/>
    <n v="1"/>
    <x v="1"/>
    <x v="40"/>
    <x v="3200"/>
    <d v="2016-04-30T05:34:00"/>
  </r>
  <r>
    <x v="3201"/>
    <x v="3200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x v="84"/>
    <b v="0"/>
    <s v="theater/musical"/>
    <n v="1.2500000000000001E-2"/>
    <n v="12.5"/>
    <x v="1"/>
    <x v="40"/>
    <x v="3201"/>
    <d v="2014-08-31T18:24:37"/>
  </r>
  <r>
    <x v="3202"/>
    <x v="3201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x v="20"/>
    <b v="0"/>
    <s v="theater/musical"/>
    <n v="0.54520000000000002"/>
    <n v="109.04"/>
    <x v="1"/>
    <x v="40"/>
    <x v="3202"/>
    <d v="2015-12-14T05:59:00"/>
  </r>
  <r>
    <x v="3203"/>
    <x v="3202"/>
    <s v="Escape from Reality's 1st Season &quot;Defying Gravity&quot; including The Last Five Years, Godspell, and Aida."/>
    <n v="1000"/>
    <n v="250"/>
    <x v="2"/>
    <x v="0"/>
    <s v="USD"/>
    <n v="1443224622"/>
    <n v="1440632622"/>
    <b v="0"/>
    <x v="79"/>
    <b v="0"/>
    <s v="theater/musical"/>
    <n v="0.25"/>
    <n v="41.666666666666664"/>
    <x v="1"/>
    <x v="40"/>
    <x v="3203"/>
    <d v="2015-09-25T23:43:42"/>
  </r>
  <r>
    <x v="3204"/>
    <x v="3203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x v="78"/>
    <b v="0"/>
    <s v="theater/musical"/>
    <n v="0"/>
    <e v="#DIV/0!"/>
    <x v="1"/>
    <x v="40"/>
    <x v="3204"/>
    <d v="2015-07-17T16:14:00"/>
  </r>
  <r>
    <x v="3205"/>
    <x v="3204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x v="8"/>
    <b v="0"/>
    <s v="theater/musical"/>
    <n v="3.4125000000000003E-2"/>
    <n v="22.75"/>
    <x v="1"/>
    <x v="40"/>
    <x v="3205"/>
    <d v="2015-05-01T08:59:32"/>
  </r>
  <r>
    <x v="3206"/>
    <x v="3205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x v="78"/>
    <b v="0"/>
    <s v="theater/musical"/>
    <n v="0"/>
    <e v="#DIV/0!"/>
    <x v="1"/>
    <x v="40"/>
    <x v="3206"/>
    <d v="2015-09-19T06:37:31"/>
  </r>
  <r>
    <x v="3207"/>
    <x v="3206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x v="17"/>
    <b v="0"/>
    <s v="theater/musical"/>
    <n v="0.46363636363636362"/>
    <n v="70.833333333333329"/>
    <x v="1"/>
    <x v="40"/>
    <x v="3207"/>
    <d v="2015-04-23T05:40:07"/>
  </r>
  <r>
    <x v="3208"/>
    <x v="3207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x v="141"/>
    <b v="1"/>
    <s v="theater/plays"/>
    <n v="1.0349999999999999"/>
    <n v="63.109756097560975"/>
    <x v="1"/>
    <x v="6"/>
    <x v="3208"/>
    <d v="2014-07-28T14:31:17"/>
  </r>
  <r>
    <x v="3209"/>
    <x v="3208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x v="334"/>
    <b v="1"/>
    <s v="theater/plays"/>
    <n v="1.1932315789473684"/>
    <n v="50.157964601769912"/>
    <x v="1"/>
    <x v="6"/>
    <x v="3209"/>
    <d v="2014-06-20T23:00:00"/>
  </r>
  <r>
    <x v="3210"/>
    <x v="3209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x v="65"/>
    <b v="1"/>
    <s v="theater/plays"/>
    <n v="1.2576666666666667"/>
    <n v="62.883333333333333"/>
    <x v="1"/>
    <x v="6"/>
    <x v="3210"/>
    <d v="2012-06-01T03:59:00"/>
  </r>
  <r>
    <x v="3211"/>
    <x v="3210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x v="498"/>
    <b v="1"/>
    <s v="theater/plays"/>
    <n v="1.1974347826086957"/>
    <n v="85.531055900621112"/>
    <x v="1"/>
    <x v="6"/>
    <x v="3211"/>
    <d v="2014-08-15T02:00:00"/>
  </r>
  <r>
    <x v="3212"/>
    <x v="3211"/>
    <s v="Help us bring our production of Campo Maldito to New York AND San Francisco!"/>
    <n v="4000"/>
    <n v="5050"/>
    <x v="0"/>
    <x v="0"/>
    <s v="USD"/>
    <n v="1407524751"/>
    <n v="1404932751"/>
    <b v="1"/>
    <x v="225"/>
    <b v="1"/>
    <s v="theater/plays"/>
    <n v="1.2625"/>
    <n v="53.723404255319146"/>
    <x v="1"/>
    <x v="6"/>
    <x v="3212"/>
    <d v="2014-08-08T19:05:51"/>
  </r>
  <r>
    <x v="3213"/>
    <x v="3212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x v="5"/>
    <b v="1"/>
    <s v="theater/plays"/>
    <n v="1.0011666666666668"/>
    <n v="127.80851063829788"/>
    <x v="1"/>
    <x v="6"/>
    <x v="3213"/>
    <d v="2015-07-26T18:19:19"/>
  </r>
  <r>
    <x v="3214"/>
    <x v="3213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x v="248"/>
    <b v="1"/>
    <s v="theater/plays"/>
    <n v="1.0213333333333334"/>
    <n v="106.57391304347826"/>
    <x v="1"/>
    <x v="6"/>
    <x v="3214"/>
    <d v="2016-01-05T23:55:00"/>
  </r>
  <r>
    <x v="3215"/>
    <x v="3214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x v="179"/>
    <b v="1"/>
    <s v="theater/plays"/>
    <n v="1.0035142857142858"/>
    <n v="262.11194029850748"/>
    <x v="1"/>
    <x v="6"/>
    <x v="3215"/>
    <d v="2015-09-10T03:59:00"/>
  </r>
  <r>
    <x v="3216"/>
    <x v="3215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x v="2"/>
    <b v="1"/>
    <s v="theater/plays"/>
    <n v="1.0004999999999999"/>
    <n v="57.171428571428571"/>
    <x v="1"/>
    <x v="6"/>
    <x v="3216"/>
    <d v="2015-07-11T14:30:00"/>
  </r>
  <r>
    <x v="3217"/>
    <x v="3216"/>
    <s v="Wake Up Call is a comedic play about a group of hotel employees working on Christmas Eve."/>
    <n v="4500"/>
    <n v="5221"/>
    <x v="0"/>
    <x v="0"/>
    <s v="USD"/>
    <n v="1478264784"/>
    <n v="1475672784"/>
    <b v="1"/>
    <x v="201"/>
    <b v="1"/>
    <s v="theater/plays"/>
    <n v="1.1602222222222223"/>
    <n v="50.20192307692308"/>
    <x v="1"/>
    <x v="6"/>
    <x v="3217"/>
    <d v="2016-11-04T13:06:24"/>
  </r>
  <r>
    <x v="3218"/>
    <x v="3217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x v="192"/>
    <b v="1"/>
    <s v="theater/plays"/>
    <n v="1.0209999999999999"/>
    <n v="66.586956521739125"/>
    <x v="1"/>
    <x v="6"/>
    <x v="3218"/>
    <d v="2014-12-31T00:00:00"/>
  </r>
  <r>
    <x v="3219"/>
    <x v="3218"/>
    <s v="Eyes Closed is a collaborative play and docudrama about New Yorkers and their dreams."/>
    <n v="20000"/>
    <n v="20022"/>
    <x v="0"/>
    <x v="0"/>
    <s v="USD"/>
    <n v="1427063747"/>
    <n v="1424043347"/>
    <b v="1"/>
    <x v="46"/>
    <b v="1"/>
    <s v="theater/plays"/>
    <n v="1.0011000000000001"/>
    <n v="168.25210084033614"/>
    <x v="1"/>
    <x v="6"/>
    <x v="3219"/>
    <d v="2015-03-22T22:35:47"/>
  </r>
  <r>
    <x v="3220"/>
    <x v="3219"/>
    <s v="A sci-fi thriller for the stage opening March 10 in Los Angeles."/>
    <n v="15000"/>
    <n v="15126"/>
    <x v="0"/>
    <x v="0"/>
    <s v="USD"/>
    <n v="1489352400"/>
    <n v="1486411204"/>
    <b v="1"/>
    <x v="211"/>
    <b v="1"/>
    <s v="theater/plays"/>
    <n v="1.0084"/>
    <n v="256.37288135593218"/>
    <x v="1"/>
    <x v="6"/>
    <x v="3220"/>
    <d v="2017-03-12T21:00:00"/>
  </r>
  <r>
    <x v="3221"/>
    <x v="3220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x v="116"/>
    <b v="1"/>
    <s v="theater/plays"/>
    <n v="1.0342499999999999"/>
    <n v="36.610619469026545"/>
    <x v="1"/>
    <x v="6"/>
    <x v="3221"/>
    <d v="2015-07-05T16:43:23"/>
  </r>
  <r>
    <x v="3222"/>
    <x v="3221"/>
    <s v="Shakespeare's classic re-imagined as a spoken and signed production for deaf and hearing audiences"/>
    <n v="2500"/>
    <n v="3120"/>
    <x v="0"/>
    <x v="0"/>
    <s v="USD"/>
    <n v="1445722140"/>
    <n v="1443016697"/>
    <b v="1"/>
    <x v="87"/>
    <b v="1"/>
    <s v="theater/plays"/>
    <n v="1.248"/>
    <n v="37.142857142857146"/>
    <x v="1"/>
    <x v="6"/>
    <x v="3222"/>
    <d v="2015-10-24T21:29:00"/>
  </r>
  <r>
    <x v="3223"/>
    <x v="3222"/>
    <s v="Bringing David Lindsay-Abaire's award-winning story of our times to the East Bay."/>
    <n v="3100"/>
    <n v="3395"/>
    <x v="0"/>
    <x v="0"/>
    <s v="USD"/>
    <n v="1440100976"/>
    <n v="1437508976"/>
    <b v="1"/>
    <x v="142"/>
    <b v="1"/>
    <s v="theater/plays"/>
    <n v="1.0951612903225807"/>
    <n v="45.878378378378379"/>
    <x v="1"/>
    <x v="6"/>
    <x v="3223"/>
    <d v="2015-08-20T20:02:56"/>
  </r>
  <r>
    <x v="3224"/>
    <x v="3223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x v="499"/>
    <b v="1"/>
    <s v="theater/plays"/>
    <n v="1.0203333333333333"/>
    <n v="141.71296296296296"/>
    <x v="1"/>
    <x v="6"/>
    <x v="3224"/>
    <d v="2017-01-10T05:00:00"/>
  </r>
  <r>
    <x v="3225"/>
    <x v="3224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x v="70"/>
    <b v="1"/>
    <s v="theater/plays"/>
    <n v="1.0235000000000001"/>
    <n v="52.487179487179489"/>
    <x v="1"/>
    <x v="6"/>
    <x v="3225"/>
    <d v="2016-06-03T21:00:00"/>
  </r>
  <r>
    <x v="3226"/>
    <x v="3225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x v="64"/>
    <b v="1"/>
    <s v="theater/plays"/>
    <n v="1.0416666666666667"/>
    <n v="59.523809523809526"/>
    <x v="1"/>
    <x v="6"/>
    <x v="3226"/>
    <d v="2015-10-30T14:00:12"/>
  </r>
  <r>
    <x v="3227"/>
    <x v="3226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x v="209"/>
    <b v="1"/>
    <s v="theater/plays"/>
    <n v="1.25"/>
    <n v="50"/>
    <x v="1"/>
    <x v="6"/>
    <x v="3227"/>
    <d v="2017-01-17T21:10:36"/>
  </r>
  <r>
    <x v="3228"/>
    <x v="3227"/>
    <s v="A Season of Powerful Women. A Season of Defiance."/>
    <n v="7000"/>
    <n v="7164"/>
    <x v="0"/>
    <x v="0"/>
    <s v="USD"/>
    <n v="1450328340"/>
    <n v="1447606884"/>
    <b v="1"/>
    <x v="77"/>
    <b v="1"/>
    <s v="theater/plays"/>
    <n v="1.0234285714285714"/>
    <n v="193.62162162162161"/>
    <x v="1"/>
    <x v="6"/>
    <x v="3228"/>
    <d v="2015-12-17T04:59:00"/>
  </r>
  <r>
    <x v="3229"/>
    <x v="3228"/>
    <s v="After electrifying audiences in Seattle and Tashkent, The Seagull Project embarks on a brand new journey."/>
    <n v="20000"/>
    <n v="21573"/>
    <x v="0"/>
    <x v="0"/>
    <s v="USD"/>
    <n v="1416470398"/>
    <n v="1413874798"/>
    <b v="1"/>
    <x v="91"/>
    <b v="1"/>
    <s v="theater/plays"/>
    <n v="1.0786500000000001"/>
    <n v="106.79702970297029"/>
    <x v="1"/>
    <x v="6"/>
    <x v="3229"/>
    <d v="2014-11-20T07:59:58"/>
  </r>
  <r>
    <x v="3230"/>
    <x v="3229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x v="77"/>
    <b v="1"/>
    <s v="theater/plays"/>
    <n v="1.0988461538461538"/>
    <n v="77.21621621621621"/>
    <x v="1"/>
    <x v="6"/>
    <x v="3230"/>
    <d v="2014-10-01T03:59:00"/>
  </r>
  <r>
    <x v="3231"/>
    <x v="3230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x v="33"/>
    <b v="1"/>
    <s v="theater/plays"/>
    <n v="1.61"/>
    <n v="57.5"/>
    <x v="1"/>
    <x v="6"/>
    <x v="3231"/>
    <d v="2016-04-16T22:39:07"/>
  </r>
  <r>
    <x v="3232"/>
    <x v="3231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x v="55"/>
    <b v="1"/>
    <s v="theater/plays"/>
    <n v="1.3120000000000001"/>
    <n v="50.46153846153846"/>
    <x v="1"/>
    <x v="6"/>
    <x v="3232"/>
    <d v="2016-05-04T03:59:00"/>
  </r>
  <r>
    <x v="3233"/>
    <x v="3232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x v="42"/>
    <b v="1"/>
    <s v="theater/plays"/>
    <n v="1.1879999999999999"/>
    <n v="97.377049180327873"/>
    <x v="1"/>
    <x v="6"/>
    <x v="3233"/>
    <d v="2017-03-02T19:19:15"/>
  </r>
  <r>
    <x v="3234"/>
    <x v="3233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x v="248"/>
    <b v="1"/>
    <s v="theater/plays"/>
    <n v="1.0039275000000001"/>
    <n v="34.91921739130435"/>
    <x v="1"/>
    <x v="6"/>
    <x v="3234"/>
    <d v="2017-02-01T23:31:00"/>
  </r>
  <r>
    <x v="3235"/>
    <x v="3234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x v="331"/>
    <b v="1"/>
    <s v="theater/plays"/>
    <n v="1.0320666666666667"/>
    <n v="85.530386740331494"/>
    <x v="1"/>
    <x v="6"/>
    <x v="3235"/>
    <d v="2016-07-01T08:20:51"/>
  </r>
  <r>
    <x v="3236"/>
    <x v="3235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x v="238"/>
    <b v="1"/>
    <s v="theater/plays"/>
    <n v="1.006"/>
    <n v="182.90909090909091"/>
    <x v="1"/>
    <x v="6"/>
    <x v="3236"/>
    <d v="2016-12-28T22:00:33"/>
  </r>
  <r>
    <x v="3237"/>
    <x v="3236"/>
    <s v="An annual campaign supporting our intensive for artists 25 and under."/>
    <n v="35000"/>
    <n v="35275.64"/>
    <x v="0"/>
    <x v="0"/>
    <s v="USD"/>
    <n v="1443499140"/>
    <n v="1441452184"/>
    <b v="1"/>
    <x v="314"/>
    <b v="1"/>
    <s v="theater/plays"/>
    <n v="1.0078754285714286"/>
    <n v="131.13620817843866"/>
    <x v="1"/>
    <x v="6"/>
    <x v="3237"/>
    <d v="2015-09-29T03:59:00"/>
  </r>
  <r>
    <x v="3238"/>
    <x v="3237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x v="1"/>
    <b v="1"/>
    <s v="theater/plays"/>
    <n v="1.1232142857142857"/>
    <n v="39.810126582278478"/>
    <x v="1"/>
    <x v="6"/>
    <x v="3238"/>
    <d v="2015-07-01T12:14:58"/>
  </r>
  <r>
    <x v="3239"/>
    <x v="3238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x v="201"/>
    <b v="1"/>
    <s v="theater/plays"/>
    <n v="1.0591914022517912"/>
    <n v="59.701730769230764"/>
    <x v="1"/>
    <x v="6"/>
    <x v="3239"/>
    <d v="2015-10-25T23:59:00"/>
  </r>
  <r>
    <x v="3240"/>
    <x v="3239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x v="69"/>
    <b v="1"/>
    <s v="theater/plays"/>
    <n v="1.0056666666666667"/>
    <n v="88.735294117647058"/>
    <x v="1"/>
    <x v="6"/>
    <x v="3240"/>
    <d v="2017-02-16T23:00:00"/>
  </r>
  <r>
    <x v="3241"/>
    <x v="3240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x v="157"/>
    <b v="1"/>
    <s v="theater/plays"/>
    <n v="1.1530588235294117"/>
    <n v="58.688622754491021"/>
    <x v="1"/>
    <x v="6"/>
    <x v="3241"/>
    <d v="2014-10-14T06:59:00"/>
  </r>
  <r>
    <x v="3242"/>
    <x v="3241"/>
    <s v="First Day Off in a Long Time is a comedy show...            _x000a_About suicide."/>
    <n v="10000"/>
    <n v="12730.42"/>
    <x v="0"/>
    <x v="0"/>
    <s v="USD"/>
    <n v="1411150092"/>
    <n v="1408558092"/>
    <b v="1"/>
    <x v="275"/>
    <b v="1"/>
    <s v="theater/plays"/>
    <n v="1.273042"/>
    <n v="69.56513661202186"/>
    <x v="1"/>
    <x v="6"/>
    <x v="3242"/>
    <d v="2014-09-19T18:08:12"/>
  </r>
  <r>
    <x v="3243"/>
    <x v="3242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x v="26"/>
    <b v="1"/>
    <s v="theater/plays"/>
    <n v="1.028375"/>
    <n v="115.87323943661971"/>
    <x v="1"/>
    <x v="6"/>
    <x v="3243"/>
    <d v="2015-10-09T00:00:00"/>
  </r>
  <r>
    <x v="3244"/>
    <x v="3243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x v="50"/>
    <b v="1"/>
    <s v="theater/plays"/>
    <n v="1.0293749999999999"/>
    <n v="23.869565217391305"/>
    <x v="1"/>
    <x v="6"/>
    <x v="3244"/>
    <d v="2016-12-01T17:39:42"/>
  </r>
  <r>
    <x v="3245"/>
    <x v="3244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x v="500"/>
    <b v="1"/>
    <s v="theater/plays"/>
    <n v="1.043047619047619"/>
    <n v="81.125925925925927"/>
    <x v="1"/>
    <x v="6"/>
    <x v="3245"/>
    <d v="2015-06-12T02:00:00"/>
  </r>
  <r>
    <x v="3246"/>
    <x v="3245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x v="189"/>
    <b v="1"/>
    <s v="theater/plays"/>
    <n v="1.1122000000000001"/>
    <n v="57.626943005181346"/>
    <x v="1"/>
    <x v="6"/>
    <x v="3246"/>
    <d v="2015-09-12T03:59:00"/>
  </r>
  <r>
    <x v="3247"/>
    <x v="3246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x v="7"/>
    <b v="1"/>
    <s v="theater/plays"/>
    <n v="1.0586"/>
    <n v="46.429824561403507"/>
    <x v="1"/>
    <x v="6"/>
    <x v="3247"/>
    <d v="2015-07-12T10:25:12"/>
  </r>
  <r>
    <x v="3248"/>
    <x v="3247"/>
    <s v="Honest Accomplice Theatre produces theatre for social change."/>
    <n v="12000"/>
    <n v="12095"/>
    <x v="0"/>
    <x v="0"/>
    <s v="USD"/>
    <n v="1428178757"/>
    <n v="1425590357"/>
    <b v="1"/>
    <x v="452"/>
    <b v="1"/>
    <s v="theater/plays"/>
    <n v="1.0079166666666666"/>
    <n v="60.475000000000001"/>
    <x v="1"/>
    <x v="6"/>
    <x v="3248"/>
    <d v="2015-04-04T20:19:17"/>
  </r>
  <r>
    <x v="3249"/>
    <x v="3248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x v="106"/>
    <b v="1"/>
    <s v="theater/plays"/>
    <n v="1.0492727272727274"/>
    <n v="65.579545454545453"/>
    <x v="1"/>
    <x v="6"/>
    <x v="3249"/>
    <d v="2015-06-20T17:55:14"/>
  </r>
  <r>
    <x v="3250"/>
    <x v="3249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x v="496"/>
    <b v="1"/>
    <s v="theater/plays"/>
    <n v="1.01552"/>
    <n v="119.1924882629108"/>
    <x v="1"/>
    <x v="6"/>
    <x v="3250"/>
    <d v="2014-11-05T18:48:44"/>
  </r>
  <r>
    <x v="3251"/>
    <x v="3250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x v="9"/>
    <b v="1"/>
    <s v="theater/plays"/>
    <n v="1.1073333333333333"/>
    <n v="83.05"/>
    <x v="1"/>
    <x v="6"/>
    <x v="3251"/>
    <d v="2015-06-21T17:32:46"/>
  </r>
  <r>
    <x v="3252"/>
    <x v="3251"/>
    <s v="How do we navigate the boundaries between friendship, sexual intimacy and obsessive desire?"/>
    <n v="2250"/>
    <n v="2876"/>
    <x v="0"/>
    <x v="1"/>
    <s v="GBP"/>
    <n v="1473247240"/>
    <n v="1470655240"/>
    <b v="1"/>
    <x v="133"/>
    <b v="1"/>
    <s v="theater/plays"/>
    <n v="1.2782222222222221"/>
    <n v="57.52"/>
    <x v="1"/>
    <x v="6"/>
    <x v="3252"/>
    <d v="2016-09-07T11:20:40"/>
  </r>
  <r>
    <x v="3253"/>
    <x v="3252"/>
    <s v="Can you ever truly feel what someone else is feeling?_x000a_Do you want to?"/>
    <n v="20000"/>
    <n v="20365"/>
    <x v="0"/>
    <x v="0"/>
    <s v="USD"/>
    <n v="1473306300"/>
    <n v="1471701028"/>
    <b v="1"/>
    <x v="248"/>
    <b v="1"/>
    <s v="theater/plays"/>
    <n v="1.0182500000000001"/>
    <n v="177.08695652173913"/>
    <x v="1"/>
    <x v="6"/>
    <x v="3253"/>
    <d v="2016-09-08T03:45:00"/>
  </r>
  <r>
    <x v="3254"/>
    <x v="3253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x v="153"/>
    <b v="1"/>
    <s v="theater/plays"/>
    <n v="1.012576923076923"/>
    <n v="70.771505376344081"/>
    <x v="1"/>
    <x v="6"/>
    <x v="3254"/>
    <d v="2015-03-26T01:03:29"/>
  </r>
  <r>
    <x v="3255"/>
    <x v="3254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x v="59"/>
    <b v="1"/>
    <s v="theater/plays"/>
    <n v="1.75"/>
    <n v="29.166666666666668"/>
    <x v="1"/>
    <x v="6"/>
    <x v="3255"/>
    <d v="2014-10-07T18:26:15"/>
  </r>
  <r>
    <x v="3256"/>
    <x v="3255"/>
    <s v="Our 16th year promises to be bigger and better than ever but we need your help to bring the show to life!"/>
    <n v="10000"/>
    <n v="12806"/>
    <x v="0"/>
    <x v="0"/>
    <s v="USD"/>
    <n v="1433995140"/>
    <n v="1432129577"/>
    <b v="1"/>
    <x v="282"/>
    <b v="1"/>
    <s v="theater/plays"/>
    <n v="1.2806"/>
    <n v="72.76136363636364"/>
    <x v="1"/>
    <x v="6"/>
    <x v="3256"/>
    <d v="2015-06-11T03:59:00"/>
  </r>
  <r>
    <x v="3257"/>
    <x v="3256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x v="14"/>
    <b v="1"/>
    <s v="theater/plays"/>
    <n v="1.0629949999999999"/>
    <n v="51.853414634146333"/>
    <x v="1"/>
    <x v="6"/>
    <x v="3257"/>
    <d v="2017-02-22T13:25:52"/>
  </r>
  <r>
    <x v="3258"/>
    <x v="3257"/>
    <s v="A guy named Walt steals a book and plans to sell it to get his life on track... until his wife finds out."/>
    <n v="7000"/>
    <n v="7365"/>
    <x v="0"/>
    <x v="0"/>
    <s v="USD"/>
    <n v="1420751861"/>
    <n v="1418159861"/>
    <b v="1"/>
    <x v="11"/>
    <b v="1"/>
    <s v="theater/plays"/>
    <n v="1.052142857142857"/>
    <n v="98.2"/>
    <x v="1"/>
    <x v="6"/>
    <x v="3258"/>
    <d v="2015-01-08T21:17:41"/>
  </r>
  <r>
    <x v="3259"/>
    <x v="3258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x v="174"/>
    <b v="1"/>
    <s v="theater/plays"/>
    <n v="1.0616782608695652"/>
    <n v="251.7381443298969"/>
    <x v="1"/>
    <x v="6"/>
    <x v="3259"/>
    <d v="2016-10-01T03:59:00"/>
  </r>
  <r>
    <x v="3260"/>
    <x v="3259"/>
    <s v="We're looking to raise money to continue bringing Brooklyn the vanishing art form of marionette puppetry."/>
    <n v="5000"/>
    <n v="5462"/>
    <x v="0"/>
    <x v="0"/>
    <s v="USD"/>
    <n v="1448903318"/>
    <n v="1445875718"/>
    <b v="1"/>
    <x v="196"/>
    <b v="1"/>
    <s v="theater/plays"/>
    <n v="1.0924"/>
    <n v="74.821917808219183"/>
    <x v="1"/>
    <x v="6"/>
    <x v="3260"/>
    <d v="2015-11-30T17:08:38"/>
  </r>
  <r>
    <x v="3261"/>
    <x v="3260"/>
    <s v="Six Spartanburg-based professional actors perform A Midsummer Night's Dream outdoors in downtown Spartanburg."/>
    <n v="3300"/>
    <n v="3315"/>
    <x v="0"/>
    <x v="0"/>
    <s v="USD"/>
    <n v="1437067476"/>
    <n v="1434475476"/>
    <b v="1"/>
    <x v="72"/>
    <b v="1"/>
    <s v="theater/plays"/>
    <n v="1.0045454545454546"/>
    <n v="67.65306122448979"/>
    <x v="1"/>
    <x v="6"/>
    <x v="3261"/>
    <d v="2015-07-16T17:24:36"/>
  </r>
  <r>
    <x v="3262"/>
    <x v="3261"/>
    <s v="A one-woman theatrical exploration of the prison system and its inhabitants."/>
    <n v="12200"/>
    <n v="12571"/>
    <x v="0"/>
    <x v="0"/>
    <s v="USD"/>
    <n v="1419220800"/>
    <n v="1416555262"/>
    <b v="1"/>
    <x v="179"/>
    <b v="1"/>
    <s v="theater/plays"/>
    <n v="1.0304098360655738"/>
    <n v="93.81343283582089"/>
    <x v="1"/>
    <x v="6"/>
    <x v="3262"/>
    <d v="2014-12-22T04:00:00"/>
  </r>
  <r>
    <x v="3263"/>
    <x v="3262"/>
    <s v="Shakespeare's bloodiest tragedy, performed and produced exclusively by women."/>
    <n v="2500"/>
    <n v="2804.16"/>
    <x v="0"/>
    <x v="0"/>
    <s v="USD"/>
    <n v="1446238800"/>
    <n v="1444220588"/>
    <b v="1"/>
    <x v="32"/>
    <b v="1"/>
    <s v="theater/plays"/>
    <n v="1.121664"/>
    <n v="41.237647058823526"/>
    <x v="1"/>
    <x v="6"/>
    <x v="3263"/>
    <d v="2015-10-30T21:00:00"/>
  </r>
  <r>
    <x v="3264"/>
    <x v="3263"/>
    <s v="The three part comedic saga of Kapow-i GoGo, who saves the world.  Again.  And again."/>
    <n v="2500"/>
    <n v="2575"/>
    <x v="0"/>
    <x v="0"/>
    <s v="USD"/>
    <n v="1422482400"/>
    <n v="1421089938"/>
    <b v="1"/>
    <x v="72"/>
    <b v="1"/>
    <s v="theater/plays"/>
    <n v="1.03"/>
    <n v="52.551020408163268"/>
    <x v="1"/>
    <x v="6"/>
    <x v="3264"/>
    <d v="2015-01-28T22:00:00"/>
  </r>
  <r>
    <x v="3265"/>
    <x v="3264"/>
    <s v="A theatrical play on Alzheimerâ€™s and the challenges of loving a person who keeps disappearing."/>
    <n v="2700"/>
    <n v="4428"/>
    <x v="0"/>
    <x v="17"/>
    <s v="EUR"/>
    <n v="1449162000"/>
    <n v="1446570315"/>
    <b v="1"/>
    <x v="287"/>
    <b v="1"/>
    <s v="theater/plays"/>
    <n v="1.64"/>
    <n v="70.285714285714292"/>
    <x v="1"/>
    <x v="6"/>
    <x v="3265"/>
    <d v="2015-12-03T17:00:00"/>
  </r>
  <r>
    <x v="3266"/>
    <x v="3265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x v="430"/>
    <b v="1"/>
    <s v="theater/plays"/>
    <n v="1.3128333333333333"/>
    <n v="48.325153374233132"/>
    <x v="1"/>
    <x v="6"/>
    <x v="3266"/>
    <d v="2015-06-12T21:00:00"/>
  </r>
  <r>
    <x v="3267"/>
    <x v="3266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x v="449"/>
    <b v="1"/>
    <s v="theater/plays"/>
    <n v="1.0209999999999999"/>
    <n v="53.177083333333336"/>
    <x v="1"/>
    <x v="6"/>
    <x v="3267"/>
    <d v="2015-07-17T18:11:00"/>
  </r>
  <r>
    <x v="3268"/>
    <x v="3267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x v="288"/>
    <b v="1"/>
    <s v="theater/plays"/>
    <n v="1.28"/>
    <n v="60.952380952380949"/>
    <x v="1"/>
    <x v="6"/>
    <x v="3268"/>
    <d v="2016-08-24T21:42:08"/>
  </r>
  <r>
    <x v="3269"/>
    <x v="3268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x v="16"/>
    <b v="1"/>
    <s v="theater/plays"/>
    <n v="1.0149999999999999"/>
    <n v="116"/>
    <x v="1"/>
    <x v="6"/>
    <x v="3269"/>
    <d v="2015-06-16T11:00:00"/>
  </r>
  <r>
    <x v="3270"/>
    <x v="3269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x v="209"/>
    <b v="1"/>
    <s v="theater/plays"/>
    <n v="1.0166666666666666"/>
    <n v="61"/>
    <x v="1"/>
    <x v="6"/>
    <x v="3270"/>
    <d v="2015-07-12T12:47:45"/>
  </r>
  <r>
    <x v="3271"/>
    <x v="3270"/>
    <s v="A razor sharp satire to darken your Christmas."/>
    <n v="1500"/>
    <n v="1950"/>
    <x v="0"/>
    <x v="1"/>
    <s v="GBP"/>
    <n v="1414927775"/>
    <n v="1412332175"/>
    <b v="1"/>
    <x v="13"/>
    <b v="1"/>
    <s v="theater/plays"/>
    <n v="1.3"/>
    <n v="38.235294117647058"/>
    <x v="1"/>
    <x v="6"/>
    <x v="3271"/>
    <d v="2014-11-02T11:29:35"/>
  </r>
  <r>
    <x v="3272"/>
    <x v="3271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x v="108"/>
    <b v="1"/>
    <s v="theater/plays"/>
    <n v="1.5443"/>
    <n v="106.50344827586207"/>
    <x v="1"/>
    <x v="6"/>
    <x v="3272"/>
    <d v="2015-11-06T13:00:09"/>
  </r>
  <r>
    <x v="3273"/>
    <x v="3272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x v="64"/>
    <b v="1"/>
    <s v="theater/plays"/>
    <n v="1.0740000000000001"/>
    <n v="204.57142857142858"/>
    <x v="1"/>
    <x v="6"/>
    <x v="3273"/>
    <d v="2016-09-14T19:00:00"/>
  </r>
  <r>
    <x v="3274"/>
    <x v="3273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x v="172"/>
    <b v="1"/>
    <s v="theater/plays"/>
    <n v="1.0132258064516129"/>
    <n v="54.912587412587413"/>
    <x v="1"/>
    <x v="6"/>
    <x v="3274"/>
    <d v="2016-03-15T21:00:00"/>
  </r>
  <r>
    <x v="3275"/>
    <x v="3274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x v="8"/>
    <b v="1"/>
    <s v="theater/plays"/>
    <n v="1.0027777777777778"/>
    <n v="150.41666666666666"/>
    <x v="1"/>
    <x v="6"/>
    <x v="3275"/>
    <d v="2015-02-09T04:30:00"/>
  </r>
  <r>
    <x v="3276"/>
    <x v="3275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x v="61"/>
    <b v="1"/>
    <s v="theater/plays"/>
    <n v="1.1684444444444444"/>
    <n v="52.58"/>
    <x v="1"/>
    <x v="6"/>
    <x v="3276"/>
    <d v="2016-04-01T03:59:00"/>
  </r>
  <r>
    <x v="3277"/>
    <x v="3276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x v="61"/>
    <b v="1"/>
    <s v="theater/plays"/>
    <n v="1.0860000000000001"/>
    <n v="54.3"/>
    <x v="1"/>
    <x v="6"/>
    <x v="3277"/>
    <d v="2014-11-18T17:23:26"/>
  </r>
  <r>
    <x v="3278"/>
    <x v="3277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x v="69"/>
    <b v="1"/>
    <s v="theater/plays"/>
    <n v="1.034"/>
    <n v="76.029411764705884"/>
    <x v="1"/>
    <x v="6"/>
    <x v="3278"/>
    <d v="2015-05-30T20:21:43"/>
  </r>
  <r>
    <x v="3279"/>
    <x v="3278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x v="287"/>
    <b v="1"/>
    <s v="theater/plays"/>
    <n v="1.1427586206896552"/>
    <n v="105.2063492063492"/>
    <x v="1"/>
    <x v="6"/>
    <x v="3279"/>
    <d v="2016-04-01T01:27:39"/>
  </r>
  <r>
    <x v="3280"/>
    <x v="3279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x v="209"/>
    <b v="1"/>
    <s v="theater/plays"/>
    <n v="1.03"/>
    <n v="68.666666666666671"/>
    <x v="1"/>
    <x v="6"/>
    <x v="3280"/>
    <d v="2015-06-01T05:00:00"/>
  </r>
  <r>
    <x v="3281"/>
    <x v="3280"/>
    <s v="&quot;This is how theater should connect to people&quot;  Margo Jefferson, Pulitzer Prize winning critic"/>
    <n v="5000"/>
    <n v="6080"/>
    <x v="0"/>
    <x v="0"/>
    <s v="USD"/>
    <n v="1441153705"/>
    <n v="1438561705"/>
    <b v="0"/>
    <x v="5"/>
    <b v="1"/>
    <s v="theater/plays"/>
    <n v="1.216"/>
    <n v="129.36170212765958"/>
    <x v="1"/>
    <x v="6"/>
    <x v="3281"/>
    <d v="2015-09-02T00:28:25"/>
  </r>
  <r>
    <x v="3282"/>
    <x v="3281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x v="186"/>
    <b v="1"/>
    <s v="theater/plays"/>
    <n v="1.026467741935484"/>
    <n v="134.26371308016877"/>
    <x v="1"/>
    <x v="6"/>
    <x v="3282"/>
    <d v="2016-04-29T04:39:48"/>
  </r>
  <r>
    <x v="3283"/>
    <x v="3282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x v="5"/>
    <b v="1"/>
    <s v="theater/plays"/>
    <n v="1.0475000000000001"/>
    <n v="17.829787234042552"/>
    <x v="1"/>
    <x v="6"/>
    <x v="3283"/>
    <d v="2016-02-10T21:00:00"/>
  </r>
  <r>
    <x v="3284"/>
    <x v="3283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x v="41"/>
    <b v="1"/>
    <s v="theater/plays"/>
    <n v="1.016"/>
    <n v="203.2"/>
    <x v="1"/>
    <x v="6"/>
    <x v="3284"/>
    <d v="2016-01-29T05:59:00"/>
  </r>
  <r>
    <x v="3285"/>
    <x v="3284"/>
    <s v="A new play by Matthew Gasda"/>
    <n v="4999"/>
    <n v="5604"/>
    <x v="0"/>
    <x v="0"/>
    <s v="USD"/>
    <n v="1488258000"/>
    <n v="1485556626"/>
    <b v="0"/>
    <x v="75"/>
    <b v="1"/>
    <s v="theater/plays"/>
    <n v="1.1210242048409682"/>
    <n v="69.18518518518519"/>
    <x v="1"/>
    <x v="6"/>
    <x v="3285"/>
    <d v="2017-02-28T05:00:00"/>
  </r>
  <r>
    <x v="3286"/>
    <x v="3285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x v="259"/>
    <b v="1"/>
    <s v="theater/plays"/>
    <n v="1.0176666666666667"/>
    <n v="125.12295081967213"/>
    <x v="1"/>
    <x v="6"/>
    <x v="3286"/>
    <d v="2016-08-15T20:09:42"/>
  </r>
  <r>
    <x v="3287"/>
    <x v="3286"/>
    <s v="An inspirational one-man play about crisis, community, and the search for wholeness."/>
    <n v="2500"/>
    <n v="2500"/>
    <x v="0"/>
    <x v="5"/>
    <s v="CAD"/>
    <n v="1448733628"/>
    <n v="1446573628"/>
    <b v="0"/>
    <x v="69"/>
    <b v="1"/>
    <s v="theater/plays"/>
    <n v="1"/>
    <n v="73.529411764705884"/>
    <x v="1"/>
    <x v="6"/>
    <x v="3287"/>
    <d v="2015-11-28T18:00:28"/>
  </r>
  <r>
    <x v="3288"/>
    <x v="3287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x v="447"/>
    <b v="1"/>
    <s v="theater/plays"/>
    <n v="1.0026489999999999"/>
    <n v="48.437149758454105"/>
    <x v="1"/>
    <x v="6"/>
    <x v="3288"/>
    <d v="2016-06-20T23:00:00"/>
  </r>
  <r>
    <x v="3289"/>
    <x v="3288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x v="20"/>
    <b v="1"/>
    <s v="theater/plays"/>
    <n v="1.3304200000000002"/>
    <n v="26.608400000000003"/>
    <x v="1"/>
    <x v="6"/>
    <x v="3289"/>
    <d v="2017-02-20T08:50:02"/>
  </r>
  <r>
    <x v="3290"/>
    <x v="3289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x v="250"/>
    <b v="1"/>
    <s v="theater/plays"/>
    <n v="1.212"/>
    <n v="33.666666666666664"/>
    <x v="1"/>
    <x v="6"/>
    <x v="3290"/>
    <d v="2017-03-11T12:21:31"/>
  </r>
  <r>
    <x v="3291"/>
    <x v="3290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x v="25"/>
    <b v="1"/>
    <s v="theater/plays"/>
    <n v="1.1399999999999999"/>
    <n v="40.714285714285715"/>
    <x v="1"/>
    <x v="6"/>
    <x v="3291"/>
    <d v="2015-09-17T03:59:00"/>
  </r>
  <r>
    <x v="3292"/>
    <x v="3291"/>
    <s v="Iver Heath Drama Club is a not-for-profit community group and this year we are performing DICK WHITTINGTON."/>
    <n v="101"/>
    <n v="289"/>
    <x v="0"/>
    <x v="1"/>
    <s v="GBP"/>
    <n v="1449257348"/>
    <n v="1444069748"/>
    <b v="0"/>
    <x v="41"/>
    <b v="1"/>
    <s v="theater/plays"/>
    <n v="2.8613861386138613"/>
    <n v="19.266666666666666"/>
    <x v="1"/>
    <x v="6"/>
    <x v="3292"/>
    <d v="2015-12-04T19:29:08"/>
  </r>
  <r>
    <x v="3293"/>
    <x v="3292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x v="110"/>
    <b v="1"/>
    <s v="theater/plays"/>
    <n v="1.7044444444444444"/>
    <n v="84.285714285714292"/>
    <x v="1"/>
    <x v="6"/>
    <x v="3293"/>
    <d v="2017-03-04T10:12:32"/>
  </r>
  <r>
    <x v="3294"/>
    <x v="3293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x v="54"/>
    <b v="1"/>
    <s v="theater/plays"/>
    <n v="1.1833333333333333"/>
    <n v="29.583333333333332"/>
    <x v="1"/>
    <x v="6"/>
    <x v="3294"/>
    <d v="2015-06-16T12:59:14"/>
  </r>
  <r>
    <x v="3295"/>
    <x v="3294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x v="74"/>
    <b v="1"/>
    <s v="theater/plays"/>
    <n v="1.0285857142857142"/>
    <n v="26.667037037037037"/>
    <x v="1"/>
    <x v="6"/>
    <x v="3295"/>
    <d v="2016-09-26T10:37:09"/>
  </r>
  <r>
    <x v="3296"/>
    <x v="3295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x v="5"/>
    <b v="1"/>
    <s v="theater/plays"/>
    <n v="1.4406666666666668"/>
    <n v="45.978723404255319"/>
    <x v="1"/>
    <x v="6"/>
    <x v="3296"/>
    <d v="2015-11-22T22:00:00"/>
  </r>
  <r>
    <x v="3297"/>
    <x v="3296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x v="34"/>
    <b v="1"/>
    <s v="theater/plays"/>
    <n v="1.0007272727272727"/>
    <n v="125.09090909090909"/>
    <x v="1"/>
    <x v="6"/>
    <x v="3297"/>
    <d v="2015-07-27T22:59:00"/>
  </r>
  <r>
    <x v="3298"/>
    <x v="3297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x v="250"/>
    <b v="1"/>
    <s v="theater/plays"/>
    <n v="1.0173000000000001"/>
    <n v="141.29166666666666"/>
    <x v="1"/>
    <x v="6"/>
    <x v="3298"/>
    <d v="2015-09-13T00:00:00"/>
  </r>
  <r>
    <x v="3299"/>
    <x v="3298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x v="287"/>
    <b v="1"/>
    <s v="theater/plays"/>
    <n v="1.1619999999999999"/>
    <n v="55.333333333333336"/>
    <x v="1"/>
    <x v="6"/>
    <x v="3299"/>
    <d v="2015-10-14T22:01:03"/>
  </r>
  <r>
    <x v="3300"/>
    <x v="3299"/>
    <s v="A subversive parody about the two people for whom the hills were NOT alive with THE SOUND OF MUSIC."/>
    <n v="3000"/>
    <n v="4085"/>
    <x v="0"/>
    <x v="0"/>
    <s v="USD"/>
    <n v="1430329862"/>
    <n v="1428515462"/>
    <b v="0"/>
    <x v="106"/>
    <b v="1"/>
    <s v="theater/plays"/>
    <n v="1.3616666666666666"/>
    <n v="46.420454545454547"/>
    <x v="1"/>
    <x v="6"/>
    <x v="3300"/>
    <d v="2015-04-29T17:51:02"/>
  </r>
  <r>
    <x v="3301"/>
    <x v="3300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x v="16"/>
    <b v="1"/>
    <s v="theater/plays"/>
    <n v="1.3346666666666667"/>
    <n v="57.2"/>
    <x v="1"/>
    <x v="6"/>
    <x v="3301"/>
    <d v="2016-08-01T06:59:00"/>
  </r>
  <r>
    <x v="3302"/>
    <x v="3301"/>
    <s v="FilosofÃ­a de los anÃ³nimos"/>
    <n v="8400"/>
    <n v="8685"/>
    <x v="0"/>
    <x v="3"/>
    <s v="EUR"/>
    <n v="1481099176"/>
    <n v="1478507176"/>
    <b v="0"/>
    <x v="133"/>
    <b v="1"/>
    <s v="theater/plays"/>
    <n v="1.0339285714285715"/>
    <n v="173.7"/>
    <x v="1"/>
    <x v="6"/>
    <x v="3302"/>
    <d v="2016-12-07T08:26:16"/>
  </r>
  <r>
    <x v="3303"/>
    <x v="3302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x v="2"/>
    <b v="1"/>
    <s v="theater/plays"/>
    <n v="1.1588888888888889"/>
    <n v="59.6"/>
    <x v="1"/>
    <x v="6"/>
    <x v="3303"/>
    <d v="2015-03-28T14:38:04"/>
  </r>
  <r>
    <x v="3304"/>
    <x v="330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x v="489"/>
    <b v="1"/>
    <s v="theater/plays"/>
    <n v="1.0451666666666666"/>
    <n v="89.585714285714289"/>
    <x v="1"/>
    <x v="6"/>
    <x v="3304"/>
    <d v="2016-12-22T14:59:12"/>
  </r>
  <r>
    <x v="3305"/>
    <x v="3304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x v="9"/>
    <b v="1"/>
    <s v="theater/plays"/>
    <n v="1.0202500000000001"/>
    <n v="204.05"/>
    <x v="1"/>
    <x v="6"/>
    <x v="3305"/>
    <d v="2015-07-31T20:32:28"/>
  </r>
  <r>
    <x v="3306"/>
    <x v="3305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x v="241"/>
    <b v="1"/>
    <s v="theater/plays"/>
    <n v="1.7533333333333334"/>
    <n v="48.703703703703702"/>
    <x v="1"/>
    <x v="6"/>
    <x v="3306"/>
    <d v="2016-06-10T03:00:00"/>
  </r>
  <r>
    <x v="3307"/>
    <x v="3306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x v="9"/>
    <b v="1"/>
    <s v="theater/plays"/>
    <n v="1.0668"/>
    <n v="53.339999999999996"/>
    <x v="1"/>
    <x v="6"/>
    <x v="3307"/>
    <d v="2016-05-15T01:22:19"/>
  </r>
  <r>
    <x v="3308"/>
    <x v="3307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x v="7"/>
    <b v="1"/>
    <s v="theater/plays"/>
    <n v="1.2228571428571429"/>
    <n v="75.087719298245617"/>
    <x v="1"/>
    <x v="6"/>
    <x v="3308"/>
    <d v="2016-04-13T21:02:45"/>
  </r>
  <r>
    <x v="3309"/>
    <x v="3308"/>
    <s v="Two unlikely friends, a garage, tinned beans &amp; the end of the world."/>
    <n v="350"/>
    <n v="558"/>
    <x v="0"/>
    <x v="1"/>
    <s v="GBP"/>
    <n v="1476632178"/>
    <n v="1473953778"/>
    <b v="0"/>
    <x v="162"/>
    <b v="1"/>
    <s v="theater/plays"/>
    <n v="1.5942857142857143"/>
    <n v="18"/>
    <x v="1"/>
    <x v="6"/>
    <x v="3309"/>
    <d v="2016-10-16T15:36:18"/>
  </r>
  <r>
    <x v="3310"/>
    <x v="3309"/>
    <s v="A new play about coming coming home, recovery, and trying to find God in the process."/>
    <n v="6500"/>
    <n v="6505"/>
    <x v="0"/>
    <x v="0"/>
    <s v="USD"/>
    <n v="1444169825"/>
    <n v="1441577825"/>
    <b v="0"/>
    <x v="162"/>
    <b v="1"/>
    <s v="theater/plays"/>
    <n v="1.0007692307692309"/>
    <n v="209.83870967741936"/>
    <x v="1"/>
    <x v="6"/>
    <x v="3310"/>
    <d v="2015-10-06T22:17:05"/>
  </r>
  <r>
    <x v="3311"/>
    <x v="3310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x v="43"/>
    <b v="1"/>
    <s v="theater/plays"/>
    <n v="1.0984"/>
    <n v="61.022222222222226"/>
    <x v="1"/>
    <x v="6"/>
    <x v="3311"/>
    <d v="2015-10-17T07:00:10"/>
  </r>
  <r>
    <x v="3312"/>
    <x v="3311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x v="14"/>
    <b v="1"/>
    <s v="theater/plays"/>
    <n v="1.0004"/>
    <n v="61"/>
    <x v="1"/>
    <x v="6"/>
    <x v="3312"/>
    <d v="2016-11-11T22:00:00"/>
  </r>
  <r>
    <x v="3313"/>
    <x v="3312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x v="60"/>
    <b v="1"/>
    <s v="theater/plays"/>
    <n v="1.1605000000000001"/>
    <n v="80.034482758620683"/>
    <x v="1"/>
    <x v="6"/>
    <x v="3313"/>
    <d v="2016-01-27T01:00:00"/>
  </r>
  <r>
    <x v="3314"/>
    <x v="3313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x v="6"/>
    <b v="1"/>
    <s v="theater/plays"/>
    <n v="2.1074999999999999"/>
    <n v="29.068965517241381"/>
    <x v="1"/>
    <x v="6"/>
    <x v="3314"/>
    <d v="2015-05-08T20:05:00"/>
  </r>
  <r>
    <x v="3315"/>
    <x v="3314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x v="30"/>
    <b v="1"/>
    <s v="theater/plays"/>
    <n v="1.1000000000000001"/>
    <n v="49.438202247191015"/>
    <x v="1"/>
    <x v="6"/>
    <x v="3315"/>
    <d v="2016-05-06T07:17:21"/>
  </r>
  <r>
    <x v="3316"/>
    <x v="3315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x v="207"/>
    <b v="1"/>
    <s v="theater/plays"/>
    <n v="1.0008673425918038"/>
    <n v="93.977440000000001"/>
    <x v="1"/>
    <x v="6"/>
    <x v="3316"/>
    <d v="2014-08-08T13:54:00"/>
  </r>
  <r>
    <x v="3317"/>
    <x v="3316"/>
    <s v="Andy Boyd's epic new satire about heroes and villains, humankind's search for glory, and fascism in America"/>
    <n v="1050"/>
    <n v="1115"/>
    <x v="0"/>
    <x v="0"/>
    <s v="USD"/>
    <n v="1465347424"/>
    <n v="1462755424"/>
    <b v="0"/>
    <x v="59"/>
    <b v="1"/>
    <s v="theater/plays"/>
    <n v="1.0619047619047619"/>
    <n v="61.944444444444443"/>
    <x v="1"/>
    <x v="6"/>
    <x v="3317"/>
    <d v="2016-06-08T00:57:04"/>
  </r>
  <r>
    <x v="3318"/>
    <x v="3317"/>
    <s v="Help us strengthen and inspire disability arts in Atlantic Canada"/>
    <n v="2000"/>
    <n v="2512"/>
    <x v="0"/>
    <x v="5"/>
    <s v="CAD"/>
    <n v="1460341800"/>
    <n v="1456902893"/>
    <b v="0"/>
    <x v="58"/>
    <b v="1"/>
    <s v="theater/plays"/>
    <n v="1.256"/>
    <n v="78.5"/>
    <x v="1"/>
    <x v="6"/>
    <x v="3318"/>
    <d v="2016-04-11T02:30:00"/>
  </r>
  <r>
    <x v="3319"/>
    <x v="3318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x v="38"/>
    <b v="1"/>
    <s v="theater/plays"/>
    <n v="1.08"/>
    <n v="33.75"/>
    <x v="1"/>
    <x v="6"/>
    <x v="3319"/>
    <d v="2015-01-31T14:03:06"/>
  </r>
  <r>
    <x v="3320"/>
    <x v="3319"/>
    <s v="Imaginary Theater Company presents two modern day tall tales about family, resilience and redemption."/>
    <n v="2500"/>
    <n v="2525"/>
    <x v="0"/>
    <x v="0"/>
    <s v="USD"/>
    <n v="1466557557"/>
    <n v="1463965557"/>
    <b v="0"/>
    <x v="44"/>
    <b v="1"/>
    <s v="theater/plays"/>
    <n v="1.01"/>
    <n v="66.44736842105263"/>
    <x v="1"/>
    <x v="6"/>
    <x v="3320"/>
    <d v="2016-06-22T01:05:57"/>
  </r>
  <r>
    <x v="3321"/>
    <x v="3320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x v="41"/>
    <b v="1"/>
    <s v="theater/plays"/>
    <n v="1.0740000000000001"/>
    <n v="35.799999999999997"/>
    <x v="1"/>
    <x v="6"/>
    <x v="3321"/>
    <d v="2014-10-16T03:59:00"/>
  </r>
  <r>
    <x v="3322"/>
    <x v="3321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x v="23"/>
    <b v="1"/>
    <s v="theater/plays"/>
    <n v="1.0151515151515151"/>
    <n v="145.65217391304347"/>
    <x v="1"/>
    <x v="6"/>
    <x v="3322"/>
    <d v="2016-06-22T03:55:00"/>
  </r>
  <r>
    <x v="3323"/>
    <x v="3322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x v="72"/>
    <b v="1"/>
    <s v="theater/plays"/>
    <n v="1.2589999999999999"/>
    <n v="25.693877551020407"/>
    <x v="1"/>
    <x v="6"/>
    <x v="3323"/>
    <d v="2016-09-25T08:46:48"/>
  </r>
  <r>
    <x v="3324"/>
    <x v="3323"/>
    <s v="The play tells the story of Jim and Doyler and their friendship on the brink of Irish independence."/>
    <n v="1500"/>
    <n v="1525"/>
    <x v="0"/>
    <x v="17"/>
    <s v="EUR"/>
    <n v="1465135190"/>
    <n v="1463925590"/>
    <b v="0"/>
    <x v="73"/>
    <b v="1"/>
    <s v="theater/plays"/>
    <n v="1.0166666666666666"/>
    <n v="152.5"/>
    <x v="1"/>
    <x v="6"/>
    <x v="3324"/>
    <d v="2016-06-05T13:59:50"/>
  </r>
  <r>
    <x v="3325"/>
    <x v="3324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x v="41"/>
    <b v="1"/>
    <s v="theater/plays"/>
    <n v="1.125"/>
    <n v="30"/>
    <x v="1"/>
    <x v="6"/>
    <x v="3325"/>
    <d v="2015-04-05T17:51:17"/>
  </r>
  <r>
    <x v="3326"/>
    <x v="3325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x v="7"/>
    <b v="1"/>
    <s v="theater/plays"/>
    <n v="1.0137499999999999"/>
    <n v="142.28070175438597"/>
    <x v="1"/>
    <x v="6"/>
    <x v="3326"/>
    <d v="2015-03-08T16:08:25"/>
  </r>
  <r>
    <x v="3327"/>
    <x v="3326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x v="51"/>
    <b v="1"/>
    <s v="theater/plays"/>
    <n v="1.0125"/>
    <n v="24.545454545454547"/>
    <x v="1"/>
    <x v="6"/>
    <x v="3327"/>
    <d v="2016-05-08T08:59:26"/>
  </r>
  <r>
    <x v="3328"/>
    <x v="3327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x v="82"/>
    <b v="1"/>
    <s v="theater/plays"/>
    <n v="1.4638888888888888"/>
    <n v="292.77777777777777"/>
    <x v="1"/>
    <x v="6"/>
    <x v="3328"/>
    <d v="2014-07-05T01:00:00"/>
  </r>
  <r>
    <x v="3329"/>
    <x v="3328"/>
    <s v="Jestia and Raedon is a brand new romantic comedy play going to the Edinburgh Fringe Festival this summer."/>
    <n v="1000"/>
    <n v="1168"/>
    <x v="0"/>
    <x v="1"/>
    <s v="GBP"/>
    <n v="1406502000"/>
    <n v="1405583108"/>
    <b v="0"/>
    <x v="55"/>
    <b v="1"/>
    <s v="theater/plays"/>
    <n v="1.1679999999999999"/>
    <n v="44.92307692307692"/>
    <x v="1"/>
    <x v="6"/>
    <x v="3329"/>
    <d v="2014-07-27T23:00:00"/>
  </r>
  <r>
    <x v="3330"/>
    <x v="3329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x v="50"/>
    <b v="1"/>
    <s v="theater/plays"/>
    <n v="1.0626666666666666"/>
    <n v="23.10144927536232"/>
    <x v="1"/>
    <x v="6"/>
    <x v="3330"/>
    <d v="2015-04-01T20:17:48"/>
  </r>
  <r>
    <x v="3331"/>
    <x v="3330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x v="71"/>
    <b v="1"/>
    <s v="theater/plays"/>
    <n v="1.0451999999999999"/>
    <n v="80.400000000000006"/>
    <x v="1"/>
    <x v="6"/>
    <x v="3331"/>
    <d v="2015-10-06T16:44:46"/>
  </r>
  <r>
    <x v="3332"/>
    <x v="3331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x v="183"/>
    <b v="1"/>
    <s v="theater/plays"/>
    <n v="1"/>
    <n v="72.289156626506028"/>
    <x v="1"/>
    <x v="6"/>
    <x v="3332"/>
    <d v="2014-07-19T20:38:50"/>
  </r>
  <r>
    <x v="3333"/>
    <x v="3332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x v="112"/>
    <b v="1"/>
    <s v="theater/plays"/>
    <n v="1.0457142857142858"/>
    <n v="32.972972972972975"/>
    <x v="1"/>
    <x v="6"/>
    <x v="3333"/>
    <d v="2015-06-15T16:14:40"/>
  </r>
  <r>
    <x v="3334"/>
    <x v="3333"/>
    <s v="The Saltbox Theatre Collective is a brand new not-for-profit theatre company in Illinois."/>
    <n v="3871"/>
    <n v="5366"/>
    <x v="0"/>
    <x v="0"/>
    <s v="USD"/>
    <n v="1438259422"/>
    <n v="1435667422"/>
    <b v="0"/>
    <x v="67"/>
    <b v="1"/>
    <s v="theater/plays"/>
    <n v="1.3862051149573753"/>
    <n v="116.65217391304348"/>
    <x v="1"/>
    <x v="6"/>
    <x v="3334"/>
    <d v="2015-07-30T12:30:22"/>
  </r>
  <r>
    <x v="3335"/>
    <x v="333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x v="287"/>
    <b v="1"/>
    <s v="theater/plays"/>
    <n v="1.0032000000000001"/>
    <n v="79.61904761904762"/>
    <x v="1"/>
    <x v="6"/>
    <x v="3335"/>
    <d v="2014-08-03T23:00:00"/>
  </r>
  <r>
    <x v="3336"/>
    <x v="3335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x v="82"/>
    <b v="1"/>
    <s v="theater/plays"/>
    <n v="1"/>
    <n v="27.777777777777779"/>
    <x v="1"/>
    <x v="6"/>
    <x v="3336"/>
    <d v="2016-04-05T08:34:06"/>
  </r>
  <r>
    <x v="3337"/>
    <x v="3336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x v="69"/>
    <b v="1"/>
    <s v="theater/plays"/>
    <n v="1.1020000000000001"/>
    <n v="81.029411764705884"/>
    <x v="1"/>
    <x v="6"/>
    <x v="3337"/>
    <d v="2014-10-10T21:00:00"/>
  </r>
  <r>
    <x v="3338"/>
    <x v="3337"/>
    <s v="Join Estelle Parsons in support of Theater That Looks and Sounds Like America"/>
    <n v="15000"/>
    <n v="15327"/>
    <x v="0"/>
    <x v="0"/>
    <s v="USD"/>
    <n v="1487944080"/>
    <n v="1486129680"/>
    <b v="0"/>
    <x v="300"/>
    <b v="1"/>
    <s v="theater/plays"/>
    <n v="1.0218"/>
    <n v="136.84821428571428"/>
    <x v="1"/>
    <x v="6"/>
    <x v="3338"/>
    <d v="2017-02-24T13:48:00"/>
  </r>
  <r>
    <x v="3339"/>
    <x v="3338"/>
    <s v="FPLA presents FRIENDS IN TRANSIENT PLACES by Jonathan Caren: a magical story of modern life."/>
    <n v="8000"/>
    <n v="8348"/>
    <x v="0"/>
    <x v="0"/>
    <s v="USD"/>
    <n v="1469721518"/>
    <n v="1467129518"/>
    <b v="0"/>
    <x v="5"/>
    <b v="1"/>
    <s v="theater/plays"/>
    <n v="1.0435000000000001"/>
    <n v="177.61702127659575"/>
    <x v="1"/>
    <x v="6"/>
    <x v="3339"/>
    <d v="2016-07-28T15:58:38"/>
  </r>
  <r>
    <x v="3340"/>
    <x v="3339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x v="44"/>
    <b v="1"/>
    <s v="theater/plays"/>
    <n v="1.3816666666666666"/>
    <n v="109.07894736842105"/>
    <x v="1"/>
    <x v="6"/>
    <x v="3340"/>
    <d v="2016-12-06T23:22:34"/>
  </r>
  <r>
    <x v="3341"/>
    <x v="3340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x v="33"/>
    <b v="1"/>
    <s v="theater/plays"/>
    <n v="1"/>
    <n v="119.64285714285714"/>
    <x v="1"/>
    <x v="6"/>
    <x v="3341"/>
    <d v="2016-06-12T17:00:00"/>
  </r>
  <r>
    <x v="3342"/>
    <x v="3341"/>
    <s v="We believe in the power of stories to change the world. Theatre that inspires transformation."/>
    <n v="6000"/>
    <n v="6100"/>
    <x v="0"/>
    <x v="0"/>
    <s v="USD"/>
    <n v="1427864340"/>
    <n v="1425020810"/>
    <b v="0"/>
    <x v="76"/>
    <b v="1"/>
    <s v="theater/plays"/>
    <n v="1.0166666666666666"/>
    <n v="78.205128205128204"/>
    <x v="1"/>
    <x v="6"/>
    <x v="3342"/>
    <d v="2015-04-01T04:59:00"/>
  </r>
  <r>
    <x v="3343"/>
    <x v="3342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x v="23"/>
    <b v="1"/>
    <s v="theater/plays"/>
    <n v="1.7142857142857142"/>
    <n v="52.173913043478258"/>
    <x v="1"/>
    <x v="6"/>
    <x v="3343"/>
    <d v="2016-04-13T13:18:00"/>
  </r>
  <r>
    <x v="3344"/>
    <x v="3343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x v="244"/>
    <b v="1"/>
    <s v="theater/plays"/>
    <n v="1.0144444444444445"/>
    <n v="114.125"/>
    <x v="1"/>
    <x v="6"/>
    <x v="3344"/>
    <d v="2014-08-30T04:48:13"/>
  </r>
  <r>
    <x v="3345"/>
    <x v="3344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x v="62"/>
    <b v="1"/>
    <s v="theater/plays"/>
    <n v="1.3"/>
    <n v="50"/>
    <x v="1"/>
    <x v="6"/>
    <x v="3345"/>
    <d v="2015-04-18T00:37:00"/>
  </r>
  <r>
    <x v="3346"/>
    <x v="3345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x v="59"/>
    <b v="1"/>
    <s v="theater/plays"/>
    <n v="1.1000000000000001"/>
    <n v="91.666666666666671"/>
    <x v="1"/>
    <x v="6"/>
    <x v="3346"/>
    <d v="2015-02-26T00:35:10"/>
  </r>
  <r>
    <x v="3347"/>
    <x v="3346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x v="19"/>
    <b v="1"/>
    <s v="theater/plays"/>
    <n v="1.1944999999999999"/>
    <n v="108.59090909090909"/>
    <x v="1"/>
    <x v="6"/>
    <x v="3347"/>
    <d v="2016-05-08T21:00:00"/>
  </r>
  <r>
    <x v="3348"/>
    <x v="3265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x v="1"/>
    <b v="1"/>
    <s v="theater/plays"/>
    <n v="1.002909090909091"/>
    <n v="69.822784810126578"/>
    <x v="1"/>
    <x v="6"/>
    <x v="3348"/>
    <d v="2016-04-30T03:59:00"/>
  </r>
  <r>
    <x v="3349"/>
    <x v="3347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x v="25"/>
    <b v="1"/>
    <s v="theater/plays"/>
    <n v="1.534"/>
    <n v="109.57142857142857"/>
    <x v="1"/>
    <x v="6"/>
    <x v="3349"/>
    <d v="2016-06-13T17:00:00"/>
  </r>
  <r>
    <x v="3350"/>
    <x v="3348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x v="13"/>
    <b v="1"/>
    <s v="theater/plays"/>
    <n v="1.0442857142857143"/>
    <n v="71.666666666666671"/>
    <x v="1"/>
    <x v="6"/>
    <x v="3350"/>
    <d v="2015-11-29T23:00:00"/>
  </r>
  <r>
    <x v="3351"/>
    <x v="3349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x v="241"/>
    <b v="1"/>
    <s v="theater/plays"/>
    <n v="1.0109999999999999"/>
    <n v="93.611111111111114"/>
    <x v="1"/>
    <x v="6"/>
    <x v="3351"/>
    <d v="2014-07-23T11:00:00"/>
  </r>
  <r>
    <x v="3352"/>
    <x v="3350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x v="16"/>
    <b v="1"/>
    <s v="theater/plays"/>
    <n v="1.0751999999999999"/>
    <n v="76.8"/>
    <x v="1"/>
    <x v="6"/>
    <x v="3352"/>
    <d v="2016-07-01T23:00:00"/>
  </r>
  <r>
    <x v="3353"/>
    <x v="3351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x v="34"/>
    <b v="1"/>
    <s v="theater/plays"/>
    <n v="3.15"/>
    <n v="35.795454545454547"/>
    <x v="1"/>
    <x v="6"/>
    <x v="3353"/>
    <d v="2016-05-02T23:00:00"/>
  </r>
  <r>
    <x v="3354"/>
    <x v="3352"/>
    <s v="Help Strangeloop Theatre create and support new work by sponsoring our 2015-2016 season."/>
    <n v="3000"/>
    <n v="3058"/>
    <x v="0"/>
    <x v="0"/>
    <s v="USD"/>
    <n v="1446091260"/>
    <n v="1443029206"/>
    <b v="0"/>
    <x v="165"/>
    <b v="1"/>
    <s v="theater/plays"/>
    <n v="1.0193333333333334"/>
    <n v="55.6"/>
    <x v="1"/>
    <x v="6"/>
    <x v="3354"/>
    <d v="2015-10-29T04:01:00"/>
  </r>
  <r>
    <x v="3355"/>
    <x v="335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x v="41"/>
    <b v="1"/>
    <s v="theater/plays"/>
    <n v="1.2628571428571429"/>
    <n v="147.33333333333334"/>
    <x v="1"/>
    <x v="6"/>
    <x v="3355"/>
    <d v="2016-05-10T11:17:00"/>
  </r>
  <r>
    <x v="3356"/>
    <x v="3354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x v="74"/>
    <b v="1"/>
    <s v="theater/plays"/>
    <n v="1.014"/>
    <n v="56.333333333333336"/>
    <x v="1"/>
    <x v="6"/>
    <x v="3356"/>
    <d v="2016-07-15T19:34:32"/>
  </r>
  <r>
    <x v="3357"/>
    <x v="3355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x v="64"/>
    <b v="1"/>
    <s v="theater/plays"/>
    <n v="1.01"/>
    <n v="96.19047619047619"/>
    <x v="1"/>
    <x v="6"/>
    <x v="3357"/>
    <d v="2014-08-01T10:01:50"/>
  </r>
  <r>
    <x v="3358"/>
    <x v="3356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x v="372"/>
    <b v="1"/>
    <s v="theater/plays"/>
    <n v="1.0299"/>
    <n v="63.574074074074076"/>
    <x v="1"/>
    <x v="6"/>
    <x v="3358"/>
    <d v="2014-11-19T08:27:59"/>
  </r>
  <r>
    <x v="3359"/>
    <x v="3357"/>
    <s v="A Theatrical Production Celebrating the Lebanese Culture and the Human Spirit in Time of War."/>
    <n v="4000"/>
    <n v="4250"/>
    <x v="0"/>
    <x v="0"/>
    <s v="USD"/>
    <n v="1487985734"/>
    <n v="1484097734"/>
    <b v="0"/>
    <x v="23"/>
    <b v="1"/>
    <s v="theater/plays"/>
    <n v="1.0625"/>
    <n v="184.78260869565219"/>
    <x v="1"/>
    <x v="6"/>
    <x v="3359"/>
    <d v="2017-02-25T01:22:14"/>
  </r>
  <r>
    <x v="3360"/>
    <x v="3358"/>
    <s v="World Premiere, an M1 Singapore Fringe Festival 2017 commission."/>
    <n v="9000"/>
    <n v="9124"/>
    <x v="0"/>
    <x v="20"/>
    <s v="SGD"/>
    <n v="1481731140"/>
    <n v="1479866343"/>
    <b v="0"/>
    <x v="250"/>
    <b v="1"/>
    <s v="theater/plays"/>
    <n v="1.0137777777777779"/>
    <n v="126.72222222222223"/>
    <x v="1"/>
    <x v="6"/>
    <x v="3360"/>
    <d v="2016-12-14T15:59:00"/>
  </r>
  <r>
    <x v="3361"/>
    <x v="3359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x v="32"/>
    <b v="1"/>
    <s v="theater/plays"/>
    <n v="1.1346000000000001"/>
    <n v="83.42647058823529"/>
    <x v="1"/>
    <x v="6"/>
    <x v="3361"/>
    <d v="2014-09-01T15:59:00"/>
  </r>
  <r>
    <x v="3362"/>
    <x v="3360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x v="9"/>
    <b v="1"/>
    <s v="theater/plays"/>
    <n v="2.1800000000000002"/>
    <n v="54.5"/>
    <x v="1"/>
    <x v="6"/>
    <x v="3362"/>
    <d v="2015-03-07T04:55:00"/>
  </r>
  <r>
    <x v="3363"/>
    <x v="3361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x v="55"/>
    <b v="1"/>
    <s v="theater/plays"/>
    <n v="1.0141935483870967"/>
    <n v="302.30769230769232"/>
    <x v="1"/>
    <x v="6"/>
    <x v="3363"/>
    <d v="2014-08-19T16:00:00"/>
  </r>
  <r>
    <x v="3364"/>
    <x v="3362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x v="250"/>
    <b v="1"/>
    <s v="theater/plays"/>
    <n v="1.0593333333333332"/>
    <n v="44.138888888888886"/>
    <x v="1"/>
    <x v="6"/>
    <x v="3364"/>
    <d v="2016-03-15T21:00:00"/>
  </r>
  <r>
    <x v="3365"/>
    <x v="3363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x v="83"/>
    <b v="1"/>
    <s v="theater/plays"/>
    <n v="1.04"/>
    <n v="866.66666666666663"/>
    <x v="1"/>
    <x v="6"/>
    <x v="3365"/>
    <d v="2015-12-13T02:26:32"/>
  </r>
  <r>
    <x v="3366"/>
    <x v="3364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x v="59"/>
    <b v="1"/>
    <s v="theater/plays"/>
    <n v="2.21"/>
    <n v="61.388888888888886"/>
    <x v="1"/>
    <x v="6"/>
    <x v="3366"/>
    <d v="2015-05-13T01:37:17"/>
  </r>
  <r>
    <x v="3367"/>
    <x v="3365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x v="209"/>
    <b v="1"/>
    <s v="theater/plays"/>
    <n v="1.1866666666666668"/>
    <n v="29.666666666666668"/>
    <x v="1"/>
    <x v="6"/>
    <x v="3367"/>
    <d v="2015-08-01T22:24:54"/>
  </r>
  <r>
    <x v="3368"/>
    <x v="3366"/>
    <s v="Help a non-profit community theatre create an unforgettable production of J.M. Barrie's classic play."/>
    <n v="1000"/>
    <n v="1046"/>
    <x v="0"/>
    <x v="0"/>
    <s v="USD"/>
    <n v="1420088400"/>
    <n v="1416977259"/>
    <b v="0"/>
    <x v="23"/>
    <b v="1"/>
    <s v="theater/plays"/>
    <n v="1.046"/>
    <n v="45.478260869565219"/>
    <x v="1"/>
    <x v="6"/>
    <x v="3368"/>
    <d v="2015-01-01T05:00:00"/>
  </r>
  <r>
    <x v="3369"/>
    <x v="3367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x v="241"/>
    <b v="1"/>
    <s v="theater/plays"/>
    <n v="1.0389999999999999"/>
    <n v="96.203703703703709"/>
    <x v="1"/>
    <x v="6"/>
    <x v="3369"/>
    <d v="2017-01-15T00:59:40"/>
  </r>
  <r>
    <x v="3370"/>
    <x v="3368"/>
    <s v="I'm Alright. A story of young women, told by young women, for the world."/>
    <n v="1500"/>
    <n v="1766"/>
    <x v="0"/>
    <x v="0"/>
    <s v="USD"/>
    <n v="1481961600"/>
    <n v="1479283285"/>
    <b v="0"/>
    <x v="55"/>
    <b v="1"/>
    <s v="theater/plays"/>
    <n v="1.1773333333333333"/>
    <n v="67.92307692307692"/>
    <x v="1"/>
    <x v="6"/>
    <x v="3370"/>
    <d v="2016-12-17T08:00:00"/>
  </r>
  <r>
    <x v="3371"/>
    <x v="3369"/>
    <s v="Help support Red Planet, a new science fiction play based off the Mars One exploration."/>
    <n v="200"/>
    <n v="277"/>
    <x v="0"/>
    <x v="0"/>
    <s v="USD"/>
    <n v="1449089965"/>
    <n v="1446670765"/>
    <b v="0"/>
    <x v="82"/>
    <b v="1"/>
    <s v="theater/plays"/>
    <n v="1.385"/>
    <n v="30.777777777777779"/>
    <x v="1"/>
    <x v="6"/>
    <x v="3371"/>
    <d v="2015-12-02T20:59:25"/>
  </r>
  <r>
    <x v="3372"/>
    <x v="3370"/>
    <s v="This play tells the story of the toxicity of sensationalism shown through one man's struggle with notoriety."/>
    <n v="1000"/>
    <n v="1035"/>
    <x v="0"/>
    <x v="0"/>
    <s v="USD"/>
    <n v="1408942740"/>
    <n v="1407157756"/>
    <b v="0"/>
    <x v="74"/>
    <b v="1"/>
    <s v="theater/plays"/>
    <n v="1.0349999999999999"/>
    <n v="38.333333333333336"/>
    <x v="1"/>
    <x v="6"/>
    <x v="3372"/>
    <d v="2014-08-25T04:59:00"/>
  </r>
  <r>
    <x v="3373"/>
    <x v="3371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x v="209"/>
    <b v="1"/>
    <s v="theater/plays"/>
    <n v="1.0024999999999999"/>
    <n v="66.833333333333329"/>
    <x v="1"/>
    <x v="6"/>
    <x v="3373"/>
    <d v="2015-07-18T16:00:00"/>
  </r>
  <r>
    <x v="3374"/>
    <x v="3372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x v="47"/>
    <b v="1"/>
    <s v="theater/plays"/>
    <n v="1.0657142857142856"/>
    <n v="71.730769230769226"/>
    <x v="1"/>
    <x v="6"/>
    <x v="3374"/>
    <d v="2015-10-28T17:33:36"/>
  </r>
  <r>
    <x v="3375"/>
    <x v="3373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x v="57"/>
    <b v="1"/>
    <s v="theater/plays"/>
    <n v="1"/>
    <n v="176.47058823529412"/>
    <x v="1"/>
    <x v="6"/>
    <x v="3375"/>
    <d v="2014-05-18T14:39:33"/>
  </r>
  <r>
    <x v="3376"/>
    <x v="3374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x v="10"/>
    <b v="1"/>
    <s v="theater/plays"/>
    <n v="1.0001249999999999"/>
    <n v="421.10526315789474"/>
    <x v="1"/>
    <x v="6"/>
    <x v="3376"/>
    <d v="2015-04-25T15:49:54"/>
  </r>
  <r>
    <x v="3377"/>
    <x v="3375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x v="99"/>
    <b v="1"/>
    <s v="theater/plays"/>
    <n v="1.0105"/>
    <n v="104.98701298701299"/>
    <x v="1"/>
    <x v="6"/>
    <x v="3377"/>
    <d v="2015-03-20T16:56:00"/>
  </r>
  <r>
    <x v="3378"/>
    <x v="3376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x v="64"/>
    <b v="1"/>
    <s v="theater/plays"/>
    <n v="1.0763636363636364"/>
    <n v="28.19047619047619"/>
    <x v="1"/>
    <x v="6"/>
    <x v="3378"/>
    <d v="2014-08-31T13:08:00"/>
  </r>
  <r>
    <x v="3379"/>
    <x v="3377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x v="44"/>
    <b v="1"/>
    <s v="theater/plays"/>
    <n v="1.0365"/>
    <n v="54.55263157894737"/>
    <x v="1"/>
    <x v="6"/>
    <x v="3379"/>
    <d v="2015-08-26T23:00:00"/>
  </r>
  <r>
    <x v="3380"/>
    <x v="3378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x v="33"/>
    <b v="1"/>
    <s v="theater/plays"/>
    <n v="1.0443333333333333"/>
    <n v="111.89285714285714"/>
    <x v="1"/>
    <x v="6"/>
    <x v="3380"/>
    <d v="2014-11-29T23:52:58"/>
  </r>
  <r>
    <x v="3381"/>
    <x v="3379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x v="53"/>
    <b v="1"/>
    <s v="theater/plays"/>
    <n v="1.0225"/>
    <n v="85.208333333333329"/>
    <x v="1"/>
    <x v="6"/>
    <x v="3381"/>
    <d v="2015-03-11T03:26:23"/>
  </r>
  <r>
    <x v="3382"/>
    <x v="3380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x v="67"/>
    <b v="1"/>
    <s v="theater/plays"/>
    <n v="1.0074285714285713"/>
    <n v="76.652173913043484"/>
    <x v="1"/>
    <x v="6"/>
    <x v="3382"/>
    <d v="2016-08-01T22:59:00"/>
  </r>
  <r>
    <x v="3383"/>
    <x v="3381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x v="209"/>
    <b v="1"/>
    <s v="theater/plays"/>
    <n v="1.1171428571428572"/>
    <n v="65.166666666666671"/>
    <x v="1"/>
    <x v="6"/>
    <x v="3383"/>
    <d v="2016-06-23T18:47:00"/>
  </r>
  <r>
    <x v="3384"/>
    <x v="3382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x v="31"/>
    <b v="1"/>
    <s v="theater/plays"/>
    <n v="1.0001100000000001"/>
    <n v="93.760312499999998"/>
    <x v="1"/>
    <x v="6"/>
    <x v="3384"/>
    <d v="2015-11-21T03:00:00"/>
  </r>
  <r>
    <x v="3385"/>
    <x v="3383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x v="41"/>
    <b v="1"/>
    <s v="theater/plays"/>
    <n v="1"/>
    <n v="133.33333333333334"/>
    <x v="1"/>
    <x v="6"/>
    <x v="3385"/>
    <d v="2014-12-10T20:49:12"/>
  </r>
  <r>
    <x v="3386"/>
    <x v="3384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x v="14"/>
    <b v="1"/>
    <s v="theater/plays"/>
    <n v="1.05"/>
    <n v="51.219512195121951"/>
    <x v="1"/>
    <x v="6"/>
    <x v="3386"/>
    <d v="2014-12-03T15:28:26"/>
  </r>
  <r>
    <x v="3387"/>
    <x v="3385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x v="2"/>
    <b v="1"/>
    <s v="theater/plays"/>
    <n v="1.1686666666666667"/>
    <n v="100.17142857142858"/>
    <x v="1"/>
    <x v="6"/>
    <x v="3387"/>
    <d v="2014-12-14T18:18:08"/>
  </r>
  <r>
    <x v="3388"/>
    <x v="3386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x v="43"/>
    <b v="1"/>
    <s v="theater/plays"/>
    <n v="1.038"/>
    <n v="34.6"/>
    <x v="1"/>
    <x v="6"/>
    <x v="3388"/>
    <d v="2015-06-18T11:04:01"/>
  </r>
  <r>
    <x v="3389"/>
    <x v="3387"/>
    <s v="Chimera Ensemble is launching 2 inaugural theater productions, and we need support to do high quality work!"/>
    <n v="10000"/>
    <n v="11450"/>
    <x v="0"/>
    <x v="0"/>
    <s v="USD"/>
    <n v="1464960682"/>
    <n v="1462368682"/>
    <b v="0"/>
    <x v="95"/>
    <b v="1"/>
    <s v="theater/plays"/>
    <n v="1.145"/>
    <n v="184.67741935483872"/>
    <x v="1"/>
    <x v="6"/>
    <x v="3389"/>
    <d v="2016-06-03T13:31:22"/>
  </r>
  <r>
    <x v="3390"/>
    <x v="3388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x v="19"/>
    <b v="1"/>
    <s v="theater/plays"/>
    <n v="1.024"/>
    <n v="69.818181818181813"/>
    <x v="1"/>
    <x v="6"/>
    <x v="3390"/>
    <d v="2014-07-10T18:35:45"/>
  </r>
  <r>
    <x v="3391"/>
    <x v="3389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x v="59"/>
    <b v="1"/>
    <s v="theater/plays"/>
    <n v="2.23"/>
    <n v="61.944444444444443"/>
    <x v="1"/>
    <x v="6"/>
    <x v="3391"/>
    <d v="2014-08-08T22:28:00"/>
  </r>
  <r>
    <x v="3392"/>
    <x v="3390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x v="8"/>
    <b v="1"/>
    <s v="theater/plays"/>
    <n v="1"/>
    <n v="41.666666666666664"/>
    <x v="1"/>
    <x v="6"/>
    <x v="3392"/>
    <d v="2016-05-06T20:17:35"/>
  </r>
  <r>
    <x v="3393"/>
    <x v="3391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x v="34"/>
    <b v="1"/>
    <s v="theater/plays"/>
    <n v="1.0580000000000001"/>
    <n v="36.06818181818182"/>
    <x v="1"/>
    <x v="6"/>
    <x v="3393"/>
    <d v="2014-11-06T00:46:00"/>
  </r>
  <r>
    <x v="3394"/>
    <x v="3392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x v="74"/>
    <b v="1"/>
    <s v="theater/plays"/>
    <n v="1.4236363636363636"/>
    <n v="29"/>
    <x v="1"/>
    <x v="6"/>
    <x v="3394"/>
    <d v="2014-07-27T14:17:25"/>
  </r>
  <r>
    <x v="3395"/>
    <x v="3393"/>
    <s v="Miramar is a a darkly funny play exploring what it is we call â€˜homeâ€™."/>
    <n v="500"/>
    <n v="920"/>
    <x v="0"/>
    <x v="1"/>
    <s v="GBP"/>
    <n v="1433009400"/>
    <n v="1431795944"/>
    <b v="0"/>
    <x v="44"/>
    <b v="1"/>
    <s v="theater/plays"/>
    <n v="1.84"/>
    <n v="24.210526315789473"/>
    <x v="1"/>
    <x v="6"/>
    <x v="3395"/>
    <d v="2015-05-30T18:10:00"/>
  </r>
  <r>
    <x v="3396"/>
    <x v="3394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x v="33"/>
    <b v="1"/>
    <s v="theater/plays"/>
    <n v="1.0433333333333332"/>
    <n v="55.892857142857146"/>
    <x v="1"/>
    <x v="6"/>
    <x v="3396"/>
    <d v="2014-06-01T03:59:00"/>
  </r>
  <r>
    <x v="3397"/>
    <x v="3395"/>
    <s v="Help a group of recovering alcoholics bring Samuel Beckett's classic to a seaside town!"/>
    <n v="250"/>
    <n v="280"/>
    <x v="0"/>
    <x v="1"/>
    <s v="GBP"/>
    <n v="1455832800"/>
    <n v="1452338929"/>
    <b v="0"/>
    <x v="54"/>
    <b v="1"/>
    <s v="theater/plays"/>
    <n v="1.1200000000000001"/>
    <n v="11.666666666666666"/>
    <x v="1"/>
    <x v="6"/>
    <x v="3397"/>
    <d v="2016-02-18T22:00:00"/>
  </r>
  <r>
    <x v="3398"/>
    <x v="3396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x v="71"/>
    <b v="1"/>
    <s v="theater/plays"/>
    <n v="1.1107499999999999"/>
    <n v="68.353846153846149"/>
    <x v="1"/>
    <x v="6"/>
    <x v="3398"/>
    <d v="2014-11-21T17:00:00"/>
  </r>
  <r>
    <x v="3399"/>
    <x v="3397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x v="67"/>
    <b v="1"/>
    <s v="theater/plays"/>
    <n v="1.0375000000000001"/>
    <n v="27.065217391304348"/>
    <x v="1"/>
    <x v="6"/>
    <x v="3399"/>
    <d v="2015-02-21T22:05:25"/>
  </r>
  <r>
    <x v="3400"/>
    <x v="3398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x v="268"/>
    <b v="1"/>
    <s v="theater/plays"/>
    <n v="1.0041"/>
    <n v="118.12941176470588"/>
    <x v="1"/>
    <x v="6"/>
    <x v="3400"/>
    <d v="2014-08-28T22:53:34"/>
  </r>
  <r>
    <x v="3401"/>
    <x v="3399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x v="36"/>
    <b v="1"/>
    <s v="theater/plays"/>
    <n v="1.0186206896551724"/>
    <n v="44.757575757575758"/>
    <x v="1"/>
    <x v="6"/>
    <x v="3401"/>
    <d v="2015-08-07T17:22:26"/>
  </r>
  <r>
    <x v="3402"/>
    <x v="3400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x v="111"/>
    <b v="1"/>
    <s v="theater/plays"/>
    <n v="1.0976666666666666"/>
    <n v="99.787878787878782"/>
    <x v="1"/>
    <x v="6"/>
    <x v="3402"/>
    <d v="2015-11-12T02:31:00"/>
  </r>
  <r>
    <x v="3403"/>
    <x v="3401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x v="57"/>
    <b v="1"/>
    <s v="theater/plays"/>
    <n v="1"/>
    <n v="117.64705882352941"/>
    <x v="1"/>
    <x v="6"/>
    <x v="3403"/>
    <d v="2015-06-25T11:05:24"/>
  </r>
  <r>
    <x v="3404"/>
    <x v="3402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x v="83"/>
    <b v="1"/>
    <s v="theater/plays"/>
    <n v="1.22"/>
    <n v="203.33333333333334"/>
    <x v="1"/>
    <x v="6"/>
    <x v="3404"/>
    <d v="2015-06-17T12:05:02"/>
  </r>
  <r>
    <x v="3405"/>
    <x v="3403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x v="57"/>
    <b v="1"/>
    <s v="theater/plays"/>
    <n v="1.3757142857142857"/>
    <n v="28.323529411764707"/>
    <x v="1"/>
    <x v="6"/>
    <x v="3405"/>
    <d v="2016-03-01T23:59:00"/>
  </r>
  <r>
    <x v="3406"/>
    <x v="3404"/>
    <s v="A funny and moving new play about two families dealing with aging parents in very different ways!"/>
    <n v="10000"/>
    <n v="10031"/>
    <x v="0"/>
    <x v="0"/>
    <s v="USD"/>
    <n v="1405511376"/>
    <n v="1401623376"/>
    <b v="0"/>
    <x v="110"/>
    <b v="1"/>
    <s v="theater/plays"/>
    <n v="1.0031000000000001"/>
    <n v="110.23076923076923"/>
    <x v="1"/>
    <x v="6"/>
    <x v="3406"/>
    <d v="2014-07-16T11:49:36"/>
  </r>
  <r>
    <x v="3407"/>
    <x v="3405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x v="85"/>
    <b v="1"/>
    <s v="theater/plays"/>
    <n v="1.071"/>
    <n v="31.970149253731343"/>
    <x v="1"/>
    <x v="6"/>
    <x v="3407"/>
    <d v="2014-07-06T10:08:09"/>
  </r>
  <r>
    <x v="3408"/>
    <x v="3406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x v="59"/>
    <b v="1"/>
    <s v="theater/plays"/>
    <n v="2.11"/>
    <n v="58.611111111111114"/>
    <x v="1"/>
    <x v="6"/>
    <x v="3408"/>
    <d v="2014-07-18T23:48:24"/>
  </r>
  <r>
    <x v="3409"/>
    <x v="3407"/>
    <s v="Exciting and visceral new-writing that challenges the way we view the fine line between war and terror..."/>
    <n v="500"/>
    <n v="618"/>
    <x v="0"/>
    <x v="1"/>
    <s v="GBP"/>
    <n v="1469998680"/>
    <n v="1466710358"/>
    <b v="0"/>
    <x v="64"/>
    <b v="1"/>
    <s v="theater/plays"/>
    <n v="1.236"/>
    <n v="29.428571428571427"/>
    <x v="1"/>
    <x v="6"/>
    <x v="3409"/>
    <d v="2016-07-31T20:58:00"/>
  </r>
  <r>
    <x v="3410"/>
    <x v="3408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x v="244"/>
    <b v="1"/>
    <s v="theater/plays"/>
    <n v="1.085"/>
    <n v="81.375"/>
    <x v="1"/>
    <x v="6"/>
    <x v="3410"/>
    <d v="2016-06-06T07:00:00"/>
  </r>
  <r>
    <x v="3411"/>
    <x v="3409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x v="76"/>
    <b v="1"/>
    <s v="theater/plays"/>
    <n v="1.0356666666666667"/>
    <n v="199.16666666666666"/>
    <x v="1"/>
    <x v="6"/>
    <x v="3411"/>
    <d v="2015-10-08T00:32:52"/>
  </r>
  <r>
    <x v="3412"/>
    <x v="3410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x v="55"/>
    <b v="1"/>
    <s v="theater/plays"/>
    <n v="1"/>
    <n v="115.38461538461539"/>
    <x v="1"/>
    <x v="6"/>
    <x v="3412"/>
    <d v="2014-09-27T23:01:02"/>
  </r>
  <r>
    <x v="3413"/>
    <x v="3411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x v="25"/>
    <b v="1"/>
    <s v="theater/plays"/>
    <n v="1.3"/>
    <n v="46.428571428571431"/>
    <x v="1"/>
    <x v="6"/>
    <x v="3413"/>
    <d v="2015-02-28T04:59:00"/>
  </r>
  <r>
    <x v="3414"/>
    <x v="3412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x v="34"/>
    <b v="1"/>
    <s v="theater/plays"/>
    <n v="1.0349999999999999"/>
    <n v="70.568181818181813"/>
    <x v="1"/>
    <x v="6"/>
    <x v="3414"/>
    <d v="2016-12-01T07:59:00"/>
  </r>
  <r>
    <x v="3415"/>
    <x v="3413"/>
    <s v="We are raising funds to allow for enhanced scenic, costume, and lighting design. Every dollar helps!"/>
    <n v="200"/>
    <n v="200"/>
    <x v="0"/>
    <x v="0"/>
    <s v="USD"/>
    <n v="1460935800"/>
    <n v="1459999656"/>
    <b v="0"/>
    <x v="82"/>
    <b v="1"/>
    <s v="theater/plays"/>
    <n v="1"/>
    <n v="22.222222222222221"/>
    <x v="1"/>
    <x v="6"/>
    <x v="3415"/>
    <d v="2016-04-17T23:30:00"/>
  </r>
  <r>
    <x v="3416"/>
    <x v="3414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x v="209"/>
    <b v="1"/>
    <s v="theater/plays"/>
    <n v="1.196"/>
    <n v="159.46666666666667"/>
    <x v="1"/>
    <x v="6"/>
    <x v="3416"/>
    <d v="2015-04-23T18:30:00"/>
  </r>
  <r>
    <x v="3417"/>
    <x v="3415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x v="43"/>
    <b v="1"/>
    <s v="theater/plays"/>
    <n v="1.0000058823529412"/>
    <n v="37.777999999999999"/>
    <x v="1"/>
    <x v="6"/>
    <x v="3417"/>
    <d v="2014-10-26T00:43:00"/>
  </r>
  <r>
    <x v="3418"/>
    <x v="3416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x v="66"/>
    <b v="1"/>
    <s v="theater/plays"/>
    <n v="1.00875"/>
    <n v="72.053571428571431"/>
    <x v="1"/>
    <x v="6"/>
    <x v="3418"/>
    <d v="2014-05-23T20:01:47"/>
  </r>
  <r>
    <x v="3419"/>
    <x v="3417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x v="67"/>
    <b v="1"/>
    <s v="theater/plays"/>
    <n v="1.0654545454545454"/>
    <n v="63.695652173913047"/>
    <x v="1"/>
    <x v="6"/>
    <x v="3419"/>
    <d v="2016-04-06T21:30:00"/>
  </r>
  <r>
    <x v="3420"/>
    <x v="3418"/>
    <s v="A powerful and urgent tale of the first line of defence for the NHS. Based on true stories from junior doctors."/>
    <n v="700"/>
    <n v="966"/>
    <x v="0"/>
    <x v="1"/>
    <s v="GBP"/>
    <n v="1455408000"/>
    <n v="1454638202"/>
    <b v="0"/>
    <x v="69"/>
    <b v="1"/>
    <s v="theater/plays"/>
    <n v="1.38"/>
    <n v="28.411764705882351"/>
    <x v="1"/>
    <x v="6"/>
    <x v="3420"/>
    <d v="2016-02-14T00:00:00"/>
  </r>
  <r>
    <x v="3421"/>
    <x v="3419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x v="15"/>
    <b v="1"/>
    <s v="theater/plays"/>
    <n v="1.0115000000000001"/>
    <n v="103.21428571428571"/>
    <x v="1"/>
    <x v="6"/>
    <x v="3421"/>
    <d v="2015-03-04T18:59:23"/>
  </r>
  <r>
    <x v="3422"/>
    <x v="3420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x v="67"/>
    <b v="1"/>
    <s v="theater/plays"/>
    <n v="1.091"/>
    <n v="71.152173913043484"/>
    <x v="1"/>
    <x v="6"/>
    <x v="3422"/>
    <d v="2015-12-14T00:00:00"/>
  </r>
  <r>
    <x v="3423"/>
    <x v="3421"/>
    <s v="Forest Hills Eastern's Student Run Show 2015. Our goal is to present a professional quality show on a budget."/>
    <n v="250"/>
    <n v="350"/>
    <x v="0"/>
    <x v="0"/>
    <s v="USD"/>
    <n v="1429912341"/>
    <n v="1427320341"/>
    <b v="0"/>
    <x v="73"/>
    <b v="1"/>
    <s v="theater/plays"/>
    <n v="1.4"/>
    <n v="35"/>
    <x v="1"/>
    <x v="6"/>
    <x v="3423"/>
    <d v="2015-04-24T21:52:21"/>
  </r>
  <r>
    <x v="3424"/>
    <x v="3422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x v="88"/>
    <b v="1"/>
    <s v="theater/plays"/>
    <n v="1.0358333333333334"/>
    <n v="81.776315789473685"/>
    <x v="1"/>
    <x v="6"/>
    <x v="3424"/>
    <d v="2015-02-05T06:59:00"/>
  </r>
  <r>
    <x v="3425"/>
    <x v="3423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x v="201"/>
    <b v="1"/>
    <s v="theater/plays"/>
    <n v="1.0297033333333332"/>
    <n v="297.02980769230766"/>
    <x v="1"/>
    <x v="6"/>
    <x v="3425"/>
    <d v="2014-10-04T14:48:56"/>
  </r>
  <r>
    <x v="3426"/>
    <x v="3424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x v="45"/>
    <b v="1"/>
    <s v="theater/plays"/>
    <n v="1.0813333333333333"/>
    <n v="46.609195402298852"/>
    <x v="1"/>
    <x v="6"/>
    <x v="3426"/>
    <d v="2014-09-21T02:00:00"/>
  </r>
  <r>
    <x v="3427"/>
    <x v="3425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x v="60"/>
    <b v="1"/>
    <s v="theater/plays"/>
    <n v="1"/>
    <n v="51.724137931034484"/>
    <x v="1"/>
    <x v="6"/>
    <x v="3427"/>
    <d v="2014-07-02T15:29:12"/>
  </r>
  <r>
    <x v="3428"/>
    <x v="3426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x v="13"/>
    <b v="1"/>
    <s v="theater/plays"/>
    <n v="1.0275000000000001"/>
    <n v="40.294117647058826"/>
    <x v="1"/>
    <x v="6"/>
    <x v="3428"/>
    <d v="2015-02-28T17:00:00"/>
  </r>
  <r>
    <x v="3429"/>
    <x v="3427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x v="8"/>
    <b v="1"/>
    <s v="theater/plays"/>
    <n v="1.3"/>
    <n v="16.25"/>
    <x v="1"/>
    <x v="6"/>
    <x v="3429"/>
    <d v="2016-11-02T00:31:01"/>
  </r>
  <r>
    <x v="3430"/>
    <x v="3428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x v="250"/>
    <b v="1"/>
    <s v="theater/plays"/>
    <n v="1.0854949999999999"/>
    <n v="30.152638888888887"/>
    <x v="1"/>
    <x v="6"/>
    <x v="3430"/>
    <d v="2014-07-30T22:41:41"/>
  </r>
  <r>
    <x v="3431"/>
    <x v="3429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x v="64"/>
    <b v="1"/>
    <s v="theater/plays"/>
    <n v="1"/>
    <n v="95.238095238095241"/>
    <x v="1"/>
    <x v="6"/>
    <x v="3431"/>
    <d v="2014-08-18T17:32:33"/>
  </r>
  <r>
    <x v="3432"/>
    <x v="3430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x v="288"/>
    <b v="1"/>
    <s v="theater/plays"/>
    <n v="1.0965"/>
    <n v="52.214285714285715"/>
    <x v="1"/>
    <x v="6"/>
    <x v="3432"/>
    <d v="2016-02-05T22:00:00"/>
  </r>
  <r>
    <x v="3433"/>
    <x v="3431"/>
    <s v="death&amp;pretzels presents their first Chicago based project:_x000a_The Dybbuk by S. Ansky"/>
    <n v="9500"/>
    <n v="9525"/>
    <x v="0"/>
    <x v="0"/>
    <s v="USD"/>
    <n v="1402974000"/>
    <n v="1400290255"/>
    <b v="0"/>
    <x v="26"/>
    <b v="1"/>
    <s v="theater/plays"/>
    <n v="1.0026315789473683"/>
    <n v="134.1549295774648"/>
    <x v="1"/>
    <x v="6"/>
    <x v="3433"/>
    <d v="2014-06-17T03:00:00"/>
  </r>
  <r>
    <x v="3434"/>
    <x v="3432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x v="129"/>
    <b v="1"/>
    <s v="theater/plays"/>
    <n v="1.0555000000000001"/>
    <n v="62.827380952380949"/>
    <x v="1"/>
    <x v="6"/>
    <x v="3434"/>
    <d v="2014-07-10T09:07:49"/>
  </r>
  <r>
    <x v="3435"/>
    <x v="3433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x v="10"/>
    <b v="1"/>
    <s v="theater/plays"/>
    <n v="1.1200000000000001"/>
    <n v="58.94736842105263"/>
    <x v="1"/>
    <x v="6"/>
    <x v="3435"/>
    <d v="2016-08-07T03:00:00"/>
  </r>
  <r>
    <x v="3436"/>
    <x v="3434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x v="77"/>
    <b v="1"/>
    <s v="theater/plays"/>
    <n v="1.0589999999999999"/>
    <n v="143.1081081081081"/>
    <x v="1"/>
    <x v="6"/>
    <x v="3436"/>
    <d v="2014-08-21T16:28:00"/>
  </r>
  <r>
    <x v="3437"/>
    <x v="3435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x v="17"/>
    <b v="1"/>
    <s v="theater/plays"/>
    <n v="1.01"/>
    <n v="84.166666666666671"/>
    <x v="1"/>
    <x v="6"/>
    <x v="3437"/>
    <d v="2015-08-19T17:03:40"/>
  </r>
  <r>
    <x v="3438"/>
    <x v="3436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x v="25"/>
    <b v="1"/>
    <s v="theater/plays"/>
    <n v="1.042"/>
    <n v="186.07142857142858"/>
    <x v="1"/>
    <x v="6"/>
    <x v="3438"/>
    <d v="2015-05-02T21:00:00"/>
  </r>
  <r>
    <x v="3439"/>
    <x v="3437"/>
    <s v="Help a small theater produce an original adaptation of Lewis Carroll's classic story."/>
    <n v="1200"/>
    <n v="1616.14"/>
    <x v="0"/>
    <x v="0"/>
    <s v="USD"/>
    <n v="1453179540"/>
    <n v="1452030730"/>
    <b v="0"/>
    <x v="59"/>
    <b v="1"/>
    <s v="theater/plays"/>
    <n v="1.3467833333333334"/>
    <n v="89.785555555555561"/>
    <x v="1"/>
    <x v="6"/>
    <x v="3439"/>
    <d v="2016-01-19T04:59:00"/>
  </r>
  <r>
    <x v="3440"/>
    <x v="3438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x v="141"/>
    <b v="1"/>
    <s v="theater/plays"/>
    <n v="1.052184"/>
    <n v="64.157560975609755"/>
    <x v="1"/>
    <x v="6"/>
    <x v="3440"/>
    <d v="2014-07-11T16:15:00"/>
  </r>
  <r>
    <x v="3441"/>
    <x v="3439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x v="68"/>
    <b v="1"/>
    <s v="theater/plays"/>
    <n v="1.026"/>
    <n v="59.651162790697676"/>
    <x v="1"/>
    <x v="6"/>
    <x v="3441"/>
    <d v="2015-11-13T20:17:00"/>
  </r>
  <r>
    <x v="3442"/>
    <x v="3440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x v="22"/>
    <b v="1"/>
    <s v="theater/plays"/>
    <n v="1"/>
    <n v="31.25"/>
    <x v="1"/>
    <x v="6"/>
    <x v="3442"/>
    <d v="2015-05-30T20:11:12"/>
  </r>
  <r>
    <x v="3443"/>
    <x v="3441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x v="43"/>
    <b v="1"/>
    <s v="theater/plays"/>
    <n v="1.855"/>
    <n v="41.222222222222221"/>
    <x v="1"/>
    <x v="6"/>
    <x v="3443"/>
    <d v="2014-09-09T12:35:46"/>
  </r>
  <r>
    <x v="3444"/>
    <x v="3442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x v="9"/>
    <b v="1"/>
    <s v="theater/plays"/>
    <n v="2.89"/>
    <n v="43.35"/>
    <x v="1"/>
    <x v="6"/>
    <x v="3444"/>
    <d v="2016-06-08T13:59:00"/>
  </r>
  <r>
    <x v="3445"/>
    <x v="3443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x v="162"/>
    <b v="1"/>
    <s v="theater/plays"/>
    <n v="1"/>
    <n v="64.516129032258064"/>
    <x v="1"/>
    <x v="6"/>
    <x v="3445"/>
    <d v="2015-10-23T12:43:56"/>
  </r>
  <r>
    <x v="3446"/>
    <x v="3444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x v="20"/>
    <b v="1"/>
    <s v="theater/plays"/>
    <n v="1.0820000000000001"/>
    <n v="43.28"/>
    <x v="1"/>
    <x v="6"/>
    <x v="3446"/>
    <d v="2015-02-05T12:20:00"/>
  </r>
  <r>
    <x v="3447"/>
    <x v="3445"/>
    <s v="&quot;He was a poet, a vagrant, a philosopher, a lady's man and a hard drinker&quot;"/>
    <n v="1000"/>
    <n v="1078"/>
    <x v="0"/>
    <x v="0"/>
    <s v="USD"/>
    <n v="1458332412"/>
    <n v="1454448012"/>
    <b v="0"/>
    <x v="25"/>
    <b v="1"/>
    <s v="theater/plays"/>
    <n v="1.0780000000000001"/>
    <n v="77"/>
    <x v="1"/>
    <x v="6"/>
    <x v="3447"/>
    <d v="2016-03-18T20:20:12"/>
  </r>
  <r>
    <x v="3448"/>
    <x v="3446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x v="43"/>
    <b v="1"/>
    <s v="theater/plays"/>
    <n v="1.0976190476190477"/>
    <n v="51.222222222222221"/>
    <x v="1"/>
    <x v="6"/>
    <x v="3448"/>
    <d v="2014-12-17T02:51:29"/>
  </r>
  <r>
    <x v="3449"/>
    <x v="3447"/>
    <s v="Help us produce this original play! The play will be presented at the LSTFI July 12-14. Follow us on Facebook."/>
    <n v="800"/>
    <n v="1365"/>
    <x v="0"/>
    <x v="0"/>
    <s v="USD"/>
    <n v="1468036800"/>
    <n v="1465607738"/>
    <b v="0"/>
    <x v="9"/>
    <b v="1"/>
    <s v="theater/plays"/>
    <n v="1.70625"/>
    <n v="68.25"/>
    <x v="1"/>
    <x v="6"/>
    <x v="3449"/>
    <d v="2016-07-09T04:00:00"/>
  </r>
  <r>
    <x v="3450"/>
    <x v="3448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x v="70"/>
    <b v="1"/>
    <s v="theater/plays"/>
    <n v="1.52"/>
    <n v="19.487179487179485"/>
    <x v="1"/>
    <x v="6"/>
    <x v="3450"/>
    <d v="2015-04-02T15:54:31"/>
  </r>
  <r>
    <x v="3451"/>
    <x v="3449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x v="38"/>
    <b v="1"/>
    <s v="theater/plays"/>
    <n v="1.0123076923076924"/>
    <n v="41.125"/>
    <x v="1"/>
    <x v="6"/>
    <x v="3451"/>
    <d v="2015-04-21T17:22:07"/>
  </r>
  <r>
    <x v="3452"/>
    <x v="3450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x v="77"/>
    <b v="1"/>
    <s v="theater/plays"/>
    <n v="1.532"/>
    <n v="41.405405405405403"/>
    <x v="1"/>
    <x v="6"/>
    <x v="3452"/>
    <d v="2014-07-23T03:59:00"/>
  </r>
  <r>
    <x v="3453"/>
    <x v="3451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x v="25"/>
    <b v="1"/>
    <s v="theater/plays"/>
    <n v="1.2833333333333334"/>
    <n v="27.5"/>
    <x v="1"/>
    <x v="6"/>
    <x v="3453"/>
    <d v="2016-08-13T23:29:16"/>
  </r>
  <r>
    <x v="3454"/>
    <x v="3452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x v="64"/>
    <b v="1"/>
    <s v="theater/plays"/>
    <n v="1.0071428571428571"/>
    <n v="33.571428571428569"/>
    <x v="1"/>
    <x v="6"/>
    <x v="3454"/>
    <d v="2014-07-31T16:45:59"/>
  </r>
  <r>
    <x v="3455"/>
    <x v="3453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x v="50"/>
    <b v="1"/>
    <s v="theater/plays"/>
    <n v="1.0065"/>
    <n v="145.86956521739131"/>
    <x v="1"/>
    <x v="6"/>
    <x v="3455"/>
    <d v="2016-10-13T18:00:27"/>
  </r>
  <r>
    <x v="3456"/>
    <x v="3454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x v="38"/>
    <b v="1"/>
    <s v="theater/plays"/>
    <n v="1.913"/>
    <n v="358.6875"/>
    <x v="1"/>
    <x v="6"/>
    <x v="3456"/>
    <d v="2014-08-01T06:59:00"/>
  </r>
  <r>
    <x v="3457"/>
    <x v="3455"/>
    <s v="Robots, Space Battles, Mystery, and Intrigue. Nothing is Impossible..."/>
    <n v="2000"/>
    <n v="2804"/>
    <x v="0"/>
    <x v="0"/>
    <s v="USD"/>
    <n v="1423720740"/>
    <n v="1421081857"/>
    <b v="0"/>
    <x v="165"/>
    <b v="1"/>
    <s v="theater/plays"/>
    <n v="1.4019999999999999"/>
    <n v="50.981818181818184"/>
    <x v="1"/>
    <x v="6"/>
    <x v="3457"/>
    <d v="2015-02-12T05:59:00"/>
  </r>
  <r>
    <x v="3458"/>
    <x v="3456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x v="74"/>
    <b v="1"/>
    <s v="theater/plays"/>
    <n v="1.2433537832310839"/>
    <n v="45.037037037037038"/>
    <x v="1"/>
    <x v="6"/>
    <x v="3458"/>
    <d v="2015-02-03T04:27:00"/>
  </r>
  <r>
    <x v="3459"/>
    <x v="3457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x v="17"/>
    <b v="1"/>
    <s v="theater/plays"/>
    <n v="1.262"/>
    <n v="17.527777777777779"/>
    <x v="1"/>
    <x v="6"/>
    <x v="3459"/>
    <d v="2016-05-20T11:31:00"/>
  </r>
  <r>
    <x v="3460"/>
    <x v="3458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x v="10"/>
    <b v="1"/>
    <s v="theater/plays"/>
    <n v="1.9"/>
    <n v="50"/>
    <x v="1"/>
    <x v="6"/>
    <x v="3460"/>
    <d v="2014-08-15T12:39:12"/>
  </r>
  <r>
    <x v="3461"/>
    <x v="3459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x v="8"/>
    <b v="1"/>
    <s v="theater/plays"/>
    <n v="1.39"/>
    <n v="57.916666666666664"/>
    <x v="1"/>
    <x v="6"/>
    <x v="3461"/>
    <d v="2016-10-29T03:00:00"/>
  </r>
  <r>
    <x v="3462"/>
    <x v="3460"/>
    <s v="Help the Upstart Crows of Santa Fe bring Shakespeare's Julius Caesar to life with quality wooden stage swords!"/>
    <n v="250"/>
    <n v="505"/>
    <x v="0"/>
    <x v="0"/>
    <s v="USD"/>
    <n v="1436551200"/>
    <n v="1435181628"/>
    <b v="0"/>
    <x v="57"/>
    <b v="1"/>
    <s v="theater/plays"/>
    <n v="2.02"/>
    <n v="29.705882352941178"/>
    <x v="1"/>
    <x v="6"/>
    <x v="3462"/>
    <d v="2015-07-10T18:00:00"/>
  </r>
  <r>
    <x v="3463"/>
    <x v="3461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x v="229"/>
    <b v="1"/>
    <s v="theater/plays"/>
    <n v="1.0338000000000001"/>
    <n v="90.684210526315795"/>
    <x v="1"/>
    <x v="6"/>
    <x v="3463"/>
    <d v="2016-10-11T03:59:00"/>
  </r>
  <r>
    <x v="3464"/>
    <x v="3462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x v="251"/>
    <b v="1"/>
    <s v="theater/plays"/>
    <n v="1.023236"/>
    <n v="55.012688172043013"/>
    <x v="1"/>
    <x v="6"/>
    <x v="3464"/>
    <d v="2016-08-23T03:07:17"/>
  </r>
  <r>
    <x v="3465"/>
    <x v="3463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x v="17"/>
    <b v="1"/>
    <s v="theater/plays"/>
    <n v="1.03"/>
    <n v="57.222222222222221"/>
    <x v="1"/>
    <x v="6"/>
    <x v="3465"/>
    <d v="2015-08-09T16:00:00"/>
  </r>
  <r>
    <x v="3466"/>
    <x v="3464"/>
    <s v="The Spotlight Youth Theater is a program where every participant has a moment in the spotlight."/>
    <n v="3500"/>
    <n v="4450"/>
    <x v="0"/>
    <x v="0"/>
    <s v="USD"/>
    <n v="1461108450"/>
    <n v="1455928050"/>
    <b v="0"/>
    <x v="42"/>
    <b v="1"/>
    <s v="theater/plays"/>
    <n v="1.2714285714285714"/>
    <n v="72.950819672131146"/>
    <x v="1"/>
    <x v="6"/>
    <x v="3466"/>
    <d v="2016-04-19T23:27:30"/>
  </r>
  <r>
    <x v="3467"/>
    <x v="3465"/>
    <s v="Venus in Fur, By David Ives."/>
    <n v="3000"/>
    <n v="3030"/>
    <x v="0"/>
    <x v="0"/>
    <s v="USD"/>
    <n v="1426864032"/>
    <n v="1424275632"/>
    <b v="0"/>
    <x v="5"/>
    <b v="1"/>
    <s v="theater/plays"/>
    <n v="1.01"/>
    <n v="64.468085106382972"/>
    <x v="1"/>
    <x v="6"/>
    <x v="3467"/>
    <d v="2015-03-20T15:07:12"/>
  </r>
  <r>
    <x v="3468"/>
    <x v="3466"/>
    <s v="Amidst the atrocities of WWII, two women transcend enemy lines to make the ultimate heroic sacrifice."/>
    <n v="10000"/>
    <n v="12178"/>
    <x v="0"/>
    <x v="0"/>
    <s v="USD"/>
    <n v="1474426800"/>
    <n v="1471976529"/>
    <b v="0"/>
    <x v="57"/>
    <b v="1"/>
    <s v="theater/plays"/>
    <n v="1.2178"/>
    <n v="716.35294117647061"/>
    <x v="1"/>
    <x v="6"/>
    <x v="3468"/>
    <d v="2016-09-21T03:00:00"/>
  </r>
  <r>
    <x v="3469"/>
    <x v="3467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x v="287"/>
    <b v="1"/>
    <s v="theater/plays"/>
    <n v="1.1339285714285714"/>
    <n v="50.396825396825399"/>
    <x v="1"/>
    <x v="6"/>
    <x v="3469"/>
    <d v="2016-04-28T15:24:05"/>
  </r>
  <r>
    <x v="3470"/>
    <x v="3468"/>
    <s v="The New Artist's Circle is a theatre company dedicated to bringing the arts to young people."/>
    <n v="250"/>
    <n v="375"/>
    <x v="0"/>
    <x v="0"/>
    <s v="USD"/>
    <n v="1468618680"/>
    <n v="1465345902"/>
    <b v="0"/>
    <x v="82"/>
    <b v="1"/>
    <s v="theater/plays"/>
    <n v="1.5"/>
    <n v="41.666666666666664"/>
    <x v="1"/>
    <x v="6"/>
    <x v="3470"/>
    <d v="2016-07-15T21:38:00"/>
  </r>
  <r>
    <x v="3471"/>
    <x v="3469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x v="209"/>
    <b v="1"/>
    <s v="theater/plays"/>
    <n v="2.1459999999999999"/>
    <n v="35.766666666666666"/>
    <x v="1"/>
    <x v="6"/>
    <x v="3471"/>
    <d v="2014-08-31T20:00:00"/>
  </r>
  <r>
    <x v="3472"/>
    <x v="3470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x v="23"/>
    <b v="1"/>
    <s v="theater/plays"/>
    <n v="1.0205"/>
    <n v="88.739130434782609"/>
    <x v="1"/>
    <x v="6"/>
    <x v="3472"/>
    <d v="2014-11-06T05:59:00"/>
  </r>
  <r>
    <x v="3473"/>
    <x v="3471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x v="51"/>
    <b v="1"/>
    <s v="theater/plays"/>
    <n v="1"/>
    <n v="148.4848484848485"/>
    <x v="1"/>
    <x v="6"/>
    <x v="3473"/>
    <d v="2015-03-20T20:27:00"/>
  </r>
  <r>
    <x v="3474"/>
    <x v="3472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x v="70"/>
    <b v="1"/>
    <s v="theater/plays"/>
    <n v="1.01"/>
    <n v="51.794871794871796"/>
    <x v="1"/>
    <x v="6"/>
    <x v="3474"/>
    <d v="2016-07-20T12:02:11"/>
  </r>
  <r>
    <x v="3475"/>
    <x v="3473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x v="57"/>
    <b v="1"/>
    <s v="theater/plays"/>
    <n v="1.1333333333333333"/>
    <n v="20"/>
    <x v="1"/>
    <x v="6"/>
    <x v="3475"/>
    <d v="2014-11-03T00:00:00"/>
  </r>
  <r>
    <x v="3476"/>
    <x v="3474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x v="79"/>
    <b v="1"/>
    <s v="theater/plays"/>
    <n v="1.04"/>
    <n v="52"/>
    <x v="1"/>
    <x v="6"/>
    <x v="3476"/>
    <d v="2014-10-27T03:00:00"/>
  </r>
  <r>
    <x v="3477"/>
    <x v="3475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x v="70"/>
    <b v="1"/>
    <s v="theater/plays"/>
    <n v="1.1533333333333333"/>
    <n v="53.230769230769234"/>
    <x v="1"/>
    <x v="6"/>
    <x v="3477"/>
    <d v="2015-05-17T03:00:00"/>
  </r>
  <r>
    <x v="3478"/>
    <x v="3476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x v="7"/>
    <b v="1"/>
    <s v="theater/plays"/>
    <n v="1.1285000000000001"/>
    <n v="39.596491228070178"/>
    <x v="1"/>
    <x v="6"/>
    <x v="3478"/>
    <d v="2015-03-16T21:00:00"/>
  </r>
  <r>
    <x v="3479"/>
    <x v="3477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x v="66"/>
    <b v="1"/>
    <s v="theater/plays"/>
    <n v="1.2786666666666666"/>
    <n v="34.25"/>
    <x v="1"/>
    <x v="6"/>
    <x v="3479"/>
    <d v="2014-06-21T20:31:20"/>
  </r>
  <r>
    <x v="3480"/>
    <x v="3478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x v="62"/>
    <b v="1"/>
    <s v="theater/plays"/>
    <n v="1.4266666666666667"/>
    <n v="164.61538461538461"/>
    <x v="1"/>
    <x v="6"/>
    <x v="3480"/>
    <d v="2015-07-10T21:00:00"/>
  </r>
  <r>
    <x v="3481"/>
    <x v="3479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x v="195"/>
    <b v="1"/>
    <s v="theater/plays"/>
    <n v="1.1879999999999999"/>
    <n v="125.05263157894737"/>
    <x v="1"/>
    <x v="6"/>
    <x v="3481"/>
    <d v="2015-01-02T05:56:28"/>
  </r>
  <r>
    <x v="3482"/>
    <x v="3480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x v="144"/>
    <b v="1"/>
    <s v="theater/plays"/>
    <n v="1.3833333333333333"/>
    <n v="51.875"/>
    <x v="1"/>
    <x v="6"/>
    <x v="3482"/>
    <d v="2014-07-06T18:31:06"/>
  </r>
  <r>
    <x v="3483"/>
    <x v="3481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x v="182"/>
    <b v="1"/>
    <s v="theater/plays"/>
    <n v="1.599402985074627"/>
    <n v="40.285714285714285"/>
    <x v="1"/>
    <x v="6"/>
    <x v="3483"/>
    <d v="2014-07-03T16:03:01"/>
  </r>
  <r>
    <x v="3484"/>
    <x v="3482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x v="34"/>
    <b v="1"/>
    <s v="theater/plays"/>
    <n v="1.1424000000000001"/>
    <n v="64.909090909090907"/>
    <x v="1"/>
    <x v="6"/>
    <x v="3484"/>
    <d v="2016-06-15T18:14:59"/>
  </r>
  <r>
    <x v="3485"/>
    <x v="3483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x v="209"/>
    <b v="1"/>
    <s v="theater/plays"/>
    <n v="1.0060606060606061"/>
    <n v="55.333333333333336"/>
    <x v="1"/>
    <x v="6"/>
    <x v="3485"/>
    <d v="2016-02-02T16:38:00"/>
  </r>
  <r>
    <x v="3486"/>
    <x v="3484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x v="66"/>
    <b v="1"/>
    <s v="theater/plays"/>
    <n v="1.552"/>
    <n v="83.142857142857139"/>
    <x v="1"/>
    <x v="6"/>
    <x v="3486"/>
    <d v="2015-06-03T06:59:00"/>
  </r>
  <r>
    <x v="3487"/>
    <x v="3485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x v="36"/>
    <b v="1"/>
    <s v="theater/plays"/>
    <n v="1.2775000000000001"/>
    <n v="38.712121212121211"/>
    <x v="1"/>
    <x v="6"/>
    <x v="3487"/>
    <d v="2015-06-24T22:34:12"/>
  </r>
  <r>
    <x v="3488"/>
    <x v="3486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x v="60"/>
    <b v="1"/>
    <s v="theater/plays"/>
    <n v="1.212"/>
    <n v="125.37931034482759"/>
    <x v="1"/>
    <x v="6"/>
    <x v="3488"/>
    <d v="2015-04-17T16:00:00"/>
  </r>
  <r>
    <x v="3489"/>
    <x v="3487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x v="250"/>
    <b v="1"/>
    <s v="theater/plays"/>
    <n v="1.127"/>
    <n v="78.263888888888886"/>
    <x v="1"/>
    <x v="6"/>
    <x v="3489"/>
    <d v="2014-05-24T21:00:00"/>
  </r>
  <r>
    <x v="3490"/>
    <x v="3488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x v="74"/>
    <b v="1"/>
    <s v="theater/plays"/>
    <n v="1.2749999999999999"/>
    <n v="47.222222222222221"/>
    <x v="1"/>
    <x v="6"/>
    <x v="3490"/>
    <d v="2016-04-13T19:15:24"/>
  </r>
  <r>
    <x v="3491"/>
    <x v="3489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x v="73"/>
    <b v="1"/>
    <s v="theater/plays"/>
    <n v="1.5820000000000001"/>
    <n v="79.099999999999994"/>
    <x v="1"/>
    <x v="6"/>
    <x v="3491"/>
    <d v="2015-05-18T05:59:44"/>
  </r>
  <r>
    <x v="3492"/>
    <x v="3490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x v="2"/>
    <b v="1"/>
    <s v="theater/plays"/>
    <n v="1.0526894736842105"/>
    <n v="114.29199999999999"/>
    <x v="1"/>
    <x v="6"/>
    <x v="3492"/>
    <d v="2015-10-26T00:13:17"/>
  </r>
  <r>
    <x v="3493"/>
    <x v="3491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x v="60"/>
    <b v="1"/>
    <s v="theater/plays"/>
    <n v="1"/>
    <n v="51.724137931034484"/>
    <x v="1"/>
    <x v="6"/>
    <x v="3493"/>
    <d v="2014-08-17T05:11:00"/>
  </r>
  <r>
    <x v="3494"/>
    <x v="3492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x v="62"/>
    <b v="1"/>
    <s v="theater/plays"/>
    <n v="1"/>
    <n v="30.76923076923077"/>
    <x v="1"/>
    <x v="6"/>
    <x v="3494"/>
    <d v="2016-11-26T06:00:00"/>
  </r>
  <r>
    <x v="3495"/>
    <x v="3493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x v="250"/>
    <b v="1"/>
    <s v="theater/plays"/>
    <n v="1.0686"/>
    <n v="74.208333333333329"/>
    <x v="1"/>
    <x v="6"/>
    <x v="3495"/>
    <d v="2014-11-01T17:18:00"/>
  </r>
  <r>
    <x v="3496"/>
    <x v="3494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x v="76"/>
    <b v="1"/>
    <s v="theater/plays"/>
    <n v="1.244"/>
    <n v="47.846153846153847"/>
    <x v="1"/>
    <x v="6"/>
    <x v="3496"/>
    <d v="2016-09-11T20:19:26"/>
  </r>
  <r>
    <x v="3497"/>
    <x v="3495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x v="72"/>
    <b v="1"/>
    <s v="theater/plays"/>
    <n v="1.0870406189555126"/>
    <n v="34.408163265306122"/>
    <x v="1"/>
    <x v="6"/>
    <x v="3497"/>
    <d v="2016-06-02T22:00:00"/>
  </r>
  <r>
    <x v="3498"/>
    <x v="3496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x v="288"/>
    <b v="1"/>
    <s v="theater/plays"/>
    <n v="1.0242424242424242"/>
    <n v="40.238095238095241"/>
    <x v="1"/>
    <x v="6"/>
    <x v="3498"/>
    <d v="2016-05-28T21:44:00"/>
  </r>
  <r>
    <x v="3499"/>
    <x v="3497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x v="2"/>
    <b v="1"/>
    <s v="theater/plays"/>
    <n v="1.0549999999999999"/>
    <n v="60.285714285714285"/>
    <x v="1"/>
    <x v="6"/>
    <x v="3499"/>
    <d v="2015-07-01T06:59:00"/>
  </r>
  <r>
    <x v="3500"/>
    <x v="3498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x v="288"/>
    <b v="1"/>
    <s v="theater/plays"/>
    <n v="1.0629999999999999"/>
    <n v="25.30952380952381"/>
    <x v="1"/>
    <x v="6"/>
    <x v="3500"/>
    <d v="2016-03-07T04:59:00"/>
  </r>
  <r>
    <x v="3501"/>
    <x v="3499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x v="288"/>
    <b v="1"/>
    <s v="theater/plays"/>
    <n v="1.0066666666666666"/>
    <n v="35.952380952380949"/>
    <x v="1"/>
    <x v="6"/>
    <x v="3501"/>
    <d v="2015-09-11T18:19:55"/>
  </r>
  <r>
    <x v="3502"/>
    <x v="3500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x v="162"/>
    <b v="1"/>
    <s v="theater/plays"/>
    <n v="1.054"/>
    <n v="136"/>
    <x v="1"/>
    <x v="6"/>
    <x v="3502"/>
    <d v="2016-03-16T03:59:00"/>
  </r>
  <r>
    <x v="3503"/>
    <x v="3501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x v="44"/>
    <b v="1"/>
    <s v="theater/plays"/>
    <n v="1.0755999999999999"/>
    <n v="70.763157894736835"/>
    <x v="1"/>
    <x v="6"/>
    <x v="3503"/>
    <d v="2016-07-24T11:28:48"/>
  </r>
  <r>
    <x v="3504"/>
    <x v="3502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x v="22"/>
    <b v="1"/>
    <s v="theater/plays"/>
    <n v="1"/>
    <n v="125"/>
    <x v="1"/>
    <x v="6"/>
    <x v="3504"/>
    <d v="2015-11-19T18:58:11"/>
  </r>
  <r>
    <x v="3505"/>
    <x v="3503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x v="70"/>
    <b v="1"/>
    <s v="theater/plays"/>
    <n v="1.0376000000000001"/>
    <n v="66.512820512820511"/>
    <x v="1"/>
    <x v="6"/>
    <x v="3505"/>
    <d v="2014-05-13T04:00:00"/>
  </r>
  <r>
    <x v="3506"/>
    <x v="3504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x v="60"/>
    <b v="1"/>
    <s v="theater/plays"/>
    <n v="1.0149999999999999"/>
    <n v="105"/>
    <x v="1"/>
    <x v="6"/>
    <x v="3506"/>
    <d v="2014-08-23T17:37:20"/>
  </r>
  <r>
    <x v="3507"/>
    <x v="3505"/>
    <s v="Please help our troupe bring our first project from planning to reality! Join us on one exciting ride!"/>
    <n v="10000"/>
    <n v="10440"/>
    <x v="0"/>
    <x v="0"/>
    <s v="USD"/>
    <n v="1464732537"/>
    <n v="1462140537"/>
    <b v="0"/>
    <x v="250"/>
    <b v="1"/>
    <s v="theater/plays"/>
    <n v="1.044"/>
    <n v="145"/>
    <x v="1"/>
    <x v="6"/>
    <x v="3507"/>
    <d v="2016-05-31T22:08:57"/>
  </r>
  <r>
    <x v="3508"/>
    <x v="3506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x v="41"/>
    <b v="1"/>
    <s v="theater/plays"/>
    <n v="1.8"/>
    <n v="12"/>
    <x v="1"/>
    <x v="6"/>
    <x v="3508"/>
    <d v="2016-05-10T21:00:00"/>
  </r>
  <r>
    <x v="3509"/>
    <x v="3507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x v="51"/>
    <b v="1"/>
    <s v="theater/plays"/>
    <n v="1.0633333333333332"/>
    <n v="96.666666666666671"/>
    <x v="1"/>
    <x v="6"/>
    <x v="3509"/>
    <d v="2014-11-21T04:55:00"/>
  </r>
  <r>
    <x v="3510"/>
    <x v="3508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x v="41"/>
    <b v="1"/>
    <s v="theater/plays"/>
    <n v="1.0055555555555555"/>
    <n v="60.333333333333336"/>
    <x v="1"/>
    <x v="6"/>
    <x v="3510"/>
    <d v="2014-07-02T14:54:06"/>
  </r>
  <r>
    <x v="3511"/>
    <x v="3509"/>
    <s v="The world premiere of the first full-length play by Eve Leigh, at the intimate Finborough Theatre in London."/>
    <n v="1500"/>
    <n v="1518"/>
    <x v="0"/>
    <x v="1"/>
    <s v="GBP"/>
    <n v="1415385000"/>
    <n v="1413406695"/>
    <b v="0"/>
    <x v="10"/>
    <b v="1"/>
    <s v="theater/plays"/>
    <n v="1.012"/>
    <n v="79.89473684210526"/>
    <x v="1"/>
    <x v="6"/>
    <x v="3511"/>
    <d v="2014-11-07T18:30:00"/>
  </r>
  <r>
    <x v="3512"/>
    <x v="3510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x v="57"/>
    <b v="1"/>
    <s v="theater/plays"/>
    <n v="1"/>
    <n v="58.823529411764703"/>
    <x v="1"/>
    <x v="6"/>
    <x v="3512"/>
    <d v="2015-04-23T11:53:12"/>
  </r>
  <r>
    <x v="3513"/>
    <x v="3511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x v="34"/>
    <b v="1"/>
    <s v="theater/plays"/>
    <n v="1.1839285714285714"/>
    <n v="75.340909090909093"/>
    <x v="1"/>
    <x v="6"/>
    <x v="3513"/>
    <d v="2014-06-04T04:59:00"/>
  </r>
  <r>
    <x v="3514"/>
    <x v="3512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x v="73"/>
    <b v="1"/>
    <s v="theater/plays"/>
    <n v="1.1000000000000001"/>
    <n v="55"/>
    <x v="1"/>
    <x v="6"/>
    <x v="3514"/>
    <d v="2015-02-02T04:59:00"/>
  </r>
  <r>
    <x v="3515"/>
    <x v="3513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x v="67"/>
    <b v="1"/>
    <s v="theater/plays"/>
    <n v="1.0266666666666666"/>
    <n v="66.956521739130437"/>
    <x v="1"/>
    <x v="6"/>
    <x v="3515"/>
    <d v="2015-05-31T18:32:51"/>
  </r>
  <r>
    <x v="3516"/>
    <x v="3514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x v="202"/>
    <b v="1"/>
    <s v="theater/plays"/>
    <n v="1"/>
    <n v="227.27272727272728"/>
    <x v="1"/>
    <x v="6"/>
    <x v="3516"/>
    <d v="2014-09-08T03:00:00"/>
  </r>
  <r>
    <x v="3517"/>
    <x v="3515"/>
    <s v="Support an outstanding cast of actors to take on a professional production of a masterpiece of modern theatre"/>
    <n v="4000"/>
    <n v="4000"/>
    <x v="0"/>
    <x v="1"/>
    <s v="GBP"/>
    <n v="1404471600"/>
    <n v="1401910634"/>
    <b v="0"/>
    <x v="62"/>
    <b v="1"/>
    <s v="theater/plays"/>
    <n v="1"/>
    <n v="307.69230769230768"/>
    <x v="1"/>
    <x v="6"/>
    <x v="3517"/>
    <d v="2014-07-04T11:00:00"/>
  </r>
  <r>
    <x v="3518"/>
    <x v="3516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x v="51"/>
    <b v="1"/>
    <s v="theater/plays"/>
    <n v="1.10046"/>
    <n v="50.020909090909093"/>
    <x v="1"/>
    <x v="6"/>
    <x v="3518"/>
    <d v="2014-10-02T14:21:00"/>
  </r>
  <r>
    <x v="3519"/>
    <x v="3517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x v="33"/>
    <b v="1"/>
    <s v="theater/plays"/>
    <n v="1.0135000000000001"/>
    <n v="72.392857142857139"/>
    <x v="1"/>
    <x v="6"/>
    <x v="3519"/>
    <d v="2015-03-04T14:22:30"/>
  </r>
  <r>
    <x v="3520"/>
    <x v="3518"/>
    <s v="Help us to bring &quot;Protocols&quot; at the 2015 Camden Fringe. The most controversial play of the year."/>
    <n v="2000"/>
    <n v="2015"/>
    <x v="0"/>
    <x v="1"/>
    <s v="GBP"/>
    <n v="1441547220"/>
    <n v="1439322412"/>
    <b v="0"/>
    <x v="64"/>
    <b v="1"/>
    <s v="theater/plays"/>
    <n v="1.0075000000000001"/>
    <n v="95.952380952380949"/>
    <x v="1"/>
    <x v="6"/>
    <x v="3520"/>
    <d v="2015-09-06T13:47:00"/>
  </r>
  <r>
    <x v="3521"/>
    <x v="3519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x v="62"/>
    <b v="1"/>
    <s v="theater/plays"/>
    <n v="1.6942857142857144"/>
    <n v="45.615384615384613"/>
    <x v="1"/>
    <x v="6"/>
    <x v="3521"/>
    <d v="2014-09-29T08:40:20"/>
  </r>
  <r>
    <x v="3522"/>
    <x v="3520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x v="69"/>
    <b v="1"/>
    <s v="theater/plays"/>
    <n v="1"/>
    <n v="41.029411764705884"/>
    <x v="1"/>
    <x v="6"/>
    <x v="3522"/>
    <d v="2015-09-15T10:06:00"/>
  </r>
  <r>
    <x v="3523"/>
    <x v="3521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x v="144"/>
    <b v="1"/>
    <s v="theater/plays"/>
    <n v="1.1365000000000001"/>
    <n v="56.825000000000003"/>
    <x v="1"/>
    <x v="6"/>
    <x v="3523"/>
    <d v="2016-09-25T23:00:00"/>
  </r>
  <r>
    <x v="3524"/>
    <x v="3522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x v="142"/>
    <b v="1"/>
    <s v="theater/plays"/>
    <n v="1.0156000000000001"/>
    <n v="137.24324324324326"/>
    <x v="1"/>
    <x v="6"/>
    <x v="3524"/>
    <d v="2014-09-13T04:00:00"/>
  </r>
  <r>
    <x v="3525"/>
    <x v="3523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x v="63"/>
    <b v="1"/>
    <s v="theater/plays"/>
    <n v="1.06"/>
    <n v="75.714285714285708"/>
    <x v="1"/>
    <x v="6"/>
    <x v="3525"/>
    <d v="2015-08-09T16:00:00"/>
  </r>
  <r>
    <x v="3526"/>
    <x v="3524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x v="69"/>
    <b v="1"/>
    <s v="theater/plays"/>
    <n v="1.02"/>
    <n v="99"/>
    <x v="1"/>
    <x v="6"/>
    <x v="3526"/>
    <d v="2016-04-28T05:59:00"/>
  </r>
  <r>
    <x v="3527"/>
    <x v="3525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x v="48"/>
    <b v="1"/>
    <s v="theater/plays"/>
    <n v="1.1691666666666667"/>
    <n v="81.569767441860463"/>
    <x v="1"/>
    <x v="6"/>
    <x v="3527"/>
    <d v="2015-07-11T03:59:00"/>
  </r>
  <r>
    <x v="3528"/>
    <x v="3526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x v="77"/>
    <b v="1"/>
    <s v="theater/plays"/>
    <n v="1.0115151515151515"/>
    <n v="45.108108108108105"/>
    <x v="1"/>
    <x v="6"/>
    <x v="3528"/>
    <d v="2017-01-18T12:01:58"/>
  </r>
  <r>
    <x v="3529"/>
    <x v="3527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x v="59"/>
    <b v="1"/>
    <s v="theater/plays"/>
    <n v="1.32"/>
    <n v="36.666666666666664"/>
    <x v="1"/>
    <x v="6"/>
    <x v="3529"/>
    <d v="2015-07-13T01:00:00"/>
  </r>
  <r>
    <x v="3530"/>
    <x v="3528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x v="19"/>
    <b v="1"/>
    <s v="theater/plays"/>
    <n v="1"/>
    <n v="125"/>
    <x v="1"/>
    <x v="6"/>
    <x v="3530"/>
    <d v="2016-04-10T20:00:00"/>
  </r>
  <r>
    <x v="3531"/>
    <x v="3529"/>
    <s v="A political comedy for a crazy election year"/>
    <n v="1000"/>
    <n v="1280"/>
    <x v="0"/>
    <x v="0"/>
    <s v="USD"/>
    <n v="1467301334"/>
    <n v="1464709334"/>
    <b v="0"/>
    <x v="55"/>
    <b v="1"/>
    <s v="theater/plays"/>
    <n v="1.28"/>
    <n v="49.230769230769234"/>
    <x v="1"/>
    <x v="6"/>
    <x v="3531"/>
    <d v="2016-06-30T15:42:14"/>
  </r>
  <r>
    <x v="3532"/>
    <x v="3530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x v="74"/>
    <b v="1"/>
    <s v="theater/plays"/>
    <n v="1.1895833333333334"/>
    <n v="42.296296296296298"/>
    <x v="1"/>
    <x v="6"/>
    <x v="3532"/>
    <d v="2014-09-18T03:59:00"/>
  </r>
  <r>
    <x v="3533"/>
    <x v="3531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x v="22"/>
    <b v="1"/>
    <s v="theater/plays"/>
    <n v="1.262"/>
    <n v="78.875"/>
    <x v="1"/>
    <x v="6"/>
    <x v="3533"/>
    <d v="2015-11-11T19:16:07"/>
  </r>
  <r>
    <x v="3534"/>
    <x v="3532"/>
    <s v="A Theatrical Prequel to Hell's Rebels, the current Pathfinder Adventure Path from Paizo Publishing"/>
    <n v="5000"/>
    <n v="7810"/>
    <x v="0"/>
    <x v="0"/>
    <s v="USD"/>
    <n v="1443711623"/>
    <n v="1440687623"/>
    <b v="0"/>
    <x v="386"/>
    <b v="1"/>
    <s v="theater/plays"/>
    <n v="1.5620000000000001"/>
    <n v="38.284313725490193"/>
    <x v="1"/>
    <x v="6"/>
    <x v="3534"/>
    <d v="2015-10-01T15:00:23"/>
  </r>
  <r>
    <x v="3535"/>
    <x v="3533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x v="67"/>
    <b v="1"/>
    <s v="theater/plays"/>
    <n v="1.0315000000000001"/>
    <n v="44.847826086956523"/>
    <x v="1"/>
    <x v="6"/>
    <x v="3535"/>
    <d v="2015-10-02T18:00:00"/>
  </r>
  <r>
    <x v="3536"/>
    <x v="3534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x v="57"/>
    <b v="1"/>
    <s v="theater/plays"/>
    <n v="1.5333333333333334"/>
    <n v="13.529411764705882"/>
    <x v="1"/>
    <x v="6"/>
    <x v="3536"/>
    <d v="2015-12-20T11:59:00"/>
  </r>
  <r>
    <x v="3537"/>
    <x v="3535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x v="33"/>
    <b v="1"/>
    <s v="theater/plays"/>
    <n v="1.8044444444444445"/>
    <n v="43.5"/>
    <x v="1"/>
    <x v="6"/>
    <x v="3537"/>
    <d v="2014-11-17T07:59:00"/>
  </r>
  <r>
    <x v="3538"/>
    <x v="3536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x v="183"/>
    <b v="1"/>
    <s v="theater/plays"/>
    <n v="1.2845"/>
    <n v="30.951807228915662"/>
    <x v="1"/>
    <x v="6"/>
    <x v="3538"/>
    <d v="2016-08-17T10:05:40"/>
  </r>
  <r>
    <x v="3539"/>
    <x v="3537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x v="62"/>
    <b v="1"/>
    <s v="theater/plays"/>
    <n v="1.1966666666666668"/>
    <n v="55.230769230769234"/>
    <x v="1"/>
    <x v="6"/>
    <x v="3539"/>
    <d v="2016-09-08T18:08:42"/>
  </r>
  <r>
    <x v="3540"/>
    <x v="3538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x v="22"/>
    <b v="1"/>
    <s v="theater/plays"/>
    <n v="1.23"/>
    <n v="46.125"/>
    <x v="1"/>
    <x v="6"/>
    <x v="3540"/>
    <d v="2016-06-26T00:04:51"/>
  </r>
  <r>
    <x v="3541"/>
    <x v="3539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x v="58"/>
    <b v="1"/>
    <s v="theater/plays"/>
    <n v="1.05"/>
    <n v="39.375"/>
    <x v="1"/>
    <x v="6"/>
    <x v="3541"/>
    <d v="2015-08-31T17:31:15"/>
  </r>
  <r>
    <x v="3542"/>
    <x v="3540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x v="268"/>
    <b v="1"/>
    <s v="theater/plays"/>
    <n v="1.0223636363636364"/>
    <n v="66.152941176470591"/>
    <x v="1"/>
    <x v="6"/>
    <x v="3542"/>
    <d v="2014-09-07T14:23:42"/>
  </r>
  <r>
    <x v="3543"/>
    <x v="3541"/>
    <s v="A circus theater show. An escaped carousel horse and a beautiful wire dancer let the fantasies run wild."/>
    <n v="1500"/>
    <n v="1570"/>
    <x v="0"/>
    <x v="12"/>
    <s v="EUR"/>
    <n v="1435255659"/>
    <n v="1432663659"/>
    <b v="0"/>
    <x v="60"/>
    <b v="1"/>
    <s v="theater/plays"/>
    <n v="1.0466666666666666"/>
    <n v="54.137931034482762"/>
    <x v="1"/>
    <x v="6"/>
    <x v="3543"/>
    <d v="2015-06-25T18:07:39"/>
  </r>
  <r>
    <x v="3544"/>
    <x v="3542"/>
    <s v="Death &amp; Pretzels presents the world premiere of Paul Pasulka's Gruoch, or Lady Macbeth"/>
    <n v="2500"/>
    <n v="2500"/>
    <x v="0"/>
    <x v="0"/>
    <s v="USD"/>
    <n v="1425758257"/>
    <n v="1423166257"/>
    <b v="0"/>
    <x v="54"/>
    <b v="1"/>
    <s v="theater/plays"/>
    <n v="1"/>
    <n v="104.16666666666667"/>
    <x v="1"/>
    <x v="6"/>
    <x v="3544"/>
    <d v="2015-03-07T19:57:37"/>
  </r>
  <r>
    <x v="3545"/>
    <x v="3543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x v="22"/>
    <b v="1"/>
    <s v="theater/plays"/>
    <n v="1.004"/>
    <n v="31.375"/>
    <x v="1"/>
    <x v="6"/>
    <x v="3545"/>
    <d v="2015-04-11T19:22:39"/>
  </r>
  <r>
    <x v="3546"/>
    <x v="3544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x v="10"/>
    <b v="1"/>
    <s v="theater/plays"/>
    <n v="1.0227272727272727"/>
    <n v="59.210526315789473"/>
    <x v="1"/>
    <x v="6"/>
    <x v="3546"/>
    <d v="2015-04-01T03:59:00"/>
  </r>
  <r>
    <x v="3547"/>
    <x v="3545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x v="226"/>
    <b v="1"/>
    <s v="theater/plays"/>
    <n v="1.1440928571428572"/>
    <n v="119.17633928571429"/>
    <x v="1"/>
    <x v="6"/>
    <x v="3547"/>
    <d v="2016-05-14T03:59:00"/>
  </r>
  <r>
    <x v="3548"/>
    <x v="3546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x v="62"/>
    <b v="1"/>
    <s v="theater/plays"/>
    <n v="1.019047619047619"/>
    <n v="164.61538461538461"/>
    <x v="1"/>
    <x v="6"/>
    <x v="3548"/>
    <d v="2016-03-05T01:00:00"/>
  </r>
  <r>
    <x v="3549"/>
    <x v="3547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x v="288"/>
    <b v="1"/>
    <s v="theater/plays"/>
    <n v="1.02"/>
    <n v="24.285714285714285"/>
    <x v="1"/>
    <x v="6"/>
    <x v="3549"/>
    <d v="2015-09-04T09:27:53"/>
  </r>
  <r>
    <x v="3550"/>
    <x v="3548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x v="31"/>
    <b v="1"/>
    <s v="theater/plays"/>
    <n v="1.048"/>
    <n v="40.9375"/>
    <x v="1"/>
    <x v="6"/>
    <x v="3550"/>
    <d v="2016-05-02T21:26:38"/>
  </r>
  <r>
    <x v="3551"/>
    <x v="3549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x v="20"/>
    <b v="1"/>
    <s v="theater/plays"/>
    <n v="1.0183333333333333"/>
    <n v="61.1"/>
    <x v="1"/>
    <x v="6"/>
    <x v="3551"/>
    <d v="2014-05-22T22:07:00"/>
  </r>
  <r>
    <x v="3552"/>
    <x v="3550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x v="9"/>
    <b v="1"/>
    <s v="theater/plays"/>
    <n v="1"/>
    <n v="38.65"/>
    <x v="1"/>
    <x v="6"/>
    <x v="3552"/>
    <d v="2014-06-28T14:05:24"/>
  </r>
  <r>
    <x v="3553"/>
    <x v="3551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x v="201"/>
    <b v="1"/>
    <s v="theater/plays"/>
    <n v="1.0627272727272727"/>
    <n v="56.20192307692308"/>
    <x v="1"/>
    <x v="6"/>
    <x v="3553"/>
    <d v="2015-08-12T00:00:00"/>
  </r>
  <r>
    <x v="3554"/>
    <x v="3552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x v="28"/>
    <b v="1"/>
    <s v="theater/plays"/>
    <n v="1.1342219999999998"/>
    <n v="107.00207547169811"/>
    <x v="1"/>
    <x v="6"/>
    <x v="3554"/>
    <d v="2015-02-11T17:00:00"/>
  </r>
  <r>
    <x v="3555"/>
    <x v="3553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x v="25"/>
    <b v="1"/>
    <s v="theater/plays"/>
    <n v="1"/>
    <n v="171.42857142857142"/>
    <x v="1"/>
    <x v="6"/>
    <x v="3555"/>
    <d v="2016-11-17T11:36:34"/>
  </r>
  <r>
    <x v="3556"/>
    <x v="3554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x v="9"/>
    <b v="1"/>
    <s v="theater/plays"/>
    <n v="1.0045454545454546"/>
    <n v="110.5"/>
    <x v="1"/>
    <x v="6"/>
    <x v="3556"/>
    <d v="2014-08-17T15:35:24"/>
  </r>
  <r>
    <x v="3557"/>
    <x v="3555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x v="501"/>
    <b v="1"/>
    <s v="theater/plays"/>
    <n v="1.0003599999999999"/>
    <n v="179.27598566308242"/>
    <x v="1"/>
    <x v="6"/>
    <x v="3557"/>
    <d v="2014-05-05T06:38:31"/>
  </r>
  <r>
    <x v="3558"/>
    <x v="3556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x v="19"/>
    <b v="1"/>
    <s v="theater/plays"/>
    <n v="1.44"/>
    <n v="22.90909090909091"/>
    <x v="1"/>
    <x v="6"/>
    <x v="3558"/>
    <d v="2015-06-26T21:00:00"/>
  </r>
  <r>
    <x v="3559"/>
    <x v="3557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x v="54"/>
    <b v="1"/>
    <s v="theater/plays"/>
    <n v="1.0349999999999999"/>
    <n v="43.125"/>
    <x v="1"/>
    <x v="6"/>
    <x v="3559"/>
    <d v="2015-07-31T08:58:00"/>
  </r>
  <r>
    <x v="3560"/>
    <x v="3558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x v="142"/>
    <b v="1"/>
    <s v="theater/plays"/>
    <n v="1.0843750000000001"/>
    <n v="46.891891891891895"/>
    <x v="1"/>
    <x v="6"/>
    <x v="3560"/>
    <d v="2015-05-27T02:45:00"/>
  </r>
  <r>
    <x v="3561"/>
    <x v="3559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x v="241"/>
    <b v="1"/>
    <s v="theater/plays"/>
    <n v="1.024"/>
    <n v="47.407407407407405"/>
    <x v="1"/>
    <x v="6"/>
    <x v="3561"/>
    <d v="2015-08-05T18:36:00"/>
  </r>
  <r>
    <x v="3562"/>
    <x v="3560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x v="162"/>
    <b v="1"/>
    <s v="theater/plays"/>
    <n v="1.4888888888888889"/>
    <n v="15.129032258064516"/>
    <x v="1"/>
    <x v="6"/>
    <x v="3562"/>
    <d v="2016-03-13T22:00:00"/>
  </r>
  <r>
    <x v="3563"/>
    <x v="3561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x v="20"/>
    <b v="1"/>
    <s v="theater/plays"/>
    <n v="1.0549000000000002"/>
    <n v="21.098000000000003"/>
    <x v="1"/>
    <x v="6"/>
    <x v="3563"/>
    <d v="2016-08-01T19:00:00"/>
  </r>
  <r>
    <x v="3564"/>
    <x v="3562"/>
    <s v="Multi Award-Winng play THE PILLOWMAN coming to the Arts Centre Theatre, Aberdeen"/>
    <n v="1000"/>
    <n v="1005"/>
    <x v="0"/>
    <x v="1"/>
    <s v="GBP"/>
    <n v="1444060800"/>
    <n v="1440082649"/>
    <b v="0"/>
    <x v="57"/>
    <b v="1"/>
    <s v="theater/plays"/>
    <n v="1.0049999999999999"/>
    <n v="59.117647058823529"/>
    <x v="1"/>
    <x v="6"/>
    <x v="3564"/>
    <d v="2015-10-05T16:00:00"/>
  </r>
  <r>
    <x v="3565"/>
    <x v="3563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x v="8"/>
    <b v="1"/>
    <s v="theater/plays"/>
    <n v="1.3055555555555556"/>
    <n v="97.916666666666671"/>
    <x v="1"/>
    <x v="6"/>
    <x v="3565"/>
    <d v="2014-12-31T17:50:08"/>
  </r>
  <r>
    <x v="3566"/>
    <x v="3564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x v="44"/>
    <b v="1"/>
    <s v="theater/plays"/>
    <n v="1.0475000000000001"/>
    <n v="55.131578947368418"/>
    <x v="1"/>
    <x v="6"/>
    <x v="3566"/>
    <d v="2015-01-23T12:11:23"/>
  </r>
  <r>
    <x v="3567"/>
    <x v="3565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x v="14"/>
    <b v="1"/>
    <s v="theater/plays"/>
    <n v="1.0880000000000001"/>
    <n v="26.536585365853657"/>
    <x v="1"/>
    <x v="6"/>
    <x v="3567"/>
    <d v="2015-06-10T19:27:24"/>
  </r>
  <r>
    <x v="3568"/>
    <x v="3566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x v="10"/>
    <b v="1"/>
    <s v="theater/plays"/>
    <n v="1.1100000000000001"/>
    <n v="58.421052631578945"/>
    <x v="1"/>
    <x v="6"/>
    <x v="3568"/>
    <d v="2014-09-17T17:46:34"/>
  </r>
  <r>
    <x v="3569"/>
    <x v="3567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x v="14"/>
    <b v="1"/>
    <s v="theater/plays"/>
    <n v="1.0047999999999999"/>
    <n v="122.53658536585365"/>
    <x v="1"/>
    <x v="6"/>
    <x v="3569"/>
    <d v="2015-01-08T16:31:36"/>
  </r>
  <r>
    <x v="3570"/>
    <x v="3568"/>
    <s v="Theatre Machine presents an all-new adaptation of Maxim Gorky's classic of Russian theatre, The Lower Depths."/>
    <n v="2000"/>
    <n v="2287"/>
    <x v="0"/>
    <x v="0"/>
    <s v="USD"/>
    <n v="1420009200"/>
    <n v="1417593483"/>
    <b v="0"/>
    <x v="55"/>
    <b v="1"/>
    <s v="theater/plays"/>
    <n v="1.1435"/>
    <n v="87.961538461538467"/>
    <x v="1"/>
    <x v="6"/>
    <x v="3570"/>
    <d v="2014-12-31T07:00:00"/>
  </r>
  <r>
    <x v="3571"/>
    <x v="3569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x v="20"/>
    <b v="1"/>
    <s v="theater/plays"/>
    <n v="1.2206666666666666"/>
    <n v="73.239999999999995"/>
    <x v="1"/>
    <x v="6"/>
    <x v="3571"/>
    <d v="2014-10-30T20:36:53"/>
  </r>
  <r>
    <x v="3572"/>
    <x v="3570"/>
    <s v="A darkly comic one woman show by Abram Rooney as part of The Camden Fringe 2015."/>
    <n v="500"/>
    <n v="500"/>
    <x v="0"/>
    <x v="1"/>
    <s v="GBP"/>
    <n v="1434894082"/>
    <n v="1432302082"/>
    <b v="0"/>
    <x v="82"/>
    <b v="1"/>
    <s v="theater/plays"/>
    <n v="1"/>
    <n v="55.555555555555557"/>
    <x v="1"/>
    <x v="6"/>
    <x v="3572"/>
    <d v="2015-06-21T13:41:22"/>
  </r>
  <r>
    <x v="3573"/>
    <x v="3571"/>
    <s v="London based theatre makers collaborating to create a new show about the history of HipHop."/>
    <n v="3000"/>
    <n v="3084"/>
    <x v="0"/>
    <x v="1"/>
    <s v="GBP"/>
    <n v="1415440846"/>
    <n v="1412845246"/>
    <b v="0"/>
    <x v="76"/>
    <b v="1"/>
    <s v="theater/plays"/>
    <n v="1.028"/>
    <n v="39.53846153846154"/>
    <x v="1"/>
    <x v="6"/>
    <x v="3573"/>
    <d v="2014-11-08T10:00:46"/>
  </r>
  <r>
    <x v="3574"/>
    <x v="3572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x v="43"/>
    <b v="1"/>
    <s v="theater/plays"/>
    <n v="1.0612068965517241"/>
    <n v="136.77777777777777"/>
    <x v="1"/>
    <x v="6"/>
    <x v="3574"/>
    <d v="2014-11-13T23:37:28"/>
  </r>
  <r>
    <x v="3575"/>
    <x v="3573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x v="332"/>
    <b v="1"/>
    <s v="theater/plays"/>
    <n v="1.0133000000000001"/>
    <n v="99.343137254901961"/>
    <x v="1"/>
    <x v="6"/>
    <x v="3575"/>
    <d v="2016-08-11T03:59:00"/>
  </r>
  <r>
    <x v="3576"/>
    <x v="3574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x v="81"/>
    <b v="1"/>
    <s v="theater/plays"/>
    <n v="1"/>
    <n v="20"/>
    <x v="1"/>
    <x v="6"/>
    <x v="3576"/>
    <d v="2016-12-05T14:10:54"/>
  </r>
  <r>
    <x v="3577"/>
    <x v="3575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x v="74"/>
    <b v="1"/>
    <s v="theater/plays"/>
    <n v="1.3"/>
    <n v="28.888888888888889"/>
    <x v="1"/>
    <x v="6"/>
    <x v="3577"/>
    <d v="2015-04-26T06:28:00"/>
  </r>
  <r>
    <x v="3578"/>
    <x v="3576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x v="77"/>
    <b v="1"/>
    <s v="theater/plays"/>
    <n v="1.0001333333333333"/>
    <n v="40.545945945945945"/>
    <x v="1"/>
    <x v="6"/>
    <x v="3578"/>
    <d v="2016-04-30T17:36:17"/>
  </r>
  <r>
    <x v="3579"/>
    <x v="3577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x v="25"/>
    <b v="1"/>
    <s v="theater/plays"/>
    <n v="1"/>
    <n v="35.714285714285715"/>
    <x v="1"/>
    <x v="6"/>
    <x v="3579"/>
    <d v="2016-03-31T17:17:36"/>
  </r>
  <r>
    <x v="3580"/>
    <x v="3578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x v="74"/>
    <b v="1"/>
    <s v="theater/plays"/>
    <n v="1.1388888888888888"/>
    <n v="37.962962962962962"/>
    <x v="1"/>
    <x v="6"/>
    <x v="3580"/>
    <d v="2015-03-01T04:59:00"/>
  </r>
  <r>
    <x v="3581"/>
    <x v="3579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x v="43"/>
    <b v="1"/>
    <s v="theater/plays"/>
    <n v="1"/>
    <n v="33.333333333333336"/>
    <x v="1"/>
    <x v="6"/>
    <x v="3581"/>
    <d v="2014-07-30T11:18:30"/>
  </r>
  <r>
    <x v="3582"/>
    <x v="3580"/>
    <s v="A contemporary American play touching on the scorching realities of growing up in the Millennial generation."/>
    <n v="1000"/>
    <n v="2870"/>
    <x v="0"/>
    <x v="0"/>
    <s v="USD"/>
    <n v="1459822682"/>
    <n v="1458613082"/>
    <b v="0"/>
    <x v="72"/>
    <b v="1"/>
    <s v="theater/plays"/>
    <n v="2.87"/>
    <n v="58.571428571428569"/>
    <x v="1"/>
    <x v="6"/>
    <x v="3582"/>
    <d v="2016-04-05T02:18:02"/>
  </r>
  <r>
    <x v="3583"/>
    <x v="3581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x v="54"/>
    <b v="1"/>
    <s v="theater/plays"/>
    <n v="1.085"/>
    <n v="135.625"/>
    <x v="1"/>
    <x v="6"/>
    <x v="3583"/>
    <d v="2016-04-18T09:13:25"/>
  </r>
  <r>
    <x v="3584"/>
    <x v="3582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x v="300"/>
    <b v="1"/>
    <s v="theater/plays"/>
    <n v="1.155"/>
    <n v="30.9375"/>
    <x v="1"/>
    <x v="6"/>
    <x v="3584"/>
    <d v="2015-07-13T07:35:44"/>
  </r>
  <r>
    <x v="3585"/>
    <x v="3583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x v="23"/>
    <b v="1"/>
    <s v="theater/plays"/>
    <n v="1.1911764705882353"/>
    <n v="176.08695652173913"/>
    <x v="1"/>
    <x v="6"/>
    <x v="3585"/>
    <d v="2014-12-21T17:11:30"/>
  </r>
  <r>
    <x v="3586"/>
    <x v="3584"/>
    <s v="See Theatre In A New Light"/>
    <n v="7500"/>
    <n v="8207"/>
    <x v="0"/>
    <x v="0"/>
    <s v="USD"/>
    <n v="1474649070"/>
    <n v="1469465070"/>
    <b v="0"/>
    <x v="241"/>
    <b v="1"/>
    <s v="theater/plays"/>
    <n v="1.0942666666666667"/>
    <n v="151.9814814814815"/>
    <x v="1"/>
    <x v="6"/>
    <x v="3586"/>
    <d v="2016-09-23T16:44:30"/>
  </r>
  <r>
    <x v="3587"/>
    <x v="3585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x v="33"/>
    <b v="1"/>
    <s v="theater/plays"/>
    <n v="1.266"/>
    <n v="22.607142857142858"/>
    <x v="1"/>
    <x v="6"/>
    <x v="3587"/>
    <d v="2016-06-27T19:00:00"/>
  </r>
  <r>
    <x v="3588"/>
    <x v="3586"/>
    <s v="Touring the fast-paced, playful and poignant story of three twenty-somethings in a mental-health support group."/>
    <n v="200"/>
    <n v="201"/>
    <x v="0"/>
    <x v="1"/>
    <s v="GBP"/>
    <n v="1430348400"/>
    <n v="1428436410"/>
    <b v="0"/>
    <x v="202"/>
    <b v="1"/>
    <s v="theater/plays"/>
    <n v="1.0049999999999999"/>
    <n v="18.272727272727273"/>
    <x v="1"/>
    <x v="6"/>
    <x v="3588"/>
    <d v="2015-04-29T23:00:00"/>
  </r>
  <r>
    <x v="3589"/>
    <x v="3587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x v="95"/>
    <b v="1"/>
    <s v="theater/plays"/>
    <n v="1.2749999999999999"/>
    <n v="82.258064516129039"/>
    <x v="1"/>
    <x v="6"/>
    <x v="3589"/>
    <d v="2015-05-26T15:32:27"/>
  </r>
  <r>
    <x v="3590"/>
    <x v="3588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x v="196"/>
    <b v="1"/>
    <s v="theater/plays"/>
    <n v="1.0005999999999999"/>
    <n v="68.534246575342465"/>
    <x v="1"/>
    <x v="6"/>
    <x v="3590"/>
    <d v="2014-10-20T08:00:34"/>
  </r>
  <r>
    <x v="3591"/>
    <x v="3589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x v="59"/>
    <b v="1"/>
    <s v="theater/plays"/>
    <n v="1.75"/>
    <n v="68.055555555555557"/>
    <x v="1"/>
    <x v="6"/>
    <x v="3591"/>
    <d v="2015-01-24T04:59:00"/>
  </r>
  <r>
    <x v="3592"/>
    <x v="3590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x v="2"/>
    <b v="1"/>
    <s v="theater/plays"/>
    <n v="1.2725"/>
    <n v="72.714285714285708"/>
    <x v="1"/>
    <x v="6"/>
    <x v="3592"/>
    <d v="2015-02-11T04:59:00"/>
  </r>
  <r>
    <x v="3593"/>
    <x v="3591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x v="68"/>
    <b v="1"/>
    <s v="theater/plays"/>
    <n v="1.1063333333333334"/>
    <n v="77.186046511627907"/>
    <x v="1"/>
    <x v="6"/>
    <x v="3593"/>
    <d v="2015-01-05T20:26:00"/>
  </r>
  <r>
    <x v="3594"/>
    <x v="3592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x v="17"/>
    <b v="1"/>
    <s v="theater/plays"/>
    <n v="1.2593749999999999"/>
    <n v="55.972222222222221"/>
    <x v="1"/>
    <x v="6"/>
    <x v="3594"/>
    <d v="2016-09-04T01:36:22"/>
  </r>
  <r>
    <x v="3595"/>
    <x v="3593"/>
    <s v="A new theatre company staging Will Eno's The Flu Season in Seattle"/>
    <n v="2600"/>
    <n v="3081"/>
    <x v="0"/>
    <x v="0"/>
    <s v="USD"/>
    <n v="1426229940"/>
    <n v="1423959123"/>
    <b v="0"/>
    <x v="95"/>
    <b v="1"/>
    <s v="theater/plays"/>
    <n v="1.1850000000000001"/>
    <n v="49.693548387096776"/>
    <x v="1"/>
    <x v="6"/>
    <x v="3595"/>
    <d v="2015-03-13T06:59:00"/>
  </r>
  <r>
    <x v="3596"/>
    <x v="3594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x v="41"/>
    <b v="1"/>
    <s v="theater/plays"/>
    <n v="1.0772727272727274"/>
    <n v="79"/>
    <x v="1"/>
    <x v="6"/>
    <x v="3596"/>
    <d v="2014-08-26T17:09:42"/>
  </r>
  <r>
    <x v="3597"/>
    <x v="3595"/>
    <s v="&quot;I think that I have my own will. I can stop this, I tell myself. But it's not true.&quot;"/>
    <n v="2500"/>
    <n v="2565"/>
    <x v="0"/>
    <x v="0"/>
    <s v="USD"/>
    <n v="1456984740"/>
    <n v="1455717790"/>
    <b v="0"/>
    <x v="51"/>
    <b v="1"/>
    <s v="theater/plays"/>
    <n v="1.026"/>
    <n v="77.727272727272734"/>
    <x v="1"/>
    <x v="6"/>
    <x v="3597"/>
    <d v="2016-03-03T05:59:00"/>
  </r>
  <r>
    <x v="3598"/>
    <x v="3596"/>
    <s v="River City Theatre Company needs your support as we embark on our thirteenth production, CINDERELLA!"/>
    <n v="1000"/>
    <n v="1101"/>
    <x v="0"/>
    <x v="0"/>
    <s v="USD"/>
    <n v="1409720340"/>
    <n v="1408129822"/>
    <b v="0"/>
    <x v="74"/>
    <b v="1"/>
    <s v="theater/plays"/>
    <n v="1.101"/>
    <n v="40.777777777777779"/>
    <x v="1"/>
    <x v="6"/>
    <x v="3598"/>
    <d v="2014-09-03T04:59:00"/>
  </r>
  <r>
    <x v="3599"/>
    <x v="3597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x v="57"/>
    <b v="1"/>
    <s v="theater/plays"/>
    <n v="2.02"/>
    <n v="59.411764705882355"/>
    <x v="1"/>
    <x v="6"/>
    <x v="3599"/>
    <d v="2015-08-30T00:00:00"/>
  </r>
  <r>
    <x v="3600"/>
    <x v="3598"/>
    <s v="The First Play From The Man Who Brought You The Black James Bond!"/>
    <n v="10"/>
    <n v="13"/>
    <x v="0"/>
    <x v="0"/>
    <s v="USD"/>
    <n v="1476390164"/>
    <n v="1473970964"/>
    <b v="0"/>
    <x v="80"/>
    <b v="1"/>
    <s v="theater/plays"/>
    <n v="1.3"/>
    <n v="3.25"/>
    <x v="1"/>
    <x v="6"/>
    <x v="3600"/>
    <d v="2016-10-13T20:22:44"/>
  </r>
  <r>
    <x v="3601"/>
    <x v="3599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x v="28"/>
    <b v="1"/>
    <s v="theater/plays"/>
    <n v="1.0435000000000001"/>
    <n v="39.377358490566039"/>
    <x v="1"/>
    <x v="6"/>
    <x v="3601"/>
    <d v="2015-01-16T23:58:02"/>
  </r>
  <r>
    <x v="3602"/>
    <x v="3600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x v="72"/>
    <b v="1"/>
    <s v="theater/plays"/>
    <n v="1.0004999999999999"/>
    <n v="81.673469387755105"/>
    <x v="1"/>
    <x v="6"/>
    <x v="3602"/>
    <d v="2016-05-17T21:27:59"/>
  </r>
  <r>
    <x v="3603"/>
    <x v="3601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x v="7"/>
    <b v="1"/>
    <s v="theater/plays"/>
    <n v="1.7066666666666668"/>
    <n v="44.912280701754383"/>
    <x v="1"/>
    <x v="6"/>
    <x v="3603"/>
    <d v="2015-11-05T21:44:40"/>
  </r>
  <r>
    <x v="3604"/>
    <x v="3602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x v="50"/>
    <b v="1"/>
    <s v="theater/plays"/>
    <n v="1.1283333333333334"/>
    <n v="49.05797101449275"/>
    <x v="1"/>
    <x v="6"/>
    <x v="3604"/>
    <d v="2016-04-29T06:59:00"/>
  </r>
  <r>
    <x v="3605"/>
    <x v="3603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x v="41"/>
    <b v="1"/>
    <s v="theater/plays"/>
    <n v="1.84"/>
    <n v="30.666666666666668"/>
    <x v="1"/>
    <x v="6"/>
    <x v="3605"/>
    <d v="2016-02-13T19:02:06"/>
  </r>
  <r>
    <x v="3606"/>
    <x v="3604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x v="31"/>
    <b v="1"/>
    <s v="theater/plays"/>
    <n v="1.3026666666666666"/>
    <n v="61.0625"/>
    <x v="1"/>
    <x v="6"/>
    <x v="3606"/>
    <d v="2016-08-14T14:30:57"/>
  </r>
  <r>
    <x v="3607"/>
    <x v="3605"/>
    <s v="'E15' is a verbatim project that looks at the story of the Focus E15 Campaign"/>
    <n v="550"/>
    <n v="580"/>
    <x v="0"/>
    <x v="1"/>
    <s v="GBP"/>
    <n v="1450137600"/>
    <n v="1448924882"/>
    <b v="0"/>
    <x v="9"/>
    <b v="1"/>
    <s v="theater/plays"/>
    <n v="1.0545454545454545"/>
    <n v="29"/>
    <x v="1"/>
    <x v="6"/>
    <x v="3607"/>
    <d v="2015-12-15T00:00:00"/>
  </r>
  <r>
    <x v="3608"/>
    <x v="3606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x v="74"/>
    <b v="1"/>
    <s v="theater/plays"/>
    <n v="1"/>
    <n v="29.62962962962963"/>
    <x v="1"/>
    <x v="6"/>
    <x v="3608"/>
    <d v="2016-06-17T14:00:00"/>
  </r>
  <r>
    <x v="3609"/>
    <x v="3607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x v="64"/>
    <b v="1"/>
    <s v="theater/plays"/>
    <n v="1.5331632653061225"/>
    <n v="143.0952380952381"/>
    <x v="1"/>
    <x v="6"/>
    <x v="3609"/>
    <d v="2016-03-30T22:48:05"/>
  </r>
  <r>
    <x v="3610"/>
    <x v="3608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x v="162"/>
    <b v="1"/>
    <s v="theater/plays"/>
    <n v="1.623"/>
    <n v="52.354838709677416"/>
    <x v="1"/>
    <x v="6"/>
    <x v="3610"/>
    <d v="2015-08-17T10:22:16"/>
  </r>
  <r>
    <x v="3611"/>
    <x v="3609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x v="13"/>
    <b v="1"/>
    <s v="theater/plays"/>
    <n v="1.36"/>
    <n v="66.666666666666671"/>
    <x v="1"/>
    <x v="6"/>
    <x v="3611"/>
    <d v="2015-04-08T08:53:21"/>
  </r>
  <r>
    <x v="3612"/>
    <x v="3610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x v="7"/>
    <b v="1"/>
    <s v="theater/plays"/>
    <n v="1.444"/>
    <n v="126.66666666666667"/>
    <x v="1"/>
    <x v="6"/>
    <x v="3612"/>
    <d v="2014-06-09T17:26:51"/>
  </r>
  <r>
    <x v="3613"/>
    <x v="3611"/>
    <s v="a woman walks into a bar except she looks like a man and no one's serving drinks. one night only"/>
    <n v="1250"/>
    <n v="1250"/>
    <x v="0"/>
    <x v="0"/>
    <s v="USD"/>
    <n v="1403964574"/>
    <n v="1401372574"/>
    <b v="0"/>
    <x v="9"/>
    <b v="1"/>
    <s v="theater/plays"/>
    <n v="1"/>
    <n v="62.5"/>
    <x v="1"/>
    <x v="6"/>
    <x v="3613"/>
    <d v="2014-06-28T14:09:34"/>
  </r>
  <r>
    <x v="3614"/>
    <x v="3438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x v="26"/>
    <b v="1"/>
    <s v="theater/plays"/>
    <n v="1.008"/>
    <n v="35.492957746478872"/>
    <x v="1"/>
    <x v="6"/>
    <x v="3614"/>
    <d v="2015-06-19T01:00:16"/>
  </r>
  <r>
    <x v="3615"/>
    <x v="3612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x v="250"/>
    <b v="1"/>
    <s v="theater/plays"/>
    <n v="1.0680000000000001"/>
    <n v="37.083333333333336"/>
    <x v="1"/>
    <x v="6"/>
    <x v="3615"/>
    <d v="2015-12-10T14:14:56"/>
  </r>
  <r>
    <x v="3616"/>
    <x v="3613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x v="43"/>
    <b v="1"/>
    <s v="theater/plays"/>
    <n v="1.248"/>
    <n v="69.333333333333329"/>
    <x v="1"/>
    <x v="6"/>
    <x v="3616"/>
    <d v="2015-03-19T21:47:44"/>
  </r>
  <r>
    <x v="3617"/>
    <x v="3614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x v="13"/>
    <b v="1"/>
    <s v="theater/plays"/>
    <n v="1.1891891891891893"/>
    <n v="17.254901960784313"/>
    <x v="1"/>
    <x v="6"/>
    <x v="3617"/>
    <d v="2017-02-28T00:00:00"/>
  </r>
  <r>
    <x v="3618"/>
    <x v="3615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x v="66"/>
    <b v="1"/>
    <s v="theater/plays"/>
    <n v="1.01"/>
    <n v="36.071428571428569"/>
    <x v="1"/>
    <x v="6"/>
    <x v="3618"/>
    <d v="2015-06-03T15:04:10"/>
  </r>
  <r>
    <x v="3619"/>
    <x v="3616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x v="57"/>
    <b v="1"/>
    <s v="theater/plays"/>
    <n v="1.1299999999999999"/>
    <n v="66.470588235294116"/>
    <x v="1"/>
    <x v="6"/>
    <x v="3619"/>
    <d v="2016-11-19T22:00:00"/>
  </r>
  <r>
    <x v="3620"/>
    <x v="3617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x v="438"/>
    <b v="1"/>
    <s v="theater/plays"/>
    <n v="1.0519047619047619"/>
    <n v="56.065989847715734"/>
    <x v="1"/>
    <x v="6"/>
    <x v="3620"/>
    <d v="2015-03-05T04:00:00"/>
  </r>
  <r>
    <x v="3621"/>
    <x v="3618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x v="16"/>
    <b v="1"/>
    <s v="theater/plays"/>
    <n v="1.0973333333333333"/>
    <n v="47.028571428571432"/>
    <x v="1"/>
    <x v="6"/>
    <x v="3621"/>
    <d v="2016-09-30T21:00:00"/>
  </r>
  <r>
    <x v="3622"/>
    <x v="3619"/>
    <s v="5 actors. 39 characters. 1 epic adventure. Presented by the Cradle Theatre Company."/>
    <n v="1000"/>
    <n v="1000.99"/>
    <x v="0"/>
    <x v="0"/>
    <s v="USD"/>
    <n v="1411874580"/>
    <n v="1409030371"/>
    <b v="0"/>
    <x v="64"/>
    <b v="1"/>
    <s v="theater/plays"/>
    <n v="1.00099"/>
    <n v="47.666190476190479"/>
    <x v="1"/>
    <x v="6"/>
    <x v="3622"/>
    <d v="2014-09-28T03:23:00"/>
  </r>
  <r>
    <x v="3623"/>
    <x v="3620"/>
    <s v="An original play exploring the complications of romantic relationships in all forms."/>
    <n v="2500"/>
    <n v="3000"/>
    <x v="0"/>
    <x v="0"/>
    <s v="USD"/>
    <n v="1406358000"/>
    <n v="1404841270"/>
    <b v="0"/>
    <x v="69"/>
    <b v="1"/>
    <s v="theater/plays"/>
    <n v="1.2"/>
    <n v="88.235294117647058"/>
    <x v="1"/>
    <x v="6"/>
    <x v="3623"/>
    <d v="2014-07-26T07:00:00"/>
  </r>
  <r>
    <x v="3624"/>
    <x v="3621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x v="70"/>
    <b v="1"/>
    <s v="theater/plays"/>
    <n v="1.0493333333333332"/>
    <n v="80.717948717948715"/>
    <x v="1"/>
    <x v="6"/>
    <x v="3624"/>
    <d v="2016-08-23T18:34:50"/>
  </r>
  <r>
    <x v="3625"/>
    <x v="3622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x v="76"/>
    <b v="1"/>
    <s v="theater/plays"/>
    <n v="1.0266666666666666"/>
    <n v="39.487179487179489"/>
    <x v="1"/>
    <x v="6"/>
    <x v="3625"/>
    <d v="2015-07-02T15:39:37"/>
  </r>
  <r>
    <x v="3626"/>
    <x v="3623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x v="53"/>
    <b v="1"/>
    <s v="theater/plays"/>
    <n v="1.0182500000000001"/>
    <n v="84.854166666666671"/>
    <x v="1"/>
    <x v="6"/>
    <x v="3626"/>
    <d v="2014-08-16T16:00:57"/>
  </r>
  <r>
    <x v="3627"/>
    <x v="3624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x v="60"/>
    <b v="1"/>
    <s v="theater/plays"/>
    <n v="1"/>
    <n v="68.965517241379317"/>
    <x v="1"/>
    <x v="6"/>
    <x v="3627"/>
    <d v="2016-05-21T03:59:00"/>
  </r>
  <r>
    <x v="3628"/>
    <x v="3625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x v="78"/>
    <b v="0"/>
    <s v="theater/musical"/>
    <n v="0"/>
    <e v="#DIV/0!"/>
    <x v="1"/>
    <x v="40"/>
    <x v="3628"/>
    <d v="2015-12-13T20:59:56"/>
  </r>
  <r>
    <x v="3629"/>
    <x v="3626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x v="84"/>
    <b v="0"/>
    <s v="theater/musical"/>
    <n v="1.9999999999999999E-6"/>
    <n v="1"/>
    <x v="1"/>
    <x v="40"/>
    <x v="3629"/>
    <d v="2016-05-05T17:00:00"/>
  </r>
  <r>
    <x v="3630"/>
    <x v="3627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x v="29"/>
    <b v="0"/>
    <s v="theater/musical"/>
    <n v="3.3333333333333332E-4"/>
    <n v="1"/>
    <x v="1"/>
    <x v="40"/>
    <x v="3630"/>
    <d v="2014-11-29T21:19:50"/>
  </r>
  <r>
    <x v="3631"/>
    <x v="3628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x v="211"/>
    <b v="0"/>
    <s v="theater/musical"/>
    <n v="0.51023391812865493"/>
    <n v="147.88135593220338"/>
    <x v="1"/>
    <x v="40"/>
    <x v="3631"/>
    <d v="2014-09-23T03:59:00"/>
  </r>
  <r>
    <x v="3632"/>
    <x v="3629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x v="29"/>
    <b v="0"/>
    <s v="theater/musical"/>
    <n v="0.2"/>
    <n v="100"/>
    <x v="1"/>
    <x v="40"/>
    <x v="3632"/>
    <d v="2014-11-23T22:29:09"/>
  </r>
  <r>
    <x v="3633"/>
    <x v="3630"/>
    <s v="SMOKEY AND THE BANDIT: THE MUSICAL_x000a_The classic film, characters and music you love, on stage, LIVE!"/>
    <n v="5000"/>
    <n v="1762"/>
    <x v="2"/>
    <x v="0"/>
    <s v="USD"/>
    <n v="1479517200"/>
    <n v="1475765867"/>
    <b v="0"/>
    <x v="162"/>
    <b v="0"/>
    <s v="theater/musical"/>
    <n v="0.35239999999999999"/>
    <n v="56.838709677419352"/>
    <x v="1"/>
    <x v="40"/>
    <x v="3633"/>
    <d v="2016-11-19T01:00:00"/>
  </r>
  <r>
    <x v="3634"/>
    <x v="3631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x v="59"/>
    <b v="0"/>
    <s v="theater/musical"/>
    <n v="4.2466666666666666E-2"/>
    <n v="176.94444444444446"/>
    <x v="1"/>
    <x v="40"/>
    <x v="3634"/>
    <d v="2017-01-14T03:59:00"/>
  </r>
  <r>
    <x v="3635"/>
    <x v="3632"/>
    <s v="Mary's Son is a pop opera about Jesus and the hope he brings to all people."/>
    <n v="3500"/>
    <n v="1276"/>
    <x v="2"/>
    <x v="0"/>
    <s v="USD"/>
    <n v="1461186676"/>
    <n v="1458594676"/>
    <b v="0"/>
    <x v="73"/>
    <b v="0"/>
    <s v="theater/musical"/>
    <n v="0.36457142857142855"/>
    <n v="127.6"/>
    <x v="1"/>
    <x v="40"/>
    <x v="3635"/>
    <d v="2016-04-20T21:11:16"/>
  </r>
  <r>
    <x v="3636"/>
    <x v="3633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x v="78"/>
    <b v="0"/>
    <s v="theater/musical"/>
    <n v="0"/>
    <e v="#DIV/0!"/>
    <x v="1"/>
    <x v="40"/>
    <x v="3636"/>
    <d v="2015-09-14T16:40:29"/>
  </r>
  <r>
    <x v="3637"/>
    <x v="3634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x v="25"/>
    <b v="0"/>
    <s v="theater/musical"/>
    <n v="0.30866666666666664"/>
    <n v="66.142857142857139"/>
    <x v="1"/>
    <x v="40"/>
    <x v="3637"/>
    <d v="2015-01-01T16:48:55"/>
  </r>
  <r>
    <x v="3638"/>
    <x v="3635"/>
    <s v="A rock and roll journey that explores love, loss, redemption, duality and ascension."/>
    <n v="3300"/>
    <n v="216"/>
    <x v="2"/>
    <x v="5"/>
    <s v="CAD"/>
    <n v="1429456132"/>
    <n v="1424275732"/>
    <b v="0"/>
    <x v="84"/>
    <b v="0"/>
    <s v="theater/musical"/>
    <n v="6.545454545454546E-2"/>
    <n v="108"/>
    <x v="1"/>
    <x v="40"/>
    <x v="3638"/>
    <d v="2015-04-19T15:08:52"/>
  </r>
  <r>
    <x v="3639"/>
    <x v="3636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x v="29"/>
    <b v="0"/>
    <s v="theater/musical"/>
    <n v="4.0000000000000003E-5"/>
    <n v="1"/>
    <x v="1"/>
    <x v="40"/>
    <x v="3639"/>
    <d v="2016-10-07T15:11:00"/>
  </r>
  <r>
    <x v="3640"/>
    <x v="3637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x v="83"/>
    <b v="0"/>
    <s v="theater/musical"/>
    <n v="5.5E-2"/>
    <n v="18.333333333333332"/>
    <x v="1"/>
    <x v="40"/>
    <x v="3640"/>
    <d v="2015-05-10T18:45:30"/>
  </r>
  <r>
    <x v="3641"/>
    <x v="3638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x v="78"/>
    <b v="0"/>
    <s v="theater/musical"/>
    <n v="0"/>
    <e v="#DIV/0!"/>
    <x v="1"/>
    <x v="40"/>
    <x v="3641"/>
    <d v="2014-10-05T05:00:00"/>
  </r>
  <r>
    <x v="3642"/>
    <x v="3639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x v="84"/>
    <b v="0"/>
    <s v="theater/musical"/>
    <n v="2.1428571428571429E-2"/>
    <n v="7.5"/>
    <x v="1"/>
    <x v="40"/>
    <x v="3642"/>
    <d v="2015-11-30T17:00:00"/>
  </r>
  <r>
    <x v="3643"/>
    <x v="3640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x v="78"/>
    <b v="0"/>
    <s v="theater/musical"/>
    <n v="0"/>
    <e v="#DIV/0!"/>
    <x v="1"/>
    <x v="40"/>
    <x v="3643"/>
    <d v="2015-11-17T04:27:19"/>
  </r>
  <r>
    <x v="3644"/>
    <x v="3641"/>
    <s v="We are the Saugerties High School drama club. Please help us create our musical to keep theater alive!"/>
    <n v="5000"/>
    <n v="821"/>
    <x v="2"/>
    <x v="0"/>
    <s v="USD"/>
    <n v="1457413140"/>
    <n v="1454996887"/>
    <b v="0"/>
    <x v="8"/>
    <b v="0"/>
    <s v="theater/musical"/>
    <n v="0.16420000000000001"/>
    <n v="68.416666666666671"/>
    <x v="1"/>
    <x v="40"/>
    <x v="3644"/>
    <d v="2016-03-08T04:59:00"/>
  </r>
  <r>
    <x v="3645"/>
    <x v="3642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x v="29"/>
    <b v="0"/>
    <s v="theater/musical"/>
    <n v="1E-3"/>
    <n v="1"/>
    <x v="1"/>
    <x v="40"/>
    <x v="3645"/>
    <d v="2016-11-22T00:17:18"/>
  </r>
  <r>
    <x v="3646"/>
    <x v="3643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x v="22"/>
    <b v="0"/>
    <s v="theater/musical"/>
    <n v="4.8099999999999997E-2"/>
    <n v="60.125"/>
    <x v="1"/>
    <x v="40"/>
    <x v="3646"/>
    <d v="2015-06-16T23:30:00"/>
  </r>
  <r>
    <x v="3647"/>
    <x v="3644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x v="84"/>
    <b v="0"/>
    <s v="theater/musical"/>
    <n v="0.06"/>
    <n v="15"/>
    <x v="1"/>
    <x v="40"/>
    <x v="3647"/>
    <d v="2016-09-30T17:58:47"/>
  </r>
  <r>
    <x v="3648"/>
    <x v="3645"/>
    <s v="Help Moth Live! Support Moth and its artist collective to achieve its 2014/15 season."/>
    <n v="40000"/>
    <n v="40153"/>
    <x v="0"/>
    <x v="0"/>
    <s v="USD"/>
    <n v="1412492445"/>
    <n v="1409900445"/>
    <b v="0"/>
    <x v="196"/>
    <b v="1"/>
    <s v="theater/plays"/>
    <n v="1.003825"/>
    <n v="550.04109589041093"/>
    <x v="1"/>
    <x v="6"/>
    <x v="3648"/>
    <d v="2014-10-05T07:00:45"/>
  </r>
  <r>
    <x v="3649"/>
    <x v="3646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x v="22"/>
    <b v="1"/>
    <s v="theater/plays"/>
    <n v="1.04"/>
    <n v="97.5"/>
    <x v="1"/>
    <x v="6"/>
    <x v="3649"/>
    <d v="2014-06-16T17:06:34"/>
  </r>
  <r>
    <x v="3650"/>
    <x v="3647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x v="57"/>
    <b v="1"/>
    <s v="theater/plays"/>
    <n v="1"/>
    <n v="29.411764705882351"/>
    <x v="1"/>
    <x v="6"/>
    <x v="3650"/>
    <d v="2016-02-02T11:29:44"/>
  </r>
  <r>
    <x v="3651"/>
    <x v="3648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x v="82"/>
    <b v="1"/>
    <s v="theater/plays"/>
    <n v="1.04"/>
    <n v="57.777777777777779"/>
    <x v="1"/>
    <x v="6"/>
    <x v="3651"/>
    <d v="2014-08-10T15:59:00"/>
  </r>
  <r>
    <x v="3652"/>
    <x v="2866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x v="57"/>
    <b v="1"/>
    <s v="theater/plays"/>
    <n v="2.5066666666666668"/>
    <n v="44.235294117647058"/>
    <x v="1"/>
    <x v="6"/>
    <x v="3652"/>
    <d v="2016-08-25T03:59:00"/>
  </r>
  <r>
    <x v="3653"/>
    <x v="3649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x v="51"/>
    <b v="1"/>
    <s v="theater/plays"/>
    <n v="1.0049999999999999"/>
    <n v="60.909090909090907"/>
    <x v="1"/>
    <x v="6"/>
    <x v="3653"/>
    <d v="2015-08-05T08:43:27"/>
  </r>
  <r>
    <x v="3654"/>
    <x v="3650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x v="44"/>
    <b v="1"/>
    <s v="theater/plays"/>
    <n v="1.744"/>
    <n v="68.84210526315789"/>
    <x v="1"/>
    <x v="6"/>
    <x v="3654"/>
    <d v="2016-04-03T17:00:00"/>
  </r>
  <r>
    <x v="3655"/>
    <x v="3651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x v="1"/>
    <b v="1"/>
    <s v="theater/plays"/>
    <n v="1.1626000000000001"/>
    <n v="73.582278481012665"/>
    <x v="1"/>
    <x v="6"/>
    <x v="3655"/>
    <d v="2015-07-18T06:59:00"/>
  </r>
  <r>
    <x v="3656"/>
    <x v="3652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x v="67"/>
    <b v="1"/>
    <s v="theater/plays"/>
    <n v="1.0582"/>
    <n v="115.02173913043478"/>
    <x v="1"/>
    <x v="6"/>
    <x v="3656"/>
    <d v="2017-02-01T22:59:00"/>
  </r>
  <r>
    <x v="3657"/>
    <x v="3653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x v="9"/>
    <b v="1"/>
    <s v="theater/plays"/>
    <n v="1.1074999999999999"/>
    <n v="110.75"/>
    <x v="1"/>
    <x v="6"/>
    <x v="3657"/>
    <d v="2016-06-01T21:42:00"/>
  </r>
  <r>
    <x v="3658"/>
    <x v="3654"/>
    <s v="Life is hard when your own imaginary friend can't make time for you."/>
    <n v="1500"/>
    <n v="1510"/>
    <x v="0"/>
    <x v="0"/>
    <s v="USD"/>
    <n v="1404273540"/>
    <n v="1400272580"/>
    <b v="0"/>
    <x v="9"/>
    <b v="1"/>
    <s v="theater/plays"/>
    <n v="1.0066666666666666"/>
    <n v="75.5"/>
    <x v="1"/>
    <x v="6"/>
    <x v="3658"/>
    <d v="2014-07-02T03:59:00"/>
  </r>
  <r>
    <x v="3659"/>
    <x v="3655"/>
    <s v="We want you to analyze while we dramatize if people who romanticize can recognize true love in a disguise."/>
    <n v="3000"/>
    <n v="3061"/>
    <x v="0"/>
    <x v="0"/>
    <s v="USD"/>
    <n v="1426775940"/>
    <n v="1424414350"/>
    <b v="0"/>
    <x v="62"/>
    <b v="1"/>
    <s v="theater/plays"/>
    <n v="1.0203333333333333"/>
    <n v="235.46153846153845"/>
    <x v="1"/>
    <x v="6"/>
    <x v="3659"/>
    <d v="2015-03-19T14:39:00"/>
  </r>
  <r>
    <x v="3660"/>
    <x v="3656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x v="19"/>
    <b v="1"/>
    <s v="theater/plays"/>
    <n v="1"/>
    <n v="11.363636363636363"/>
    <x v="1"/>
    <x v="6"/>
    <x v="3660"/>
    <d v="2014-12-23T21:08:45"/>
  </r>
  <r>
    <x v="3661"/>
    <x v="3657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x v="17"/>
    <b v="1"/>
    <s v="theater/plays"/>
    <n v="1.1100000000000001"/>
    <n v="92.5"/>
    <x v="1"/>
    <x v="6"/>
    <x v="3661"/>
    <d v="2016-04-10T04:00:00"/>
  </r>
  <r>
    <x v="3662"/>
    <x v="3658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x v="244"/>
    <b v="1"/>
    <s v="theater/plays"/>
    <n v="1.0142500000000001"/>
    <n v="202.85"/>
    <x v="1"/>
    <x v="6"/>
    <x v="3662"/>
    <d v="2015-03-31T04:16:54"/>
  </r>
  <r>
    <x v="3663"/>
    <x v="3659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x v="82"/>
    <b v="1"/>
    <s v="theater/plays"/>
    <n v="1.04"/>
    <n v="26"/>
    <x v="1"/>
    <x v="6"/>
    <x v="3663"/>
    <d v="2016-12-21T11:50:30"/>
  </r>
  <r>
    <x v="3664"/>
    <x v="3660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x v="10"/>
    <b v="1"/>
    <s v="theater/plays"/>
    <n v="1.09375"/>
    <n v="46.05263157894737"/>
    <x v="1"/>
    <x v="6"/>
    <x v="3664"/>
    <d v="2016-06-16T05:58:09"/>
  </r>
  <r>
    <x v="3665"/>
    <x v="3661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x v="25"/>
    <b v="1"/>
    <s v="theater/plays"/>
    <n v="1.1516129032258065"/>
    <n v="51"/>
    <x v="1"/>
    <x v="6"/>
    <x v="3665"/>
    <d v="2015-10-28T19:54:00"/>
  </r>
  <r>
    <x v="3666"/>
    <x v="3662"/>
    <s v="Artistic Internship @ Ojai Playwrights Conference"/>
    <n v="1200"/>
    <n v="1200"/>
    <x v="0"/>
    <x v="0"/>
    <s v="USD"/>
    <n v="1406185200"/>
    <n v="1404337382"/>
    <b v="0"/>
    <x v="44"/>
    <b v="1"/>
    <s v="theater/plays"/>
    <n v="1"/>
    <n v="31.578947368421051"/>
    <x v="1"/>
    <x v="6"/>
    <x v="3666"/>
    <d v="2014-07-24T07:00:00"/>
  </r>
  <r>
    <x v="3667"/>
    <x v="3663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x v="6"/>
    <b v="1"/>
    <s v="theater/plays"/>
    <n v="1.0317033333333334"/>
    <n v="53.363965517241382"/>
    <x v="1"/>
    <x v="6"/>
    <x v="3667"/>
    <d v="2015-07-18T23:16:59"/>
  </r>
  <r>
    <x v="3668"/>
    <x v="3664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x v="33"/>
    <b v="1"/>
    <s v="theater/plays"/>
    <n v="1.0349999999999999"/>
    <n v="36.964285714285715"/>
    <x v="1"/>
    <x v="6"/>
    <x v="3668"/>
    <d v="2015-07-23T18:33:00"/>
  </r>
  <r>
    <x v="3669"/>
    <x v="3665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x v="57"/>
    <b v="1"/>
    <s v="theater/plays"/>
    <n v="1.3819999999999999"/>
    <n v="81.294117647058826"/>
    <x v="1"/>
    <x v="6"/>
    <x v="3669"/>
    <d v="2015-06-11T16:12:17"/>
  </r>
  <r>
    <x v="3670"/>
    <x v="3666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x v="8"/>
    <b v="1"/>
    <s v="theater/plays"/>
    <n v="1.0954545454545455"/>
    <n v="20.083333333333332"/>
    <x v="1"/>
    <x v="6"/>
    <x v="3670"/>
    <d v="2015-05-31T23:00:00"/>
  </r>
  <r>
    <x v="3671"/>
    <x v="3667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x v="244"/>
    <b v="1"/>
    <s v="theater/plays"/>
    <n v="1.0085714285714287"/>
    <n v="88.25"/>
    <x v="1"/>
    <x v="6"/>
    <x v="3671"/>
    <d v="2014-07-21T03:59:00"/>
  </r>
  <r>
    <x v="3672"/>
    <x v="3668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x v="7"/>
    <b v="1"/>
    <s v="theater/plays"/>
    <n v="1.0153333333333334"/>
    <n v="53.438596491228068"/>
    <x v="1"/>
    <x v="6"/>
    <x v="3672"/>
    <d v="2014-09-26T22:43:04"/>
  </r>
  <r>
    <x v="3673"/>
    <x v="3669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x v="229"/>
    <b v="1"/>
    <s v="theater/plays"/>
    <n v="1.13625"/>
    <n v="39.868421052631582"/>
    <x v="1"/>
    <x v="6"/>
    <x v="3673"/>
    <d v="2014-11-05T12:52:00"/>
  </r>
  <r>
    <x v="3674"/>
    <x v="3670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x v="162"/>
    <b v="1"/>
    <s v="theater/plays"/>
    <n v="1"/>
    <n v="145.16129032258064"/>
    <x v="1"/>
    <x v="6"/>
    <x v="3674"/>
    <d v="2016-09-03T20:57:09"/>
  </r>
  <r>
    <x v="3675"/>
    <x v="3671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x v="83"/>
    <b v="1"/>
    <s v="theater/plays"/>
    <n v="1.4"/>
    <n v="23.333333333333332"/>
    <x v="1"/>
    <x v="6"/>
    <x v="3675"/>
    <d v="2016-05-15T23:00:00"/>
  </r>
  <r>
    <x v="3676"/>
    <x v="3672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x v="38"/>
    <b v="1"/>
    <s v="theater/plays"/>
    <n v="1.2875000000000001"/>
    <n v="64.375"/>
    <x v="1"/>
    <x v="6"/>
    <x v="3676"/>
    <d v="2014-09-12T19:34:44"/>
  </r>
  <r>
    <x v="3677"/>
    <x v="3673"/>
    <s v="Goldfish Memory Productions seeks at least $12,000 to begin their first 3 professional projects."/>
    <n v="12000"/>
    <n v="12348.5"/>
    <x v="0"/>
    <x v="0"/>
    <s v="USD"/>
    <n v="1404359940"/>
    <n v="1402580818"/>
    <b v="0"/>
    <x v="473"/>
    <b v="1"/>
    <s v="theater/plays"/>
    <n v="1.0290416666666666"/>
    <n v="62.052763819095475"/>
    <x v="1"/>
    <x v="6"/>
    <x v="3677"/>
    <d v="2014-07-03T03:59:00"/>
  </r>
  <r>
    <x v="3678"/>
    <x v="3674"/>
    <s v="The Ugly Collective takes Some big Some bang to the Underbelly Venues at the Edinburgh Fringe!"/>
    <n v="2000"/>
    <n v="2050"/>
    <x v="0"/>
    <x v="1"/>
    <s v="GBP"/>
    <n v="1433076298"/>
    <n v="1430052298"/>
    <b v="0"/>
    <x v="162"/>
    <b v="1"/>
    <s v="theater/plays"/>
    <n v="1.0249999999999999"/>
    <n v="66.129032258064512"/>
    <x v="1"/>
    <x v="6"/>
    <x v="3678"/>
    <d v="2015-05-31T12:44:58"/>
  </r>
  <r>
    <x v="3679"/>
    <x v="3675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x v="209"/>
    <b v="1"/>
    <s v="theater/plays"/>
    <n v="1.101"/>
    <n v="73.400000000000006"/>
    <x v="1"/>
    <x v="6"/>
    <x v="3679"/>
    <d v="2014-07-01T04:59:00"/>
  </r>
  <r>
    <x v="3680"/>
    <x v="3676"/>
    <s v="In The Dudleys! family memories are brought to life as a malfunctioning 8-bit video game. Press Start."/>
    <n v="3000"/>
    <n v="3383"/>
    <x v="0"/>
    <x v="0"/>
    <s v="USD"/>
    <n v="1475664834"/>
    <n v="1473850434"/>
    <b v="0"/>
    <x v="69"/>
    <b v="1"/>
    <s v="theater/plays"/>
    <n v="1.1276666666666666"/>
    <n v="99.5"/>
    <x v="1"/>
    <x v="6"/>
    <x v="3680"/>
    <d v="2016-10-05T10:53:54"/>
  </r>
  <r>
    <x v="3681"/>
    <x v="367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x v="59"/>
    <b v="1"/>
    <s v="theater/plays"/>
    <n v="1.119"/>
    <n v="62.166666666666664"/>
    <x v="1"/>
    <x v="6"/>
    <x v="3681"/>
    <d v="2016-01-15T15:38:10"/>
  </r>
  <r>
    <x v="3682"/>
    <x v="3678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x v="85"/>
    <b v="1"/>
    <s v="theater/plays"/>
    <n v="1.3919999999999999"/>
    <n v="62.328358208955223"/>
    <x v="1"/>
    <x v="6"/>
    <x v="3682"/>
    <d v="2014-06-16T06:59:00"/>
  </r>
  <r>
    <x v="3683"/>
    <x v="3679"/>
    <s v="A Krumpus Story is a dark holiday comedy for anyone who wants a little more spice in their holiday fare."/>
    <n v="3500"/>
    <n v="3880"/>
    <x v="0"/>
    <x v="0"/>
    <s v="USD"/>
    <n v="1476931696"/>
    <n v="1474339696"/>
    <b v="0"/>
    <x v="36"/>
    <b v="1"/>
    <s v="theater/plays"/>
    <n v="1.1085714285714285"/>
    <n v="58.787878787878789"/>
    <x v="1"/>
    <x v="6"/>
    <x v="3683"/>
    <d v="2016-10-20T02:48:16"/>
  </r>
  <r>
    <x v="3684"/>
    <x v="3680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x v="23"/>
    <b v="1"/>
    <s v="theater/plays"/>
    <n v="1.3906666666666667"/>
    <n v="45.347826086956523"/>
    <x v="1"/>
    <x v="6"/>
    <x v="3684"/>
    <d v="2015-09-02T04:19:46"/>
  </r>
  <r>
    <x v="3685"/>
    <x v="3681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x v="149"/>
    <b v="1"/>
    <s v="theater/plays"/>
    <n v="1.0569999999999999"/>
    <n v="41.944444444444443"/>
    <x v="1"/>
    <x v="6"/>
    <x v="3685"/>
    <d v="2014-05-19T21:00:00"/>
  </r>
  <r>
    <x v="3686"/>
    <x v="3682"/>
    <s v="This October, in association with Rogue Productions at FSU, I will be directing a production of Dog sees God."/>
    <n v="350"/>
    <n v="355"/>
    <x v="0"/>
    <x v="0"/>
    <s v="USD"/>
    <n v="1440820740"/>
    <n v="1439567660"/>
    <b v="0"/>
    <x v="79"/>
    <b v="1"/>
    <s v="theater/plays"/>
    <n v="1.0142857142857142"/>
    <n v="59.166666666666664"/>
    <x v="1"/>
    <x v="6"/>
    <x v="3686"/>
    <d v="2015-08-29T03:59:00"/>
  </r>
  <r>
    <x v="3687"/>
    <x v="3683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x v="20"/>
    <b v="1"/>
    <s v="theater/plays"/>
    <n v="1.0024500000000001"/>
    <n v="200.49"/>
    <x v="1"/>
    <x v="6"/>
    <x v="3687"/>
    <d v="2014-06-27T05:14:15"/>
  </r>
  <r>
    <x v="3688"/>
    <x v="368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x v="70"/>
    <b v="1"/>
    <s v="theater/plays"/>
    <n v="1.0916666666666666"/>
    <n v="83.974358974358978"/>
    <x v="1"/>
    <x v="6"/>
    <x v="3688"/>
    <d v="2014-08-08T18:53:24"/>
  </r>
  <r>
    <x v="3689"/>
    <x v="3685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x v="95"/>
    <b v="1"/>
    <s v="theater/plays"/>
    <n v="1.1833333333333333"/>
    <n v="57.258064516129032"/>
    <x v="1"/>
    <x v="6"/>
    <x v="3689"/>
    <d v="2015-06-21T22:25:00"/>
  </r>
  <r>
    <x v="3690"/>
    <x v="3686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x v="162"/>
    <b v="1"/>
    <s v="theater/plays"/>
    <n v="1.2"/>
    <n v="58.064516129032256"/>
    <x v="1"/>
    <x v="6"/>
    <x v="3690"/>
    <d v="2014-11-27T15:21:23"/>
  </r>
  <r>
    <x v="3691"/>
    <x v="3687"/>
    <s v="World Premiere of last play written by Amiri Baraka"/>
    <n v="40000"/>
    <n v="51184"/>
    <x v="0"/>
    <x v="0"/>
    <s v="USD"/>
    <n v="1425272340"/>
    <n v="1421426929"/>
    <b v="0"/>
    <x v="220"/>
    <b v="1"/>
    <s v="theater/plays"/>
    <n v="1.2796000000000001"/>
    <n v="186.80291970802921"/>
    <x v="1"/>
    <x v="6"/>
    <x v="3691"/>
    <d v="2015-03-02T04:59:00"/>
  </r>
  <r>
    <x v="3692"/>
    <x v="3688"/>
    <s v="Help us independently produce two great comedies by Christopher Durang."/>
    <n v="1000"/>
    <n v="1260"/>
    <x v="0"/>
    <x v="0"/>
    <s v="USD"/>
    <n v="1411084800"/>
    <n v="1410304179"/>
    <b v="0"/>
    <x v="57"/>
    <b v="1"/>
    <s v="theater/plays"/>
    <n v="1.26"/>
    <n v="74.117647058823536"/>
    <x v="1"/>
    <x v="6"/>
    <x v="3692"/>
    <d v="2014-09-19T00:00:00"/>
  </r>
  <r>
    <x v="3693"/>
    <x v="3689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x v="25"/>
    <b v="1"/>
    <s v="theater/plays"/>
    <n v="1.2912912912912913"/>
    <n v="30.714285714285715"/>
    <x v="1"/>
    <x v="6"/>
    <x v="3693"/>
    <d v="2015-11-30T22:30:00"/>
  </r>
  <r>
    <x v="3694"/>
    <x v="3690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x v="65"/>
    <b v="1"/>
    <s v="theater/plays"/>
    <n v="1.0742857142857143"/>
    <n v="62.666666666666664"/>
    <x v="1"/>
    <x v="6"/>
    <x v="3694"/>
    <d v="2016-06-06T02:00:00"/>
  </r>
  <r>
    <x v="3695"/>
    <x v="3691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x v="51"/>
    <b v="1"/>
    <s v="theater/plays"/>
    <n v="1.00125"/>
    <n v="121.36363636363636"/>
    <x v="1"/>
    <x v="6"/>
    <x v="3695"/>
    <d v="2015-01-11T20:53:30"/>
  </r>
  <r>
    <x v="3696"/>
    <x v="3692"/>
    <s v="We are 10 years old - please help us celebrate the last 10 years and secure our future for the next 10 years."/>
    <n v="2000"/>
    <n v="3100"/>
    <x v="0"/>
    <x v="1"/>
    <s v="GBP"/>
    <n v="1423838916"/>
    <n v="1418654916"/>
    <b v="0"/>
    <x v="76"/>
    <b v="1"/>
    <s v="theater/plays"/>
    <n v="1.55"/>
    <n v="39.743589743589745"/>
    <x v="1"/>
    <x v="6"/>
    <x v="3696"/>
    <d v="2015-02-13T14:48:36"/>
  </r>
  <r>
    <x v="3697"/>
    <x v="3693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x v="209"/>
    <b v="1"/>
    <s v="theater/plays"/>
    <n v="1.08"/>
    <n v="72"/>
    <x v="1"/>
    <x v="6"/>
    <x v="3697"/>
    <d v="2016-05-10T11:10:48"/>
  </r>
  <r>
    <x v="3698"/>
    <x v="3694"/>
    <s v="Two great political plays, separated in authorship by four hundred years but united in their urgency."/>
    <n v="5000"/>
    <n v="5526"/>
    <x v="0"/>
    <x v="0"/>
    <s v="USD"/>
    <n v="1456946487"/>
    <n v="1454354487"/>
    <b v="0"/>
    <x v="327"/>
    <b v="1"/>
    <s v="theater/plays"/>
    <n v="1.1052"/>
    <n v="40.632352941176471"/>
    <x v="1"/>
    <x v="6"/>
    <x v="3698"/>
    <d v="2016-03-02T19:21:27"/>
  </r>
  <r>
    <x v="3699"/>
    <x v="3695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x v="244"/>
    <b v="1"/>
    <s v="theater/plays"/>
    <n v="1.008"/>
    <n v="63"/>
    <x v="1"/>
    <x v="6"/>
    <x v="3699"/>
    <d v="2014-10-15T14:26:56"/>
  </r>
  <r>
    <x v="3700"/>
    <x v="3696"/>
    <s v="Help me produce the play I have written for my senior project!"/>
    <n v="500"/>
    <n v="606"/>
    <x v="0"/>
    <x v="0"/>
    <s v="USD"/>
    <n v="1412092800"/>
    <n v="1409493800"/>
    <b v="0"/>
    <x v="59"/>
    <b v="1"/>
    <s v="theater/plays"/>
    <n v="1.212"/>
    <n v="33.666666666666664"/>
    <x v="1"/>
    <x v="6"/>
    <x v="3700"/>
    <d v="2014-09-30T16:00:00"/>
  </r>
  <r>
    <x v="3701"/>
    <x v="3697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x v="70"/>
    <b v="1"/>
    <s v="theater/plays"/>
    <n v="1.0033333333333334"/>
    <n v="38.589743589743591"/>
    <x v="1"/>
    <x v="6"/>
    <x v="3701"/>
    <d v="2015-06-04T12:59:53"/>
  </r>
  <r>
    <x v="3702"/>
    <x v="3698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x v="64"/>
    <b v="1"/>
    <s v="theater/plays"/>
    <n v="1.0916666666666666"/>
    <n v="155.95238095238096"/>
    <x v="1"/>
    <x v="6"/>
    <x v="3702"/>
    <d v="2016-07-10T22:59:00"/>
  </r>
  <r>
    <x v="3703"/>
    <x v="3699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x v="209"/>
    <b v="1"/>
    <s v="theater/plays"/>
    <n v="1.2342857142857142"/>
    <n v="43.2"/>
    <x v="1"/>
    <x v="6"/>
    <x v="3703"/>
    <d v="2016-08-13T06:59:00"/>
  </r>
  <r>
    <x v="3704"/>
    <x v="3700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x v="74"/>
    <b v="1"/>
    <s v="theater/plays"/>
    <n v="1.3633666666666666"/>
    <n v="15.148518518518518"/>
    <x v="1"/>
    <x v="6"/>
    <x v="3704"/>
    <d v="2016-05-31T16:33:14"/>
  </r>
  <r>
    <x v="3705"/>
    <x v="3701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x v="2"/>
    <b v="1"/>
    <s v="theater/plays"/>
    <n v="1.0346657233816767"/>
    <n v="83.571428571428569"/>
    <x v="1"/>
    <x v="6"/>
    <x v="3705"/>
    <d v="2014-06-23T18:00:00"/>
  </r>
  <r>
    <x v="3706"/>
    <x v="3702"/>
    <s v="Our original dramatic adaption of this Mozart opera is staged to create visually stunning fun with live music."/>
    <n v="1500"/>
    <n v="1820"/>
    <x v="0"/>
    <x v="0"/>
    <s v="USD"/>
    <n v="1410558949"/>
    <n v="1409262949"/>
    <b v="0"/>
    <x v="62"/>
    <b v="1"/>
    <s v="theater/plays"/>
    <n v="1.2133333333333334"/>
    <n v="140"/>
    <x v="1"/>
    <x v="6"/>
    <x v="3706"/>
    <d v="2014-09-12T21:55:49"/>
  </r>
  <r>
    <x v="3707"/>
    <x v="3703"/>
    <s v="Support this collection of new plays by Kansas City writers and the artists who are bringing it to life!"/>
    <n v="1000"/>
    <n v="1860"/>
    <x v="0"/>
    <x v="0"/>
    <s v="USD"/>
    <n v="1469165160"/>
    <n v="1467335378"/>
    <b v="0"/>
    <x v="23"/>
    <b v="1"/>
    <s v="theater/plays"/>
    <n v="1.86"/>
    <n v="80.869565217391298"/>
    <x v="1"/>
    <x v="6"/>
    <x v="3707"/>
    <d v="2016-07-22T05:26:00"/>
  </r>
  <r>
    <x v="3708"/>
    <x v="3704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x v="70"/>
    <b v="1"/>
    <s v="theater/plays"/>
    <n v="3"/>
    <n v="53.846153846153847"/>
    <x v="1"/>
    <x v="6"/>
    <x v="3708"/>
    <d v="2014-07-04T03:24:46"/>
  </r>
  <r>
    <x v="3709"/>
    <x v="3705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x v="2"/>
    <b v="1"/>
    <s v="theater/plays"/>
    <n v="1.0825"/>
    <n v="30.928571428571427"/>
    <x v="1"/>
    <x v="6"/>
    <x v="3709"/>
    <d v="2014-06-25T16:59:06"/>
  </r>
  <r>
    <x v="3710"/>
    <x v="3706"/>
    <s v="A comedy about, life, death, men, women, and the power of a good Kegel."/>
    <n v="1300"/>
    <n v="1835"/>
    <x v="0"/>
    <x v="0"/>
    <s v="USD"/>
    <n v="1428068988"/>
    <n v="1425908988"/>
    <b v="0"/>
    <x v="74"/>
    <b v="1"/>
    <s v="theater/plays"/>
    <n v="1.4115384615384616"/>
    <n v="67.962962962962962"/>
    <x v="1"/>
    <x v="6"/>
    <x v="3710"/>
    <d v="2015-04-03T13:49:48"/>
  </r>
  <r>
    <x v="3711"/>
    <x v="3707"/>
    <s v="Two teachers and twenty kids bring one of Shakespeare's plays to life!"/>
    <n v="500"/>
    <n v="570"/>
    <x v="0"/>
    <x v="0"/>
    <s v="USD"/>
    <n v="1402848000"/>
    <n v="1400606573"/>
    <b v="0"/>
    <x v="64"/>
    <b v="1"/>
    <s v="theater/plays"/>
    <n v="1.1399999999999999"/>
    <n v="27.142857142857142"/>
    <x v="1"/>
    <x v="6"/>
    <x v="3711"/>
    <d v="2014-06-15T16:00:00"/>
  </r>
  <r>
    <x v="3712"/>
    <x v="3708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x v="201"/>
    <b v="1"/>
    <s v="theater/plays"/>
    <n v="1.5373333333333334"/>
    <n v="110.86538461538461"/>
    <x v="1"/>
    <x v="6"/>
    <x v="3712"/>
    <d v="2015-05-31T06:59:00"/>
  </r>
  <r>
    <x v="3713"/>
    <x v="3709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x v="10"/>
    <b v="1"/>
    <s v="theater/plays"/>
    <n v="1.0149999999999999"/>
    <n v="106.84210526315789"/>
    <x v="1"/>
    <x v="6"/>
    <x v="3713"/>
    <d v="2016-06-04T17:42:46"/>
  </r>
  <r>
    <x v="3714"/>
    <x v="3710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x v="174"/>
    <b v="1"/>
    <s v="theater/plays"/>
    <n v="1.0235000000000001"/>
    <n v="105.51546391752578"/>
    <x v="1"/>
    <x v="6"/>
    <x v="3714"/>
    <d v="2015-05-26T03:59:00"/>
  </r>
  <r>
    <x v="3715"/>
    <x v="3711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x v="74"/>
    <b v="1"/>
    <s v="theater/plays"/>
    <n v="1.0257142857142858"/>
    <n v="132.96296296296296"/>
    <x v="1"/>
    <x v="6"/>
    <x v="3715"/>
    <d v="2015-03-31T12:52:00"/>
  </r>
  <r>
    <x v="3716"/>
    <x v="3712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x v="54"/>
    <b v="1"/>
    <s v="theater/plays"/>
    <n v="1.5575000000000001"/>
    <n v="51.916666666666664"/>
    <x v="1"/>
    <x v="6"/>
    <x v="3716"/>
    <d v="2016-01-21T21:18:29"/>
  </r>
  <r>
    <x v="3717"/>
    <x v="3713"/>
    <s v="A heart-warming comedy by award-winning writer about Love, Sex, Friendship of three old gay men in their 60s'!"/>
    <n v="4000"/>
    <n v="4030"/>
    <x v="0"/>
    <x v="1"/>
    <s v="GBP"/>
    <n v="1431204449"/>
    <n v="1428526049"/>
    <b v="0"/>
    <x v="62"/>
    <b v="1"/>
    <s v="theater/plays"/>
    <n v="1.0075000000000001"/>
    <n v="310"/>
    <x v="1"/>
    <x v="6"/>
    <x v="3717"/>
    <d v="2015-05-09T20:47:29"/>
  </r>
  <r>
    <x v="3718"/>
    <x v="3714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x v="67"/>
    <b v="1"/>
    <s v="theater/plays"/>
    <n v="2.3940000000000001"/>
    <n v="26.021739130434781"/>
    <x v="1"/>
    <x v="6"/>
    <x v="3718"/>
    <d v="2015-02-27T17:11:15"/>
  </r>
  <r>
    <x v="3719"/>
    <x v="3715"/>
    <s v="A new piece of physical theatre about love, regret and longing."/>
    <n v="200"/>
    <n v="420"/>
    <x v="0"/>
    <x v="1"/>
    <s v="GBP"/>
    <n v="1434994266"/>
    <n v="1432402266"/>
    <b v="0"/>
    <x v="80"/>
    <b v="1"/>
    <s v="theater/plays"/>
    <n v="2.1"/>
    <n v="105"/>
    <x v="1"/>
    <x v="6"/>
    <x v="3719"/>
    <d v="2015-06-22T17:31:06"/>
  </r>
  <r>
    <x v="3720"/>
    <x v="3716"/>
    <s v="Breaking the American Indian stereotype in the American Theatre."/>
    <n v="3300"/>
    <n v="3449"/>
    <x v="0"/>
    <x v="0"/>
    <s v="USD"/>
    <n v="1435881006"/>
    <n v="1433980206"/>
    <b v="0"/>
    <x v="244"/>
    <b v="1"/>
    <s v="theater/plays"/>
    <n v="1.0451515151515152"/>
    <n v="86.224999999999994"/>
    <x v="1"/>
    <x v="6"/>
    <x v="3720"/>
    <d v="2015-07-02T23:50:06"/>
  </r>
  <r>
    <x v="3721"/>
    <x v="3717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x v="34"/>
    <b v="1"/>
    <s v="theater/plays"/>
    <n v="1.008"/>
    <n v="114.54545454545455"/>
    <x v="1"/>
    <x v="6"/>
    <x v="3721"/>
    <d v="2014-11-05T23:28:04"/>
  </r>
  <r>
    <x v="3722"/>
    <x v="3718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x v="2"/>
    <b v="1"/>
    <s v="theater/plays"/>
    <n v="1.1120000000000001"/>
    <n v="47.657142857142858"/>
    <x v="1"/>
    <x v="6"/>
    <x v="3722"/>
    <d v="2016-02-11T22:59:00"/>
  </r>
  <r>
    <x v="3723"/>
    <x v="3719"/>
    <s v="Saltmine Theatre Company present Beauty and the Beast:"/>
    <n v="4500"/>
    <n v="4592"/>
    <x v="0"/>
    <x v="1"/>
    <s v="GBP"/>
    <n v="1417374262"/>
    <n v="1414778662"/>
    <b v="0"/>
    <x v="287"/>
    <b v="1"/>
    <s v="theater/plays"/>
    <n v="1.0204444444444445"/>
    <n v="72.888888888888886"/>
    <x v="1"/>
    <x v="6"/>
    <x v="3723"/>
    <d v="2014-11-30T19:04:22"/>
  </r>
  <r>
    <x v="3724"/>
    <x v="3720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x v="30"/>
    <b v="1"/>
    <s v="theater/plays"/>
    <n v="1.0254767441860466"/>
    <n v="49.545505617977533"/>
    <x v="1"/>
    <x v="6"/>
    <x v="3724"/>
    <d v="2016-05-04T23:00:00"/>
  </r>
  <r>
    <x v="3725"/>
    <x v="3721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x v="41"/>
    <b v="1"/>
    <s v="theater/plays"/>
    <n v="1.27"/>
    <n v="25.4"/>
    <x v="1"/>
    <x v="6"/>
    <x v="3725"/>
    <d v="2016-02-18T21:30:00"/>
  </r>
  <r>
    <x v="3726"/>
    <x v="3722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x v="67"/>
    <b v="1"/>
    <s v="theater/plays"/>
    <n v="3.3870588235294119"/>
    <n v="62.586956521739133"/>
    <x v="1"/>
    <x v="6"/>
    <x v="3726"/>
    <d v="2016-04-29T21:00:00"/>
  </r>
  <r>
    <x v="3727"/>
    <x v="3723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x v="51"/>
    <b v="1"/>
    <s v="theater/plays"/>
    <n v="1.0075000000000001"/>
    <n v="61.060606060606062"/>
    <x v="1"/>
    <x v="6"/>
    <x v="3727"/>
    <d v="2016-10-20T04:55:00"/>
  </r>
  <r>
    <x v="3728"/>
    <x v="3724"/>
    <s v="Bare Bones Shakespeare's first season will start with a DFW school touring show: Romeo and Juliet."/>
    <n v="20000"/>
    <n v="1862"/>
    <x v="2"/>
    <x v="0"/>
    <s v="USD"/>
    <n v="1439957176"/>
    <n v="1437365176"/>
    <b v="0"/>
    <x v="162"/>
    <b v="0"/>
    <s v="theater/plays"/>
    <n v="9.3100000000000002E-2"/>
    <n v="60.064516129032256"/>
    <x v="1"/>
    <x v="6"/>
    <x v="3728"/>
    <d v="2015-08-19T04:06:16"/>
  </r>
  <r>
    <x v="3729"/>
    <x v="3725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x v="81"/>
    <b v="0"/>
    <s v="theater/plays"/>
    <n v="7.2400000000000006E-2"/>
    <n v="72.400000000000006"/>
    <x v="1"/>
    <x v="6"/>
    <x v="3729"/>
    <d v="2015-03-23T03:55:12"/>
  </r>
  <r>
    <x v="3730"/>
    <x v="3726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x v="29"/>
    <b v="0"/>
    <s v="theater/plays"/>
    <n v="0.1"/>
    <n v="100"/>
    <x v="1"/>
    <x v="6"/>
    <x v="3730"/>
    <d v="2015-08-17T16:15:59"/>
  </r>
  <r>
    <x v="3731"/>
    <x v="3727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x v="8"/>
    <b v="0"/>
    <s v="theater/plays"/>
    <n v="0.11272727272727273"/>
    <n v="51.666666666666664"/>
    <x v="1"/>
    <x v="6"/>
    <x v="3731"/>
    <d v="2015-01-10T03:23:00"/>
  </r>
  <r>
    <x v="3732"/>
    <x v="3728"/>
    <s v="Mijn solo voorstelling gaat over Elektra (Sophokles) en hoe zij als jongere alles beleeft en meemaakt!"/>
    <n v="850"/>
    <n v="131"/>
    <x v="2"/>
    <x v="9"/>
    <s v="EUR"/>
    <n v="1422100800"/>
    <n v="1416932133"/>
    <b v="0"/>
    <x v="80"/>
    <b v="0"/>
    <s v="theater/plays"/>
    <n v="0.15411764705882353"/>
    <n v="32.75"/>
    <x v="1"/>
    <x v="6"/>
    <x v="3732"/>
    <d v="2015-01-24T12:00:00"/>
  </r>
  <r>
    <x v="3733"/>
    <x v="3729"/>
    <s v="want to donate tickets to residents who live in the community that cant afford the 35.00 price of ticket"/>
    <n v="1500"/>
    <n v="0"/>
    <x v="2"/>
    <x v="0"/>
    <s v="USD"/>
    <n v="1429396200"/>
    <n v="1428539708"/>
    <b v="0"/>
    <x v="78"/>
    <b v="0"/>
    <s v="theater/plays"/>
    <n v="0"/>
    <e v="#DIV/0!"/>
    <x v="1"/>
    <x v="6"/>
    <x v="3733"/>
    <d v="2015-04-18T22:30:00"/>
  </r>
  <r>
    <x v="3734"/>
    <x v="3730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x v="63"/>
    <b v="0"/>
    <s v="theater/plays"/>
    <n v="0.28466666666666668"/>
    <n v="61"/>
    <x v="1"/>
    <x v="6"/>
    <x v="3734"/>
    <d v="2015-05-25T21:38:16"/>
  </r>
  <r>
    <x v="3735"/>
    <x v="3731"/>
    <s v="Young Actor's taking on a Jacobean tragedy. Family, betrayal, love, lust, sex and death."/>
    <n v="150"/>
    <n v="20"/>
    <x v="2"/>
    <x v="1"/>
    <s v="GBP"/>
    <n v="1432831089"/>
    <n v="1430239089"/>
    <b v="0"/>
    <x v="84"/>
    <b v="0"/>
    <s v="theater/plays"/>
    <n v="0.13333333333333333"/>
    <n v="10"/>
    <x v="1"/>
    <x v="6"/>
    <x v="3735"/>
    <d v="2015-05-28T16:38:09"/>
  </r>
  <r>
    <x v="3736"/>
    <x v="3732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x v="29"/>
    <b v="0"/>
    <s v="theater/plays"/>
    <n v="6.6666666666666671E-3"/>
    <n v="10"/>
    <x v="1"/>
    <x v="6"/>
    <x v="3736"/>
    <d v="2015-03-23T18:00:00"/>
  </r>
  <r>
    <x v="3737"/>
    <x v="3476"/>
    <s v="The ASU Theatre and Shakespeare Club presents Measure For Measure directed by Jordyn Ochser."/>
    <n v="700"/>
    <n v="150"/>
    <x v="2"/>
    <x v="0"/>
    <s v="USD"/>
    <n v="1447311540"/>
    <n v="1445358903"/>
    <b v="0"/>
    <x v="80"/>
    <b v="0"/>
    <s v="theater/plays"/>
    <n v="0.21428571428571427"/>
    <n v="37.5"/>
    <x v="1"/>
    <x v="6"/>
    <x v="3737"/>
    <d v="2015-11-12T06:59:00"/>
  </r>
  <r>
    <x v="3738"/>
    <x v="3733"/>
    <s v="A filmic, fast-paced exploration of trust, making its debut at Camden People's Theatre this July."/>
    <n v="1500"/>
    <n v="270"/>
    <x v="2"/>
    <x v="1"/>
    <s v="GBP"/>
    <n v="1405461600"/>
    <n v="1403562705"/>
    <b v="0"/>
    <x v="79"/>
    <b v="0"/>
    <s v="theater/plays"/>
    <n v="0.18"/>
    <n v="45"/>
    <x v="1"/>
    <x v="6"/>
    <x v="3738"/>
    <d v="2014-07-15T22:00:00"/>
  </r>
  <r>
    <x v="3739"/>
    <x v="3734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x v="22"/>
    <b v="0"/>
    <s v="theater/plays"/>
    <n v="0.20125000000000001"/>
    <n v="100.625"/>
    <x v="1"/>
    <x v="6"/>
    <x v="3739"/>
    <d v="2016-07-17T10:47:48"/>
  </r>
  <r>
    <x v="3740"/>
    <x v="3735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x v="25"/>
    <b v="0"/>
    <s v="theater/plays"/>
    <n v="0.17899999999999999"/>
    <n v="25.571428571428573"/>
    <x v="1"/>
    <x v="6"/>
    <x v="3740"/>
    <d v="2014-08-12T01:53:58"/>
  </r>
  <r>
    <x v="3741"/>
    <x v="3736"/>
    <s v="A small community with a love for theater would like to continue. Help the children of this community continue."/>
    <n v="20000"/>
    <n v="0"/>
    <x v="2"/>
    <x v="0"/>
    <s v="USD"/>
    <n v="1450389950"/>
    <n v="1447797950"/>
    <b v="0"/>
    <x v="78"/>
    <b v="0"/>
    <s v="theater/plays"/>
    <n v="0"/>
    <e v="#DIV/0!"/>
    <x v="1"/>
    <x v="6"/>
    <x v="3741"/>
    <d v="2015-12-17T22:05:50"/>
  </r>
  <r>
    <x v="3742"/>
    <x v="3737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x v="80"/>
    <b v="0"/>
    <s v="theater/plays"/>
    <n v="0.02"/>
    <n v="25"/>
    <x v="1"/>
    <x v="6"/>
    <x v="3742"/>
    <d v="2014-09-06T05:09:04"/>
  </r>
  <r>
    <x v="3743"/>
    <x v="3738"/>
    <s v="I'm taking the Adventures of Huckleberry Finn puppet show down the Mississippi River!"/>
    <n v="2200"/>
    <n v="0"/>
    <x v="2"/>
    <x v="0"/>
    <s v="USD"/>
    <n v="1404406964"/>
    <n v="1401814964"/>
    <b v="0"/>
    <x v="78"/>
    <b v="0"/>
    <s v="theater/plays"/>
    <n v="0"/>
    <e v="#DIV/0!"/>
    <x v="1"/>
    <x v="6"/>
    <x v="3743"/>
    <d v="2014-07-03T17:02:44"/>
  </r>
  <r>
    <x v="3744"/>
    <x v="3739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x v="78"/>
    <b v="0"/>
    <s v="theater/plays"/>
    <n v="0"/>
    <e v="#DIV/0!"/>
    <x v="1"/>
    <x v="6"/>
    <x v="3744"/>
    <d v="2014-07-05T03:59:00"/>
  </r>
  <r>
    <x v="3745"/>
    <x v="3740"/>
    <s v="Tyke wants to expand her puppet theater show to weekly online web shows and is looking for backers."/>
    <n v="100"/>
    <n v="10"/>
    <x v="2"/>
    <x v="0"/>
    <s v="USD"/>
    <n v="1407689102"/>
    <n v="1405097102"/>
    <b v="0"/>
    <x v="29"/>
    <b v="0"/>
    <s v="theater/plays"/>
    <n v="0.1"/>
    <n v="10"/>
    <x v="1"/>
    <x v="6"/>
    <x v="3745"/>
    <d v="2014-08-10T16:45:02"/>
  </r>
  <r>
    <x v="3746"/>
    <x v="3741"/>
    <s v="Generational curses CAN be broken...right?"/>
    <n v="8500"/>
    <n v="202"/>
    <x v="2"/>
    <x v="0"/>
    <s v="USD"/>
    <n v="1475918439"/>
    <n v="1473326439"/>
    <b v="0"/>
    <x v="29"/>
    <b v="0"/>
    <s v="theater/plays"/>
    <n v="2.3764705882352941E-2"/>
    <n v="202"/>
    <x v="1"/>
    <x v="6"/>
    <x v="3746"/>
    <d v="2016-10-08T09:20:39"/>
  </r>
  <r>
    <x v="3747"/>
    <x v="3742"/>
    <s v="The world premiere of an astonishing new play by acclaimed writer Atiha Sen Gupta."/>
    <n v="2500"/>
    <n v="25"/>
    <x v="2"/>
    <x v="1"/>
    <s v="GBP"/>
    <n v="1436137140"/>
    <n v="1433833896"/>
    <b v="0"/>
    <x v="29"/>
    <b v="0"/>
    <s v="theater/plays"/>
    <n v="0.01"/>
    <n v="25"/>
    <x v="1"/>
    <x v="6"/>
    <x v="3747"/>
    <d v="2015-07-05T22:59:00"/>
  </r>
  <r>
    <x v="3748"/>
    <x v="3743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x v="47"/>
    <b v="1"/>
    <s v="theater/musical"/>
    <n v="1.0351999999999999"/>
    <n v="99.538461538461533"/>
    <x v="1"/>
    <x v="40"/>
    <x v="3748"/>
    <d v="2016-02-16T05:59:00"/>
  </r>
  <r>
    <x v="3749"/>
    <x v="3744"/>
    <s v="A night of music, fellowship, and a reflection of my experiences over the past 4 years at Ball State University."/>
    <n v="500"/>
    <n v="525"/>
    <x v="0"/>
    <x v="0"/>
    <s v="USD"/>
    <n v="1461902340"/>
    <n v="1459220588"/>
    <b v="0"/>
    <x v="63"/>
    <b v="1"/>
    <s v="theater/musical"/>
    <n v="1.05"/>
    <n v="75"/>
    <x v="1"/>
    <x v="40"/>
    <x v="3749"/>
    <d v="2016-04-29T03:59:00"/>
  </r>
  <r>
    <x v="3750"/>
    <x v="3745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x v="33"/>
    <b v="1"/>
    <s v="theater/musical"/>
    <n v="1.0044999999999999"/>
    <n v="215.25"/>
    <x v="1"/>
    <x v="40"/>
    <x v="3750"/>
    <d v="2015-02-10T07:59:00"/>
  </r>
  <r>
    <x v="3751"/>
    <x v="3746"/>
    <s v="I will be performing in TWO productions to kick off the 2016 season. NEED HELP TO FUND THESE GREAT SHOWS!"/>
    <n v="1000"/>
    <n v="1326"/>
    <x v="0"/>
    <x v="0"/>
    <s v="USD"/>
    <n v="1459641073"/>
    <n v="1454460673"/>
    <b v="0"/>
    <x v="202"/>
    <b v="1"/>
    <s v="theater/musical"/>
    <n v="1.3260000000000001"/>
    <n v="120.54545454545455"/>
    <x v="1"/>
    <x v="40"/>
    <x v="3751"/>
    <d v="2016-04-02T23:51:13"/>
  </r>
  <r>
    <x v="3752"/>
    <x v="3747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x v="41"/>
    <b v="1"/>
    <s v="theater/musical"/>
    <n v="1.1299999999999999"/>
    <n v="37.666666666666664"/>
    <x v="1"/>
    <x v="40"/>
    <x v="3752"/>
    <d v="2016-10-16T21:00:00"/>
  </r>
  <r>
    <x v="3753"/>
    <x v="3748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x v="209"/>
    <b v="1"/>
    <s v="theater/musical"/>
    <n v="1.0334000000000001"/>
    <n v="172.23333333333332"/>
    <x v="1"/>
    <x v="40"/>
    <x v="3753"/>
    <d v="2015-06-03T00:00:00"/>
  </r>
  <r>
    <x v="3754"/>
    <x v="3749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x v="74"/>
    <b v="1"/>
    <s v="theater/musical"/>
    <n v="1.2"/>
    <n v="111.11111111111111"/>
    <x v="1"/>
    <x v="40"/>
    <x v="3754"/>
    <d v="2014-07-26T04:59:00"/>
  </r>
  <r>
    <x v="3755"/>
    <x v="3750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x v="33"/>
    <b v="1"/>
    <s v="theater/musical"/>
    <n v="1.2963636363636364"/>
    <n v="25.464285714285715"/>
    <x v="1"/>
    <x v="40"/>
    <x v="3755"/>
    <d v="2016-04-15T20:48:27"/>
  </r>
  <r>
    <x v="3756"/>
    <x v="3751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x v="57"/>
    <b v="1"/>
    <s v="theater/musical"/>
    <n v="1.0111111111111111"/>
    <n v="267.64705882352939"/>
    <x v="1"/>
    <x v="40"/>
    <x v="3756"/>
    <d v="2014-06-11T19:33:18"/>
  </r>
  <r>
    <x v="3757"/>
    <x v="3752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x v="133"/>
    <b v="1"/>
    <s v="theater/musical"/>
    <n v="1.0851428571428572"/>
    <n v="75.959999999999994"/>
    <x v="1"/>
    <x v="40"/>
    <x v="3757"/>
    <d v="2014-12-01T20:25:15"/>
  </r>
  <r>
    <x v="3758"/>
    <x v="3753"/>
    <s v="LUIGI'S LADIES: an original one-woman musical comedy"/>
    <n v="1500"/>
    <n v="1535"/>
    <x v="0"/>
    <x v="0"/>
    <s v="USD"/>
    <n v="1400475600"/>
    <n v="1397819938"/>
    <b v="0"/>
    <x v="55"/>
    <b v="1"/>
    <s v="theater/musical"/>
    <n v="1.0233333333333334"/>
    <n v="59.03846153846154"/>
    <x v="1"/>
    <x v="40"/>
    <x v="3758"/>
    <d v="2014-05-19T05:00:00"/>
  </r>
  <r>
    <x v="3759"/>
    <x v="3754"/>
    <s v="A production company specializing in small-scale musicals"/>
    <n v="4000"/>
    <n v="4409.7700000000004"/>
    <x v="0"/>
    <x v="0"/>
    <s v="USD"/>
    <n v="1440556553"/>
    <n v="1435372553"/>
    <b v="0"/>
    <x v="106"/>
    <b v="1"/>
    <s v="theater/musical"/>
    <n v="1.1024425000000002"/>
    <n v="50.111022727272733"/>
    <x v="1"/>
    <x v="40"/>
    <x v="3759"/>
    <d v="2015-08-26T02:35:53"/>
  </r>
  <r>
    <x v="3760"/>
    <x v="3755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x v="110"/>
    <b v="1"/>
    <s v="theater/musical"/>
    <n v="1.010154"/>
    <n v="55.502967032967035"/>
    <x v="1"/>
    <x v="40"/>
    <x v="3760"/>
    <d v="2014-05-05T12:36:26"/>
  </r>
  <r>
    <x v="3761"/>
    <x v="3756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x v="83"/>
    <b v="1"/>
    <s v="theater/musical"/>
    <n v="1"/>
    <n v="166.66666666666666"/>
    <x v="1"/>
    <x v="40"/>
    <x v="3761"/>
    <d v="2015-08-10T23:00:00"/>
  </r>
  <r>
    <x v="3762"/>
    <x v="3757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x v="33"/>
    <b v="1"/>
    <s v="theater/musical"/>
    <n v="1.0624"/>
    <n v="47.428571428571431"/>
    <x v="1"/>
    <x v="40"/>
    <x v="3762"/>
    <d v="2015-08-02T19:31:29"/>
  </r>
  <r>
    <x v="3763"/>
    <x v="3758"/>
    <s v="A musical about two guys writing a musical about...two guys writing a musical."/>
    <n v="5000"/>
    <n v="5000"/>
    <x v="0"/>
    <x v="0"/>
    <s v="USD"/>
    <n v="1427907626"/>
    <n v="1425319226"/>
    <b v="0"/>
    <x v="99"/>
    <b v="1"/>
    <s v="theater/musical"/>
    <n v="1"/>
    <n v="64.935064935064929"/>
    <x v="1"/>
    <x v="40"/>
    <x v="3763"/>
    <d v="2015-04-01T17:00:26"/>
  </r>
  <r>
    <x v="3764"/>
    <x v="3759"/>
    <s v="Talented, hard-working performers for Into the Woods JR need your help in renting microphones for our show!"/>
    <n v="1500"/>
    <n v="1500"/>
    <x v="0"/>
    <x v="0"/>
    <s v="USD"/>
    <n v="1464482160"/>
    <n v="1462824832"/>
    <b v="0"/>
    <x v="74"/>
    <b v="1"/>
    <s v="theater/musical"/>
    <n v="1"/>
    <n v="55.555555555555557"/>
    <x v="1"/>
    <x v="40"/>
    <x v="3764"/>
    <d v="2016-05-29T00:36:00"/>
  </r>
  <r>
    <x v="3765"/>
    <x v="3760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x v="329"/>
    <b v="1"/>
    <s v="theater/musical"/>
    <n v="1.1345714285714286"/>
    <n v="74.224299065420567"/>
    <x v="1"/>
    <x v="40"/>
    <x v="3765"/>
    <d v="2014-07-30T18:38:02"/>
  </r>
  <r>
    <x v="3766"/>
    <x v="3761"/>
    <s v="Trapped on a stalled New York subway, seven strangers realize it's not just the train that's stuck."/>
    <n v="10000"/>
    <n v="10265.01"/>
    <x v="0"/>
    <x v="0"/>
    <s v="USD"/>
    <n v="1404360045"/>
    <n v="1401336045"/>
    <b v="0"/>
    <x v="93"/>
    <b v="1"/>
    <s v="theater/musical"/>
    <n v="1.0265010000000001"/>
    <n v="106.9271875"/>
    <x v="1"/>
    <x v="40"/>
    <x v="3766"/>
    <d v="2014-07-03T04:00:45"/>
  </r>
  <r>
    <x v="3767"/>
    <x v="3762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x v="66"/>
    <b v="1"/>
    <s v="theater/musical"/>
    <n v="1.1675"/>
    <n v="41.696428571428569"/>
    <x v="1"/>
    <x v="40"/>
    <x v="3767"/>
    <d v="2015-03-01T04:59:00"/>
  </r>
  <r>
    <x v="3768"/>
    <x v="3763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x v="6"/>
    <b v="1"/>
    <s v="theater/musical"/>
    <n v="1.0765274999999999"/>
    <n v="74.243275862068955"/>
    <x v="1"/>
    <x v="40"/>
    <x v="3768"/>
    <d v="2014-06-12T17:28:10"/>
  </r>
  <r>
    <x v="3769"/>
    <x v="3764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x v="41"/>
    <b v="1"/>
    <s v="theater/musical"/>
    <n v="1"/>
    <n v="73.333333333333329"/>
    <x v="1"/>
    <x v="40"/>
    <x v="3769"/>
    <d v="2016-04-15T14:21:19"/>
  </r>
  <r>
    <x v="3770"/>
    <x v="3765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x v="9"/>
    <b v="1"/>
    <s v="theater/musical"/>
    <n v="1"/>
    <n v="100"/>
    <x v="1"/>
    <x v="40"/>
    <x v="3770"/>
    <d v="2015-06-13T22:20:10"/>
  </r>
  <r>
    <x v="3771"/>
    <x v="3766"/>
    <s v="I would like to make a demo recording of six songs from COME OUT SWINGIN'!"/>
    <n v="1000"/>
    <n v="1460"/>
    <x v="0"/>
    <x v="0"/>
    <s v="USD"/>
    <n v="1463529600"/>
    <n v="1462307652"/>
    <b v="0"/>
    <x v="44"/>
    <b v="1"/>
    <s v="theater/musical"/>
    <n v="1.46"/>
    <n v="38.421052631578945"/>
    <x v="1"/>
    <x v="40"/>
    <x v="3771"/>
    <d v="2016-05-18T00:00:00"/>
  </r>
  <r>
    <x v="3772"/>
    <x v="3767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x v="51"/>
    <b v="1"/>
    <s v="theater/musical"/>
    <n v="1.1020000000000001"/>
    <n v="166.96969696969697"/>
    <x v="1"/>
    <x v="40"/>
    <x v="3772"/>
    <d v="2016-11-29T06:00:00"/>
  </r>
  <r>
    <x v="3773"/>
    <x v="3768"/>
    <s v="A dramatic hip-hopera, inspired from monologues written by the performers."/>
    <n v="5000"/>
    <n v="5410"/>
    <x v="0"/>
    <x v="0"/>
    <s v="USD"/>
    <n v="1479175680"/>
    <n v="1476317247"/>
    <b v="0"/>
    <x v="7"/>
    <b v="1"/>
    <s v="theater/musical"/>
    <n v="1.0820000000000001"/>
    <n v="94.912280701754383"/>
    <x v="1"/>
    <x v="40"/>
    <x v="3773"/>
    <d v="2016-11-15T02:08:00"/>
  </r>
  <r>
    <x v="3774"/>
    <x v="3769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x v="20"/>
    <b v="1"/>
    <s v="theater/musical"/>
    <n v="1"/>
    <n v="100"/>
    <x v="1"/>
    <x v="40"/>
    <x v="3774"/>
    <d v="2015-04-09T19:00:55"/>
  </r>
  <r>
    <x v="3775"/>
    <x v="3770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x v="25"/>
    <b v="1"/>
    <s v="theater/musical"/>
    <n v="1.0024999999999999"/>
    <n v="143.21428571428572"/>
    <x v="1"/>
    <x v="40"/>
    <x v="3775"/>
    <d v="2015-04-09T04:00:00"/>
  </r>
  <r>
    <x v="3776"/>
    <x v="3771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x v="225"/>
    <b v="1"/>
    <s v="theater/musical"/>
    <n v="1.0671250000000001"/>
    <n v="90.819148936170208"/>
    <x v="1"/>
    <x v="40"/>
    <x v="3776"/>
    <d v="2014-08-01T01:00:00"/>
  </r>
  <r>
    <x v="3777"/>
    <x v="3772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x v="211"/>
    <b v="1"/>
    <s v="theater/musical"/>
    <n v="1.4319999999999999"/>
    <n v="48.542372881355931"/>
    <x v="1"/>
    <x v="40"/>
    <x v="3777"/>
    <d v="2014-09-27T04:00:00"/>
  </r>
  <r>
    <x v="3778"/>
    <x v="3773"/>
    <s v="Sponsor an AVENUE Q puppet for The Barn Players April 2015 production."/>
    <n v="2400"/>
    <n v="2521"/>
    <x v="0"/>
    <x v="0"/>
    <s v="USD"/>
    <n v="1423942780"/>
    <n v="1418758780"/>
    <b v="0"/>
    <x v="17"/>
    <b v="1"/>
    <s v="theater/musical"/>
    <n v="1.0504166666666668"/>
    <n v="70.027777777777771"/>
    <x v="1"/>
    <x v="40"/>
    <x v="3778"/>
    <d v="2015-02-14T19:39:40"/>
  </r>
  <r>
    <x v="3779"/>
    <x v="3774"/>
    <s v="A fresh, re-telling of the Jesus story for a new generation."/>
    <n v="15000"/>
    <n v="15597"/>
    <x v="0"/>
    <x v="0"/>
    <s v="USD"/>
    <n v="1459010340"/>
    <n v="1456421940"/>
    <b v="0"/>
    <x v="248"/>
    <b v="1"/>
    <s v="theater/musical"/>
    <n v="1.0398000000000001"/>
    <n v="135.62608695652173"/>
    <x v="1"/>
    <x v="40"/>
    <x v="3779"/>
    <d v="2016-03-26T16:39:00"/>
  </r>
  <r>
    <x v="3780"/>
    <x v="3775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x v="209"/>
    <b v="1"/>
    <s v="theater/musical"/>
    <n v="1.2"/>
    <n v="100"/>
    <x v="1"/>
    <x v="40"/>
    <x v="3780"/>
    <d v="2015-07-13T20:06:00"/>
  </r>
  <r>
    <x v="3781"/>
    <x v="3776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x v="47"/>
    <b v="1"/>
    <s v="theater/musical"/>
    <n v="1.0966666666666667"/>
    <n v="94.90384615384616"/>
    <x v="1"/>
    <x v="40"/>
    <x v="3781"/>
    <d v="2014-09-08T21:11:25"/>
  </r>
  <r>
    <x v="3782"/>
    <x v="3777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x v="74"/>
    <b v="1"/>
    <s v="theater/musical"/>
    <n v="1.0175000000000001"/>
    <n v="75.370370370370367"/>
    <x v="1"/>
    <x v="40"/>
    <x v="3782"/>
    <d v="2016-07-24T23:00:00"/>
  </r>
  <r>
    <x v="3783"/>
    <x v="3778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x v="54"/>
    <b v="1"/>
    <s v="theater/musical"/>
    <n v="1.2891666666666666"/>
    <n v="64.458333333333329"/>
    <x v="1"/>
    <x v="40"/>
    <x v="3783"/>
    <d v="2016-03-15T16:00:00"/>
  </r>
  <r>
    <x v="3784"/>
    <x v="3779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x v="73"/>
    <b v="1"/>
    <s v="theater/musical"/>
    <n v="1.1499999999999999"/>
    <n v="115"/>
    <x v="1"/>
    <x v="40"/>
    <x v="3784"/>
    <d v="2016-07-10T23:32:12"/>
  </r>
  <r>
    <x v="3785"/>
    <x v="3780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x v="209"/>
    <b v="1"/>
    <s v="theater/musical"/>
    <n v="1.5075000000000001"/>
    <n v="100.5"/>
    <x v="1"/>
    <x v="40"/>
    <x v="3785"/>
    <d v="2016-08-02T10:03:00"/>
  </r>
  <r>
    <x v="3786"/>
    <x v="3781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x v="26"/>
    <b v="1"/>
    <s v="theater/musical"/>
    <n v="1.1096666666666666"/>
    <n v="93.774647887323937"/>
    <x v="1"/>
    <x v="40"/>
    <x v="3786"/>
    <d v="2016-05-27T00:54:35"/>
  </r>
  <r>
    <x v="3787"/>
    <x v="3782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x v="73"/>
    <b v="1"/>
    <s v="theater/musical"/>
    <n v="1.0028571428571429"/>
    <n v="35.1"/>
    <x v="1"/>
    <x v="40"/>
    <x v="3787"/>
    <d v="2015-07-11T03:59:00"/>
  </r>
  <r>
    <x v="3788"/>
    <x v="3783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x v="29"/>
    <b v="0"/>
    <s v="theater/musical"/>
    <n v="6.6666666666666671E-3"/>
    <n v="500"/>
    <x v="1"/>
    <x v="40"/>
    <x v="3788"/>
    <d v="2015-12-23T16:18:00"/>
  </r>
  <r>
    <x v="3789"/>
    <x v="3784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x v="80"/>
    <b v="0"/>
    <s v="theater/musical"/>
    <n v="3.267605633802817E-2"/>
    <n v="29"/>
    <x v="1"/>
    <x v="40"/>
    <x v="3789"/>
    <d v="2015-06-15T19:10:18"/>
  </r>
  <r>
    <x v="3790"/>
    <x v="3785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x v="78"/>
    <b v="0"/>
    <s v="theater/musical"/>
    <n v="0"/>
    <e v="#DIV/0!"/>
    <x v="1"/>
    <x v="40"/>
    <x v="3790"/>
    <d v="2016-11-22T17:00:23"/>
  </r>
  <r>
    <x v="3791"/>
    <x v="3786"/>
    <s v="Spin! is an original musical comedy-drama presented by Blue Palm Productions."/>
    <n v="1500"/>
    <n v="0"/>
    <x v="2"/>
    <x v="0"/>
    <s v="USD"/>
    <n v="1404664592"/>
    <n v="1399480592"/>
    <b v="0"/>
    <x v="78"/>
    <b v="0"/>
    <s v="theater/musical"/>
    <n v="0"/>
    <e v="#DIV/0!"/>
    <x v="1"/>
    <x v="40"/>
    <x v="3791"/>
    <d v="2014-07-06T16:36:32"/>
  </r>
  <r>
    <x v="3792"/>
    <x v="3787"/>
    <s v="A cultural and historic journey through Puerto Rico's music and dance!"/>
    <n v="12500"/>
    <n v="35"/>
    <x v="2"/>
    <x v="0"/>
    <s v="USD"/>
    <n v="1436957022"/>
    <n v="1434365022"/>
    <b v="0"/>
    <x v="84"/>
    <b v="0"/>
    <s v="theater/musical"/>
    <n v="2.8E-3"/>
    <n v="17.5"/>
    <x v="1"/>
    <x v="40"/>
    <x v="3792"/>
    <d v="2015-07-15T10:43:42"/>
  </r>
  <r>
    <x v="3793"/>
    <x v="3788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x v="54"/>
    <b v="0"/>
    <s v="theater/musical"/>
    <n v="0.59657142857142853"/>
    <n v="174"/>
    <x v="1"/>
    <x v="40"/>
    <x v="3793"/>
    <d v="2014-12-16T22:32:09"/>
  </r>
  <r>
    <x v="3794"/>
    <x v="3789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x v="29"/>
    <b v="0"/>
    <s v="theater/musical"/>
    <n v="0.01"/>
    <n v="50"/>
    <x v="1"/>
    <x v="40"/>
    <x v="3794"/>
    <d v="2015-06-07T13:55:54"/>
  </r>
  <r>
    <x v="3795"/>
    <x v="3790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x v="84"/>
    <b v="0"/>
    <s v="theater/musical"/>
    <n v="1.6666666666666666E-2"/>
    <n v="5"/>
    <x v="1"/>
    <x v="40"/>
    <x v="3795"/>
    <d v="2015-08-28T22:30:00"/>
  </r>
  <r>
    <x v="3796"/>
    <x v="3791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x v="29"/>
    <b v="0"/>
    <s v="theater/musical"/>
    <n v="4.4444444444444447E-5"/>
    <n v="1"/>
    <x v="1"/>
    <x v="40"/>
    <x v="3796"/>
    <d v="2017-01-14T00:42:36"/>
  </r>
  <r>
    <x v="3797"/>
    <x v="3792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x v="77"/>
    <b v="0"/>
    <s v="theater/musical"/>
    <n v="0.89666666666666661"/>
    <n v="145.40540540540542"/>
    <x v="1"/>
    <x v="40"/>
    <x v="3797"/>
    <d v="2015-04-20T21:09:25"/>
  </r>
  <r>
    <x v="3798"/>
    <x v="3793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x v="81"/>
    <b v="0"/>
    <s v="theater/musical"/>
    <n v="1.4642857142857143E-2"/>
    <n v="205"/>
    <x v="1"/>
    <x v="40"/>
    <x v="3798"/>
    <d v="2014-08-10T17:20:48"/>
  </r>
  <r>
    <x v="3799"/>
    <x v="3794"/>
    <s v="An original musical on it's way to the stage in Minneapolis, MN. Feel free to ask any questions."/>
    <n v="10000"/>
    <n v="402"/>
    <x v="2"/>
    <x v="0"/>
    <s v="USD"/>
    <n v="1457734843"/>
    <n v="1455142843"/>
    <b v="0"/>
    <x v="80"/>
    <b v="0"/>
    <s v="theater/musical"/>
    <n v="4.02E-2"/>
    <n v="100.5"/>
    <x v="1"/>
    <x v="40"/>
    <x v="3799"/>
    <d v="2016-03-11T22:20:43"/>
  </r>
  <r>
    <x v="3800"/>
    <x v="3795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x v="38"/>
    <b v="0"/>
    <s v="theater/musical"/>
    <n v="4.0045454545454544E-2"/>
    <n v="55.0625"/>
    <x v="1"/>
    <x v="40"/>
    <x v="3800"/>
    <d v="2015-01-11T04:59:00"/>
  </r>
  <r>
    <x v="3801"/>
    <x v="3796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x v="82"/>
    <b v="0"/>
    <s v="theater/musical"/>
    <n v="8.5199999999999998E-2"/>
    <n v="47.333333333333336"/>
    <x v="1"/>
    <x v="40"/>
    <x v="3801"/>
    <d v="2015-01-02T16:13:36"/>
  </r>
  <r>
    <x v="3802"/>
    <x v="3797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x v="78"/>
    <b v="0"/>
    <s v="theater/musical"/>
    <n v="0"/>
    <e v="#DIV/0!"/>
    <x v="1"/>
    <x v="40"/>
    <x v="3802"/>
    <d v="2015-10-22T03:01:46"/>
  </r>
  <r>
    <x v="3803"/>
    <x v="3798"/>
    <s v="A fully orchestrated concept album of Benjamin Button the Musical!"/>
    <n v="12000"/>
    <n v="2358"/>
    <x v="2"/>
    <x v="0"/>
    <s v="USD"/>
    <n v="1457133568"/>
    <n v="1454541568"/>
    <b v="0"/>
    <x v="244"/>
    <b v="0"/>
    <s v="theater/musical"/>
    <n v="0.19650000000000001"/>
    <n v="58.95"/>
    <x v="1"/>
    <x v="40"/>
    <x v="3803"/>
    <d v="2016-03-04T23:19:28"/>
  </r>
  <r>
    <x v="3804"/>
    <x v="3799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x v="78"/>
    <b v="0"/>
    <s v="theater/musical"/>
    <n v="0"/>
    <e v="#DIV/0!"/>
    <x v="1"/>
    <x v="40"/>
    <x v="3804"/>
    <d v="2016-07-31T07:00:00"/>
  </r>
  <r>
    <x v="3805"/>
    <x v="3800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x v="84"/>
    <b v="0"/>
    <s v="theater/musical"/>
    <n v="2.0000000000000002E-5"/>
    <n v="1.5"/>
    <x v="1"/>
    <x v="40"/>
    <x v="3805"/>
    <d v="2014-09-27T21:17:20"/>
  </r>
  <r>
    <x v="3806"/>
    <x v="3801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x v="29"/>
    <b v="0"/>
    <s v="theater/musical"/>
    <n v="6.6666666666666664E-4"/>
    <n v="5"/>
    <x v="1"/>
    <x v="40"/>
    <x v="3806"/>
    <d v="2014-06-29T06:13:01"/>
  </r>
  <r>
    <x v="3807"/>
    <x v="3802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x v="82"/>
    <b v="0"/>
    <s v="theater/musical"/>
    <n v="0.30333333333333334"/>
    <n v="50.555555555555557"/>
    <x v="1"/>
    <x v="40"/>
    <x v="3807"/>
    <d v="2015-04-03T21:48:59"/>
  </r>
  <r>
    <x v="3808"/>
    <x v="3803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x v="54"/>
    <b v="1"/>
    <s v="theater/plays"/>
    <n v="1"/>
    <n v="41.666666666666664"/>
    <x v="1"/>
    <x v="6"/>
    <x v="3808"/>
    <d v="2015-04-25T09:53:39"/>
  </r>
  <r>
    <x v="3809"/>
    <x v="3804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x v="44"/>
    <b v="1"/>
    <s v="theater/plays"/>
    <n v="1.0125"/>
    <n v="53.289473684210527"/>
    <x v="1"/>
    <x v="6"/>
    <x v="3809"/>
    <d v="2014-07-30T23:00:00"/>
  </r>
  <r>
    <x v="3810"/>
    <x v="3805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x v="55"/>
    <b v="1"/>
    <s v="theater/plays"/>
    <n v="1.2173333333333334"/>
    <n v="70.230769230769226"/>
    <x v="1"/>
    <x v="6"/>
    <x v="3810"/>
    <d v="2015-03-21T19:22:38"/>
  </r>
  <r>
    <x v="3811"/>
    <x v="3806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x v="10"/>
    <b v="1"/>
    <s v="theater/plays"/>
    <n v="3.3"/>
    <n v="43.421052631578945"/>
    <x v="1"/>
    <x v="6"/>
    <x v="3811"/>
    <d v="2016-05-31T11:00:00"/>
  </r>
  <r>
    <x v="3812"/>
    <x v="3807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x v="202"/>
    <b v="1"/>
    <s v="theater/plays"/>
    <n v="1.0954999999999999"/>
    <n v="199.18181818181819"/>
    <x v="1"/>
    <x v="6"/>
    <x v="3812"/>
    <d v="2015-06-01T03:59:00"/>
  </r>
  <r>
    <x v="3813"/>
    <x v="3808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x v="74"/>
    <b v="1"/>
    <s v="theater/plays"/>
    <n v="1.0095190476190474"/>
    <n v="78.518148148148143"/>
    <x v="1"/>
    <x v="6"/>
    <x v="3813"/>
    <d v="2016-06-14T21:43:00"/>
  </r>
  <r>
    <x v="3814"/>
    <x v="3809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x v="69"/>
    <b v="1"/>
    <s v="theater/plays"/>
    <n v="1.4013333333333333"/>
    <n v="61.823529411764703"/>
    <x v="1"/>
    <x v="6"/>
    <x v="3814"/>
    <d v="2015-04-01T03:59:00"/>
  </r>
  <r>
    <x v="3815"/>
    <x v="3810"/>
    <s v="Come and help us make the Canterbury Shakespeare Festival a reality"/>
    <n v="1000"/>
    <n v="1000.01"/>
    <x v="0"/>
    <x v="1"/>
    <s v="GBP"/>
    <n v="1440111600"/>
    <n v="1437545657"/>
    <b v="0"/>
    <x v="9"/>
    <b v="1"/>
    <s v="theater/plays"/>
    <n v="1.0000100000000001"/>
    <n v="50.000500000000002"/>
    <x v="1"/>
    <x v="6"/>
    <x v="3815"/>
    <d v="2015-08-20T23:00:00"/>
  </r>
  <r>
    <x v="3816"/>
    <x v="3811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x v="77"/>
    <b v="1"/>
    <s v="theater/plays"/>
    <n v="1.19238"/>
    <n v="48.339729729729726"/>
    <x v="1"/>
    <x v="6"/>
    <x v="3816"/>
    <d v="2014-07-17T16:33:43"/>
  </r>
  <r>
    <x v="3817"/>
    <x v="3812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x v="9"/>
    <b v="1"/>
    <s v="theater/plays"/>
    <n v="1.0725"/>
    <n v="107.25"/>
    <x v="1"/>
    <x v="6"/>
    <x v="3817"/>
    <d v="2015-10-24T03:59:00"/>
  </r>
  <r>
    <x v="3818"/>
    <x v="3813"/>
    <s v="The Arthurian Order of Avalon is attempting to raise funds to put on the annual Human Chessboard in March 2015!"/>
    <n v="250"/>
    <n v="570"/>
    <x v="0"/>
    <x v="0"/>
    <s v="USD"/>
    <n v="1426187582"/>
    <n v="1423599182"/>
    <b v="0"/>
    <x v="73"/>
    <b v="1"/>
    <s v="theater/plays"/>
    <n v="2.2799999999999998"/>
    <n v="57"/>
    <x v="1"/>
    <x v="6"/>
    <x v="3818"/>
    <d v="2015-03-12T19:13:02"/>
  </r>
  <r>
    <x v="3819"/>
    <x v="3814"/>
    <s v="Support this collection of new plays by Kansas City writers and the artists who are bringing it to life!"/>
    <n v="1000"/>
    <n v="1064"/>
    <x v="0"/>
    <x v="0"/>
    <s v="USD"/>
    <n v="1437166920"/>
    <n v="1435554104"/>
    <b v="0"/>
    <x v="55"/>
    <b v="1"/>
    <s v="theater/plays"/>
    <n v="1.0640000000000001"/>
    <n v="40.92307692307692"/>
    <x v="1"/>
    <x v="6"/>
    <x v="3819"/>
    <d v="2015-07-17T21:02:00"/>
  </r>
  <r>
    <x v="3820"/>
    <x v="3815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x v="9"/>
    <b v="1"/>
    <s v="theater/plays"/>
    <n v="1.4333333333333333"/>
    <n v="21.5"/>
    <x v="1"/>
    <x v="6"/>
    <x v="3820"/>
    <d v="2015-07-05T15:38:37"/>
  </r>
  <r>
    <x v="3821"/>
    <x v="38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x v="67"/>
    <b v="1"/>
    <s v="theater/plays"/>
    <n v="1.0454285714285714"/>
    <n v="79.543478260869563"/>
    <x v="1"/>
    <x v="6"/>
    <x v="3821"/>
    <d v="2016-01-04T04:20:07"/>
  </r>
  <r>
    <x v="3822"/>
    <x v="3817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x v="88"/>
    <b v="1"/>
    <s v="theater/plays"/>
    <n v="1.1002000000000001"/>
    <n v="72.381578947368425"/>
    <x v="1"/>
    <x v="6"/>
    <x v="3822"/>
    <d v="2016-01-19T22:59:00"/>
  </r>
  <r>
    <x v="3823"/>
    <x v="3818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x v="14"/>
    <b v="1"/>
    <s v="theater/plays"/>
    <n v="1.06"/>
    <n v="64.634146341463421"/>
    <x v="1"/>
    <x v="6"/>
    <x v="3823"/>
    <d v="2015-07-20T03:59:00"/>
  </r>
  <r>
    <x v="3824"/>
    <x v="3819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x v="63"/>
    <b v="1"/>
    <s v="theater/plays"/>
    <n v="1.08"/>
    <n v="38.571428571428569"/>
    <x v="1"/>
    <x v="6"/>
    <x v="3824"/>
    <d v="2016-08-01T13:41:00"/>
  </r>
  <r>
    <x v="3825"/>
    <x v="3820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x v="72"/>
    <b v="1"/>
    <s v="theater/plays"/>
    <n v="1.0542"/>
    <n v="107.57142857142857"/>
    <x v="1"/>
    <x v="6"/>
    <x v="3825"/>
    <d v="2015-06-17T01:40:14"/>
  </r>
  <r>
    <x v="3826"/>
    <x v="3821"/>
    <s v="This is the story about the Westons. One family who live with mental illness on a daily basis."/>
    <n v="600"/>
    <n v="715"/>
    <x v="0"/>
    <x v="1"/>
    <s v="GBP"/>
    <n v="1430993394"/>
    <n v="1428401394"/>
    <b v="0"/>
    <x v="55"/>
    <b v="1"/>
    <s v="theater/plays"/>
    <n v="1.1916666666666667"/>
    <n v="27.5"/>
    <x v="1"/>
    <x v="6"/>
    <x v="3826"/>
    <d v="2015-05-07T10:09:54"/>
  </r>
  <r>
    <x v="3827"/>
    <x v="3822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x v="71"/>
    <b v="1"/>
    <s v="theater/plays"/>
    <n v="1.5266666666666666"/>
    <n v="70.461538461538467"/>
    <x v="1"/>
    <x v="6"/>
    <x v="3827"/>
    <d v="2015-03-27T00:00:00"/>
  </r>
  <r>
    <x v="3828"/>
    <x v="3823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x v="33"/>
    <b v="1"/>
    <s v="theater/plays"/>
    <n v="1"/>
    <n v="178.57142857142858"/>
    <x v="1"/>
    <x v="6"/>
    <x v="3828"/>
    <d v="2014-12-31T13:39:47"/>
  </r>
  <r>
    <x v="3829"/>
    <x v="3824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x v="22"/>
    <b v="1"/>
    <s v="theater/plays"/>
    <n v="1.002"/>
    <n v="62.625"/>
    <x v="1"/>
    <x v="6"/>
    <x v="3829"/>
    <d v="2016-08-31T20:46:11"/>
  </r>
  <r>
    <x v="3830"/>
    <x v="3825"/>
    <s v="The Aeon Theatre company is producing another original play by Parker Hale at the Manhattan Reportory Theatre"/>
    <n v="100"/>
    <n v="225"/>
    <x v="0"/>
    <x v="0"/>
    <s v="USD"/>
    <n v="1464371211"/>
    <n v="1463161611"/>
    <b v="0"/>
    <x v="83"/>
    <b v="1"/>
    <s v="theater/plays"/>
    <n v="2.25"/>
    <n v="75"/>
    <x v="1"/>
    <x v="6"/>
    <x v="3830"/>
    <d v="2016-05-27T17:46:51"/>
  </r>
  <r>
    <x v="3831"/>
    <x v="3826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x v="82"/>
    <b v="1"/>
    <s v="theater/plays"/>
    <n v="1.0602199999999999"/>
    <n v="58.901111111111113"/>
    <x v="1"/>
    <x v="6"/>
    <x v="3831"/>
    <d v="2014-11-05T21:22:25"/>
  </r>
  <r>
    <x v="3832"/>
    <x v="3827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x v="82"/>
    <b v="1"/>
    <s v="theater/plays"/>
    <n v="1.0466666666666666"/>
    <n v="139.55555555555554"/>
    <x v="1"/>
    <x v="6"/>
    <x v="3832"/>
    <d v="2016-02-20T02:45:35"/>
  </r>
  <r>
    <x v="3833"/>
    <x v="3828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x v="9"/>
    <b v="1"/>
    <s v="theater/plays"/>
    <n v="1.1666666666666667"/>
    <n v="70"/>
    <x v="1"/>
    <x v="6"/>
    <x v="3833"/>
    <d v="2014-12-01T19:09:00"/>
  </r>
  <r>
    <x v="3834"/>
    <x v="3829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x v="7"/>
    <b v="1"/>
    <s v="theater/plays"/>
    <n v="1.0903333333333334"/>
    <n v="57.385964912280699"/>
    <x v="1"/>
    <x v="6"/>
    <x v="3834"/>
    <d v="2015-06-18T10:41:07"/>
  </r>
  <r>
    <x v="3835"/>
    <x v="3830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x v="22"/>
    <b v="1"/>
    <s v="theater/plays"/>
    <n v="1.6"/>
    <n v="40"/>
    <x v="1"/>
    <x v="6"/>
    <x v="3835"/>
    <d v="2016-04-21T22:36:48"/>
  </r>
  <r>
    <x v="3836"/>
    <x v="3831"/>
    <s v="&quot;The surveyor said the foundation was shaky&quot;. A woman finds what it means to rebuild her marriage."/>
    <n v="800"/>
    <n v="900"/>
    <x v="0"/>
    <x v="0"/>
    <s v="USD"/>
    <n v="1470197340"/>
    <n v="1467497652"/>
    <b v="0"/>
    <x v="25"/>
    <b v="1"/>
    <s v="theater/plays"/>
    <n v="1.125"/>
    <n v="64.285714285714292"/>
    <x v="1"/>
    <x v="6"/>
    <x v="3836"/>
    <d v="2016-08-03T04:09:00"/>
  </r>
  <r>
    <x v="3837"/>
    <x v="3832"/>
    <s v="A high-flying French farce with the thrust of a well-tuned jet engine"/>
    <n v="2000"/>
    <n v="2042"/>
    <x v="0"/>
    <x v="1"/>
    <s v="GBP"/>
    <n v="1435947758"/>
    <n v="1432837358"/>
    <b v="0"/>
    <x v="57"/>
    <b v="1"/>
    <s v="theater/plays"/>
    <n v="1.0209999999999999"/>
    <n v="120.11764705882354"/>
    <x v="1"/>
    <x v="6"/>
    <x v="3837"/>
    <d v="2015-07-03T18:22:38"/>
  </r>
  <r>
    <x v="3838"/>
    <x v="3833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x v="61"/>
    <b v="1"/>
    <s v="theater/plays"/>
    <n v="1.00824"/>
    <n v="1008.24"/>
    <x v="1"/>
    <x v="6"/>
    <x v="3838"/>
    <d v="2015-05-22T17:03:29"/>
  </r>
  <r>
    <x v="3839"/>
    <x v="3834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x v="58"/>
    <b v="1"/>
    <s v="theater/plays"/>
    <n v="1.0125"/>
    <n v="63.28125"/>
    <x v="1"/>
    <x v="6"/>
    <x v="3839"/>
    <d v="2015-07-30T03:25:24"/>
  </r>
  <r>
    <x v="3840"/>
    <x v="3835"/>
    <s v="A gritty play looking at a modern day relationship, highlighting issues of mental health and abuse suffered by men."/>
    <n v="1"/>
    <n v="65"/>
    <x v="0"/>
    <x v="1"/>
    <s v="GBP"/>
    <n v="1459180229"/>
    <n v="1457023829"/>
    <b v="0"/>
    <x v="83"/>
    <b v="1"/>
    <s v="theater/plays"/>
    <n v="65"/>
    <n v="21.666666666666668"/>
    <x v="1"/>
    <x v="6"/>
    <x v="3840"/>
    <d v="2016-03-28T15:50:29"/>
  </r>
  <r>
    <x v="3841"/>
    <x v="3836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x v="69"/>
    <b v="0"/>
    <s v="theater/plays"/>
    <n v="8.72E-2"/>
    <n v="25.647058823529413"/>
    <x v="1"/>
    <x v="6"/>
    <x v="3841"/>
    <d v="2014-07-20T18:51:27"/>
  </r>
  <r>
    <x v="3842"/>
    <x v="3837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x v="23"/>
    <b v="0"/>
    <s v="theater/plays"/>
    <n v="0.21940000000000001"/>
    <n v="47.695652173913047"/>
    <x v="1"/>
    <x v="6"/>
    <x v="3842"/>
    <d v="2014-05-11T11:50:52"/>
  </r>
  <r>
    <x v="3843"/>
    <x v="3838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x v="10"/>
    <b v="0"/>
    <s v="theater/plays"/>
    <n v="0.21299999999999999"/>
    <n v="56.05263157894737"/>
    <x v="1"/>
    <x v="6"/>
    <x v="3843"/>
    <d v="2014-06-01T01:44:24"/>
  </r>
  <r>
    <x v="3844"/>
    <x v="3839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x v="133"/>
    <b v="0"/>
    <s v="theater/plays"/>
    <n v="0.41489795918367345"/>
    <n v="81.319999999999993"/>
    <x v="1"/>
    <x v="6"/>
    <x v="3844"/>
    <d v="2014-06-03T06:59:00"/>
  </r>
  <r>
    <x v="3845"/>
    <x v="3840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x v="8"/>
    <b v="0"/>
    <s v="theater/plays"/>
    <n v="2.1049999999999999E-2"/>
    <n v="70.166666666666671"/>
    <x v="1"/>
    <x v="6"/>
    <x v="3845"/>
    <d v="2015-10-01T15:02:54"/>
  </r>
  <r>
    <x v="3846"/>
    <x v="3841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x v="22"/>
    <b v="0"/>
    <s v="theater/plays"/>
    <n v="2.7E-2"/>
    <n v="23.625"/>
    <x v="1"/>
    <x v="6"/>
    <x v="3846"/>
    <d v="2014-10-04T06:59:00"/>
  </r>
  <r>
    <x v="3847"/>
    <x v="3842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x v="82"/>
    <b v="0"/>
    <s v="theater/plays"/>
    <n v="0.16161904761904761"/>
    <n v="188.55555555555554"/>
    <x v="1"/>
    <x v="6"/>
    <x v="3847"/>
    <d v="2015-07-19T05:23:11"/>
  </r>
  <r>
    <x v="3848"/>
    <x v="3843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x v="68"/>
    <b v="0"/>
    <s v="theater/plays"/>
    <n v="0.16376923076923078"/>
    <n v="49.511627906976742"/>
    <x v="1"/>
    <x v="6"/>
    <x v="3848"/>
    <d v="2015-10-18T19:36:29"/>
  </r>
  <r>
    <x v="3849"/>
    <x v="3844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x v="33"/>
    <b v="0"/>
    <s v="theater/plays"/>
    <n v="7.0433333333333334E-2"/>
    <n v="75.464285714285708"/>
    <x v="1"/>
    <x v="6"/>
    <x v="3849"/>
    <d v="2015-06-11T18:24:44"/>
  </r>
  <r>
    <x v="3850"/>
    <x v="3845"/>
    <s v="V-Day is a global activist movement to end violence against women and girls."/>
    <n v="1000"/>
    <n v="38"/>
    <x v="2"/>
    <x v="0"/>
    <s v="USD"/>
    <n v="1420081143"/>
    <n v="1417489143"/>
    <b v="1"/>
    <x v="80"/>
    <b v="0"/>
    <s v="theater/plays"/>
    <n v="3.7999999999999999E-2"/>
    <n v="9.5"/>
    <x v="1"/>
    <x v="6"/>
    <x v="3850"/>
    <d v="2015-01-01T02:59:03"/>
  </r>
  <r>
    <x v="3851"/>
    <x v="3846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x v="54"/>
    <b v="0"/>
    <s v="theater/plays"/>
    <n v="0.34079999999999999"/>
    <n v="35.5"/>
    <x v="1"/>
    <x v="6"/>
    <x v="3851"/>
    <d v="2015-07-17T10:32:59"/>
  </r>
  <r>
    <x v="3852"/>
    <x v="3847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x v="84"/>
    <b v="0"/>
    <s v="theater/plays"/>
    <n v="2E-3"/>
    <n v="10"/>
    <x v="1"/>
    <x v="6"/>
    <x v="3852"/>
    <d v="2015-03-27T03:34:36"/>
  </r>
  <r>
    <x v="3853"/>
    <x v="3848"/>
    <s v="A dose of One-woman &quot;Dramedy&quot; to cure those daily blues is just what the doctor ordered!"/>
    <n v="100000"/>
    <n v="26"/>
    <x v="2"/>
    <x v="0"/>
    <s v="USD"/>
    <n v="1409602178"/>
    <n v="1406578178"/>
    <b v="0"/>
    <x v="84"/>
    <b v="0"/>
    <s v="theater/plays"/>
    <n v="2.5999999999999998E-4"/>
    <n v="13"/>
    <x v="1"/>
    <x v="6"/>
    <x v="3853"/>
    <d v="2014-09-01T20:09:38"/>
  </r>
  <r>
    <x v="3854"/>
    <x v="3849"/>
    <s v="A play dedicated to the 100th anniversary of the Armenian Genocide."/>
    <n v="11000"/>
    <n v="1788"/>
    <x v="2"/>
    <x v="0"/>
    <s v="USD"/>
    <n v="1431206058"/>
    <n v="1428614058"/>
    <b v="0"/>
    <x v="9"/>
    <b v="0"/>
    <s v="theater/plays"/>
    <n v="0.16254545454545455"/>
    <n v="89.4"/>
    <x v="1"/>
    <x v="6"/>
    <x v="3854"/>
    <d v="2015-05-09T21:14:18"/>
  </r>
  <r>
    <x v="3855"/>
    <x v="3850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x v="29"/>
    <b v="0"/>
    <s v="theater/plays"/>
    <n v="2.5000000000000001E-2"/>
    <n v="25"/>
    <x v="1"/>
    <x v="6"/>
    <x v="3855"/>
    <d v="2015-03-26T22:17:51"/>
  </r>
  <r>
    <x v="3856"/>
    <x v="3851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x v="29"/>
    <b v="0"/>
    <s v="theater/plays"/>
    <n v="2.0000000000000001E-4"/>
    <n v="1"/>
    <x v="1"/>
    <x v="6"/>
    <x v="3856"/>
    <d v="2015-03-08T16:50:03"/>
  </r>
  <r>
    <x v="3857"/>
    <x v="3852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x v="80"/>
    <b v="0"/>
    <s v="theater/plays"/>
    <n v="5.1999999999999998E-2"/>
    <n v="65"/>
    <x v="1"/>
    <x v="6"/>
    <x v="3857"/>
    <d v="2014-08-01T17:12:00"/>
  </r>
  <r>
    <x v="3858"/>
    <x v="3853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x v="29"/>
    <b v="0"/>
    <s v="theater/plays"/>
    <n v="0.02"/>
    <n v="10"/>
    <x v="1"/>
    <x v="6"/>
    <x v="3858"/>
    <d v="2015-05-22T21:00:00"/>
  </r>
  <r>
    <x v="3859"/>
    <x v="3854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x v="29"/>
    <b v="0"/>
    <s v="theater/plays"/>
    <n v="4.0000000000000002E-4"/>
    <n v="1"/>
    <x v="1"/>
    <x v="6"/>
    <x v="3859"/>
    <d v="2014-06-25T21:00:00"/>
  </r>
  <r>
    <x v="3860"/>
    <x v="3855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x v="62"/>
    <b v="0"/>
    <s v="theater/plays"/>
    <n v="0.17666666666666667"/>
    <n v="81.538461538461533"/>
    <x v="1"/>
    <x v="6"/>
    <x v="3860"/>
    <d v="2014-08-12T15:51:50"/>
  </r>
  <r>
    <x v="3861"/>
    <x v="3856"/>
    <s v="THE COMING OF THE LORD!"/>
    <n v="2000"/>
    <n v="100"/>
    <x v="2"/>
    <x v="0"/>
    <s v="USD"/>
    <n v="1415828820"/>
    <n v="1412258977"/>
    <b v="0"/>
    <x v="29"/>
    <b v="0"/>
    <s v="theater/plays"/>
    <n v="0.05"/>
    <n v="100"/>
    <x v="1"/>
    <x v="6"/>
    <x v="3861"/>
    <d v="2014-11-12T21:47:00"/>
  </r>
  <r>
    <x v="3862"/>
    <x v="3857"/>
    <s v="The hit immersive theatre experience of England comes to Corpus Christi!"/>
    <n v="7500"/>
    <n v="1"/>
    <x v="2"/>
    <x v="0"/>
    <s v="USD"/>
    <n v="1473699540"/>
    <n v="1472451356"/>
    <b v="0"/>
    <x v="29"/>
    <b v="0"/>
    <s v="theater/plays"/>
    <n v="1.3333333333333334E-4"/>
    <n v="1"/>
    <x v="1"/>
    <x v="6"/>
    <x v="3862"/>
    <d v="2016-09-12T16:59:00"/>
  </r>
  <r>
    <x v="3863"/>
    <x v="3858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x v="78"/>
    <b v="0"/>
    <s v="theater/plays"/>
    <n v="0"/>
    <e v="#DIV/0!"/>
    <x v="1"/>
    <x v="6"/>
    <x v="3863"/>
    <d v="2015-11-05T16:11:45"/>
  </r>
  <r>
    <x v="3864"/>
    <x v="3859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x v="83"/>
    <b v="0"/>
    <s v="theater/plays"/>
    <n v="1.2E-2"/>
    <n v="20"/>
    <x v="1"/>
    <x v="6"/>
    <x v="3864"/>
    <d v="2015-11-17T22:24:14"/>
  </r>
  <r>
    <x v="3865"/>
    <x v="3860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x v="25"/>
    <b v="0"/>
    <s v="theater/plays"/>
    <n v="0.26937422295897223"/>
    <n v="46.428571428571431"/>
    <x v="1"/>
    <x v="6"/>
    <x v="3865"/>
    <d v="2014-08-30T05:30:00"/>
  </r>
  <r>
    <x v="3866"/>
    <x v="3861"/>
    <s v="A funny, moving, witty piece about a girl, her oboe, and her dreams."/>
    <n v="2000"/>
    <n v="11"/>
    <x v="2"/>
    <x v="0"/>
    <s v="USD"/>
    <n v="1458703740"/>
    <n v="1454453021"/>
    <b v="0"/>
    <x v="84"/>
    <b v="0"/>
    <s v="theater/plays"/>
    <n v="5.4999999999999997E-3"/>
    <n v="5.5"/>
    <x v="1"/>
    <x v="6"/>
    <x v="3866"/>
    <d v="2016-03-23T03:29:00"/>
  </r>
  <r>
    <x v="3867"/>
    <x v="3862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x v="81"/>
    <b v="0"/>
    <s v="theater/plays"/>
    <n v="0.1255"/>
    <n v="50.2"/>
    <x v="1"/>
    <x v="6"/>
    <x v="3867"/>
    <d v="2016-06-18T19:32:19"/>
  </r>
  <r>
    <x v="3868"/>
    <x v="3863"/>
    <s v="New collection of music by Scott Evan Davis!"/>
    <n v="5000"/>
    <n v="10"/>
    <x v="1"/>
    <x v="1"/>
    <s v="GBP"/>
    <n v="1410191405"/>
    <n v="1408031405"/>
    <b v="0"/>
    <x v="29"/>
    <b v="0"/>
    <s v="theater/musical"/>
    <n v="2E-3"/>
    <n v="10"/>
    <x v="1"/>
    <x v="40"/>
    <x v="3868"/>
    <d v="2014-09-08T15:50:05"/>
  </r>
  <r>
    <x v="3869"/>
    <x v="3864"/>
    <s v="A Musical about 3 women who pursue their Pleasure and end up finding themselves."/>
    <n v="13111"/>
    <n v="452"/>
    <x v="1"/>
    <x v="0"/>
    <s v="USD"/>
    <n v="1426302660"/>
    <n v="1423761792"/>
    <b v="0"/>
    <x v="41"/>
    <b v="0"/>
    <s v="theater/musical"/>
    <n v="3.44748684310884E-2"/>
    <n v="30.133333333333333"/>
    <x v="1"/>
    <x v="40"/>
    <x v="3869"/>
    <d v="2015-03-14T03:11:00"/>
  </r>
  <r>
    <x v="3870"/>
    <x v="3865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x v="73"/>
    <b v="0"/>
    <s v="theater/musical"/>
    <n v="0.15"/>
    <n v="150"/>
    <x v="1"/>
    <x v="40"/>
    <x v="3870"/>
    <d v="2014-07-03T04:07:58"/>
  </r>
  <r>
    <x v="3871"/>
    <x v="3866"/>
    <s v="Our musical is finally ready to come to life, and we're raising funds to help make that happen!"/>
    <n v="1500"/>
    <n v="40"/>
    <x v="1"/>
    <x v="0"/>
    <s v="USD"/>
    <n v="1490809450"/>
    <n v="1485629050"/>
    <b v="0"/>
    <x v="83"/>
    <b v="0"/>
    <s v="theater/musical"/>
    <n v="2.6666666666666668E-2"/>
    <n v="13.333333333333334"/>
    <x v="1"/>
    <x v="40"/>
    <x v="3871"/>
    <d v="2017-03-29T17:44:10"/>
  </r>
  <r>
    <x v="3872"/>
    <x v="3867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x v="78"/>
    <b v="0"/>
    <s v="theater/musical"/>
    <n v="0"/>
    <e v="#DIV/0!"/>
    <x v="1"/>
    <x v="40"/>
    <x v="3872"/>
    <d v="2015-08-14T03:29:56"/>
  </r>
  <r>
    <x v="3873"/>
    <x v="3868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x v="78"/>
    <b v="0"/>
    <s v="theater/musical"/>
    <n v="0"/>
    <e v="#DIV/0!"/>
    <x v="1"/>
    <x v="40"/>
    <x v="3873"/>
    <d v="2015-10-08T16:42:15"/>
  </r>
  <r>
    <x v="3874"/>
    <x v="3869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x v="78"/>
    <b v="0"/>
    <s v="theater/musical"/>
    <n v="0"/>
    <e v="#DIV/0!"/>
    <x v="1"/>
    <x v="40"/>
    <x v="3874"/>
    <d v="2015-01-24T01:00:00"/>
  </r>
  <r>
    <x v="3875"/>
    <x v="3870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x v="78"/>
    <b v="0"/>
    <s v="theater/musical"/>
    <n v="0"/>
    <e v="#DIV/0!"/>
    <x v="1"/>
    <x v="40"/>
    <x v="3875"/>
    <d v="2016-09-03T10:00:00"/>
  </r>
  <r>
    <x v="3876"/>
    <x v="3871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x v="67"/>
    <b v="0"/>
    <s v="theater/musical"/>
    <n v="0.52794871794871789"/>
    <n v="44.760869565217391"/>
    <x v="1"/>
    <x v="40"/>
    <x v="3876"/>
    <d v="2016-02-02T14:58:48"/>
  </r>
  <r>
    <x v="3877"/>
    <x v="3872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x v="25"/>
    <b v="0"/>
    <s v="theater/musical"/>
    <n v="4.9639999999999997E-2"/>
    <n v="88.642857142857139"/>
    <x v="1"/>
    <x v="40"/>
    <x v="3877"/>
    <d v="2016-12-08T16:15:52"/>
  </r>
  <r>
    <x v="3878"/>
    <x v="3873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x v="29"/>
    <b v="0"/>
    <s v="theater/musical"/>
    <n v="5.5555555555555556E-4"/>
    <n v="10"/>
    <x v="1"/>
    <x v="40"/>
    <x v="3878"/>
    <d v="2015-06-30T03:59:00"/>
  </r>
  <r>
    <x v="3879"/>
    <x v="3874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x v="78"/>
    <b v="0"/>
    <s v="theater/musical"/>
    <n v="0"/>
    <e v="#DIV/0!"/>
    <x v="1"/>
    <x v="40"/>
    <x v="3879"/>
    <d v="2015-01-25T20:39:56"/>
  </r>
  <r>
    <x v="3880"/>
    <x v="3875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x v="57"/>
    <b v="0"/>
    <s v="theater/musical"/>
    <n v="0.13066666666666665"/>
    <n v="57.647058823529413"/>
    <x v="1"/>
    <x v="40"/>
    <x v="3880"/>
    <d v="2014-07-30T23:00:00"/>
  </r>
  <r>
    <x v="3881"/>
    <x v="3876"/>
    <s v="A musical journey coming to the Blue Venue at the 2017 Orlando Fringe Festival!"/>
    <n v="500"/>
    <n v="25"/>
    <x v="1"/>
    <x v="0"/>
    <s v="USD"/>
    <n v="1487550399"/>
    <n v="1484958399"/>
    <b v="0"/>
    <x v="29"/>
    <b v="0"/>
    <s v="theater/musical"/>
    <n v="0.05"/>
    <n v="25"/>
    <x v="1"/>
    <x v="40"/>
    <x v="3881"/>
    <d v="2017-02-20T00:26:39"/>
  </r>
  <r>
    <x v="3882"/>
    <x v="3877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x v="78"/>
    <b v="0"/>
    <s v="theater/musical"/>
    <n v="0"/>
    <e v="#DIV/0!"/>
    <x v="1"/>
    <x v="40"/>
    <x v="3882"/>
    <d v="2016-01-31T23:03:00"/>
  </r>
  <r>
    <x v="3883"/>
    <x v="3878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x v="78"/>
    <b v="0"/>
    <s v="theater/musical"/>
    <n v="0"/>
    <e v="#DIV/0!"/>
    <x v="1"/>
    <x v="40"/>
    <x v="3883"/>
    <d v="2014-09-02T14:27:49"/>
  </r>
  <r>
    <x v="3884"/>
    <x v="3879"/>
    <s v="The Group M3 is striving to give one of the poorest towns in the country hope again this Easter Holiday."/>
    <n v="10000"/>
    <n v="0"/>
    <x v="1"/>
    <x v="0"/>
    <s v="USD"/>
    <n v="1427479192"/>
    <n v="1425322792"/>
    <b v="0"/>
    <x v="78"/>
    <b v="0"/>
    <s v="theater/musical"/>
    <n v="0"/>
    <e v="#DIV/0!"/>
    <x v="1"/>
    <x v="40"/>
    <x v="3884"/>
    <d v="2015-03-27T17:59:52"/>
  </r>
  <r>
    <x v="3885"/>
    <x v="3880"/>
    <s v="A LIVE musical spectacular theatrical experience of The Beatles recording sessions at Abbey Road Studios."/>
    <n v="375000"/>
    <n v="0"/>
    <x v="1"/>
    <x v="0"/>
    <s v="USD"/>
    <n v="1462834191"/>
    <n v="1460242191"/>
    <b v="0"/>
    <x v="78"/>
    <b v="0"/>
    <s v="theater/musical"/>
    <n v="0"/>
    <e v="#DIV/0!"/>
    <x v="1"/>
    <x v="40"/>
    <x v="3885"/>
    <d v="2016-05-09T22:49:51"/>
  </r>
  <r>
    <x v="3886"/>
    <x v="3881"/>
    <n v="1"/>
    <n v="10000"/>
    <n v="0"/>
    <x v="1"/>
    <x v="2"/>
    <s v="AUD"/>
    <n v="1418275702"/>
    <n v="1415683702"/>
    <b v="0"/>
    <x v="78"/>
    <b v="0"/>
    <s v="theater/musical"/>
    <n v="0"/>
    <e v="#DIV/0!"/>
    <x v="1"/>
    <x v="40"/>
    <x v="3886"/>
    <d v="2014-12-11T05:28:22"/>
  </r>
  <r>
    <x v="3887"/>
    <x v="3882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x v="84"/>
    <b v="0"/>
    <s v="theater/musical"/>
    <n v="1.7500000000000002E-2"/>
    <n v="17.5"/>
    <x v="1"/>
    <x v="40"/>
    <x v="3887"/>
    <d v="2015-05-01T22:00:00"/>
  </r>
  <r>
    <x v="3888"/>
    <x v="3883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x v="25"/>
    <b v="0"/>
    <s v="theater/plays"/>
    <n v="0.27100000000000002"/>
    <n v="38.714285714285715"/>
    <x v="1"/>
    <x v="6"/>
    <x v="3888"/>
    <d v="2017-02-26T13:05:58"/>
  </r>
  <r>
    <x v="3889"/>
    <x v="3884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x v="82"/>
    <b v="0"/>
    <s v="theater/plays"/>
    <n v="1.4749999999999999E-2"/>
    <n v="13.111111111111111"/>
    <x v="1"/>
    <x v="6"/>
    <x v="3889"/>
    <d v="2015-01-04T23:26:00"/>
  </r>
  <r>
    <x v="3890"/>
    <x v="3885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x v="22"/>
    <b v="0"/>
    <s v="theater/plays"/>
    <n v="0.16826666666666668"/>
    <n v="315.5"/>
    <x v="1"/>
    <x v="6"/>
    <x v="3890"/>
    <d v="2015-08-15T18:12:24"/>
  </r>
  <r>
    <x v="3891"/>
    <x v="3886"/>
    <s v="A comedy about a mime who dreams of becoming a stand up comedian."/>
    <n v="800"/>
    <n v="260"/>
    <x v="2"/>
    <x v="0"/>
    <s v="USD"/>
    <n v="1427086740"/>
    <n v="1424488244"/>
    <b v="0"/>
    <x v="63"/>
    <b v="0"/>
    <s v="theater/plays"/>
    <n v="0.32500000000000001"/>
    <n v="37.142857142857146"/>
    <x v="1"/>
    <x v="6"/>
    <x v="3891"/>
    <d v="2015-03-23T04:59:00"/>
  </r>
  <r>
    <x v="3892"/>
    <x v="3887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x v="78"/>
    <b v="0"/>
    <s v="theater/plays"/>
    <n v="0"/>
    <e v="#DIV/0!"/>
    <x v="1"/>
    <x v="6"/>
    <x v="3892"/>
    <d v="2014-08-24T07:00:00"/>
  </r>
  <r>
    <x v="3893"/>
    <x v="3888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x v="87"/>
    <b v="0"/>
    <s v="theater/plays"/>
    <n v="0.2155"/>
    <n v="128.27380952380952"/>
    <x v="1"/>
    <x v="6"/>
    <x v="3893"/>
    <d v="2014-07-01T06:00:00"/>
  </r>
  <r>
    <x v="3894"/>
    <x v="3889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x v="202"/>
    <b v="0"/>
    <s v="theater/plays"/>
    <n v="3.4666666666666665E-2"/>
    <n v="47.272727272727273"/>
    <x v="1"/>
    <x v="6"/>
    <x v="3894"/>
    <d v="2016-12-06T04:59:00"/>
  </r>
  <r>
    <x v="3895"/>
    <x v="3890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x v="29"/>
    <b v="0"/>
    <s v="theater/plays"/>
    <n v="0.05"/>
    <n v="50"/>
    <x v="1"/>
    <x v="6"/>
    <x v="3895"/>
    <d v="2015-02-28T06:00:18"/>
  </r>
  <r>
    <x v="3896"/>
    <x v="3891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x v="80"/>
    <b v="0"/>
    <s v="theater/plays"/>
    <n v="0.10625"/>
    <n v="42.5"/>
    <x v="1"/>
    <x v="6"/>
    <x v="3896"/>
    <d v="2014-06-17T04:36:18"/>
  </r>
  <r>
    <x v="3897"/>
    <x v="3892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x v="73"/>
    <b v="0"/>
    <s v="theater/plays"/>
    <n v="0.17599999999999999"/>
    <n v="44"/>
    <x v="1"/>
    <x v="6"/>
    <x v="3897"/>
    <d v="2015-01-08T20:58:03"/>
  </r>
  <r>
    <x v="3898"/>
    <x v="3893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x v="38"/>
    <b v="0"/>
    <s v="theater/plays"/>
    <n v="0.3256"/>
    <n v="50.875"/>
    <x v="1"/>
    <x v="6"/>
    <x v="3898"/>
    <d v="2015-08-17T16:00:00"/>
  </r>
  <r>
    <x v="3899"/>
    <x v="3894"/>
    <s v="More than just a play, RAIN is an outreach to hurting people who feel disengaged or rejected by others."/>
    <n v="10000"/>
    <n v="125"/>
    <x v="2"/>
    <x v="0"/>
    <s v="USD"/>
    <n v="1407868561"/>
    <n v="1406140561"/>
    <b v="0"/>
    <x v="84"/>
    <b v="0"/>
    <s v="theater/plays"/>
    <n v="1.2500000000000001E-2"/>
    <n v="62.5"/>
    <x v="1"/>
    <x v="6"/>
    <x v="3899"/>
    <d v="2014-08-12T18:36:01"/>
  </r>
  <r>
    <x v="3900"/>
    <x v="3895"/>
    <s v="HUB Theatre Group collaborates with local artists to present John Logan's RED to the community."/>
    <n v="2500"/>
    <n v="135"/>
    <x v="2"/>
    <x v="0"/>
    <s v="USD"/>
    <n v="1433988791"/>
    <n v="1431396791"/>
    <b v="0"/>
    <x v="81"/>
    <b v="0"/>
    <s v="theater/plays"/>
    <n v="5.3999999999999999E-2"/>
    <n v="27"/>
    <x v="1"/>
    <x v="6"/>
    <x v="3900"/>
    <d v="2015-06-11T02:13:11"/>
  </r>
  <r>
    <x v="3901"/>
    <x v="3896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x v="29"/>
    <b v="0"/>
    <s v="theater/plays"/>
    <n v="8.3333333333333332E-3"/>
    <n v="25"/>
    <x v="1"/>
    <x v="6"/>
    <x v="3901"/>
    <d v="2015-12-19T19:49:59"/>
  </r>
  <r>
    <x v="3902"/>
    <x v="3897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x v="162"/>
    <b v="0"/>
    <s v="theater/plays"/>
    <n v="0.48833333333333334"/>
    <n v="47.258064516129032"/>
    <x v="1"/>
    <x v="6"/>
    <x v="3902"/>
    <d v="2016-11-14T12:14:02"/>
  </r>
  <r>
    <x v="3903"/>
    <x v="3898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x v="78"/>
    <b v="0"/>
    <s v="theater/plays"/>
    <n v="0"/>
    <e v="#DIV/0!"/>
    <x v="1"/>
    <x v="6"/>
    <x v="3903"/>
    <d v="2015-08-14T19:38:00"/>
  </r>
  <r>
    <x v="3904"/>
    <x v="3899"/>
    <s v="A play that will cover 4000 years of black history."/>
    <n v="10000"/>
    <n v="3"/>
    <x v="2"/>
    <x v="0"/>
    <s v="USD"/>
    <n v="1429074240"/>
    <n v="1427866200"/>
    <b v="0"/>
    <x v="84"/>
    <b v="0"/>
    <s v="theater/plays"/>
    <n v="2.9999999999999997E-4"/>
    <n v="1.5"/>
    <x v="1"/>
    <x v="6"/>
    <x v="3904"/>
    <d v="2015-04-15T05:04:00"/>
  </r>
  <r>
    <x v="3905"/>
    <x v="3900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x v="63"/>
    <b v="0"/>
    <s v="theater/plays"/>
    <n v="0.11533333333333333"/>
    <n v="24.714285714285715"/>
    <x v="1"/>
    <x v="6"/>
    <x v="3905"/>
    <d v="2015-06-11T23:00:00"/>
  </r>
  <r>
    <x v="3906"/>
    <x v="3901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x v="38"/>
    <b v="0"/>
    <s v="theater/plays"/>
    <n v="0.67333333333333334"/>
    <n v="63.125"/>
    <x v="1"/>
    <x v="6"/>
    <x v="3906"/>
    <d v="2015-06-26T13:25:00"/>
  </r>
  <r>
    <x v="3907"/>
    <x v="3902"/>
    <s v="Burqa&amp;Rifle dramatizes the  encounter between two women -- a vigilante and a convert to Islam."/>
    <n v="1000"/>
    <n v="153"/>
    <x v="2"/>
    <x v="0"/>
    <s v="USD"/>
    <n v="1414354080"/>
    <n v="1411587606"/>
    <b v="0"/>
    <x v="80"/>
    <b v="0"/>
    <s v="theater/plays"/>
    <n v="0.153"/>
    <n v="38.25"/>
    <x v="1"/>
    <x v="6"/>
    <x v="3907"/>
    <d v="2014-10-26T20:08:00"/>
  </r>
  <r>
    <x v="3908"/>
    <x v="3903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x v="80"/>
    <b v="0"/>
    <s v="theater/plays"/>
    <n v="8.666666666666667E-2"/>
    <n v="16.25"/>
    <x v="1"/>
    <x v="6"/>
    <x v="3908"/>
    <d v="2014-07-29T03:14:56"/>
  </r>
  <r>
    <x v="3909"/>
    <x v="3904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x v="80"/>
    <b v="0"/>
    <s v="theater/plays"/>
    <n v="2.2499999999999998E-3"/>
    <n v="33.75"/>
    <x v="1"/>
    <x v="6"/>
    <x v="3909"/>
    <d v="2014-09-11T08:37:22"/>
  </r>
  <r>
    <x v="3910"/>
    <x v="3905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x v="83"/>
    <b v="0"/>
    <s v="theater/plays"/>
    <n v="3.0833333333333334E-2"/>
    <n v="61.666666666666664"/>
    <x v="1"/>
    <x v="6"/>
    <x v="3910"/>
    <d v="2015-09-07T18:09:57"/>
  </r>
  <r>
    <x v="3911"/>
    <x v="3906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x v="17"/>
    <b v="0"/>
    <s v="theater/plays"/>
    <n v="0.37412499999999999"/>
    <n v="83.138888888888886"/>
    <x v="1"/>
    <x v="6"/>
    <x v="3911"/>
    <d v="2014-11-26T20:29:37"/>
  </r>
  <r>
    <x v="3912"/>
    <x v="3907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x v="29"/>
    <b v="0"/>
    <s v="theater/plays"/>
    <n v="6.666666666666667E-5"/>
    <n v="1"/>
    <x v="1"/>
    <x v="6"/>
    <x v="3912"/>
    <d v="2015-04-25T04:35:00"/>
  </r>
  <r>
    <x v="3913"/>
    <x v="3908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x v="63"/>
    <b v="0"/>
    <s v="theater/plays"/>
    <n v="0.1"/>
    <n v="142.85714285714286"/>
    <x v="1"/>
    <x v="6"/>
    <x v="3913"/>
    <d v="2015-11-30T06:04:09"/>
  </r>
  <r>
    <x v="3914"/>
    <x v="3909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x v="74"/>
    <b v="0"/>
    <s v="theater/plays"/>
    <n v="0.36359999999999998"/>
    <n v="33.666666666666664"/>
    <x v="1"/>
    <x v="6"/>
    <x v="3914"/>
    <d v="2015-05-10T22:59:00"/>
  </r>
  <r>
    <x v="3915"/>
    <x v="3910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x v="29"/>
    <b v="0"/>
    <s v="theater/plays"/>
    <n v="3.3333333333333335E-3"/>
    <n v="5"/>
    <x v="1"/>
    <x v="6"/>
    <x v="3915"/>
    <d v="2016-06-01T23:38:29"/>
  </r>
  <r>
    <x v="3916"/>
    <x v="3911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x v="78"/>
    <b v="0"/>
    <s v="theater/plays"/>
    <n v="0"/>
    <e v="#DIV/0!"/>
    <x v="1"/>
    <x v="6"/>
    <x v="3916"/>
    <d v="2016-06-03T11:19:12"/>
  </r>
  <r>
    <x v="3917"/>
    <x v="3912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x v="29"/>
    <b v="0"/>
    <s v="theater/plays"/>
    <n v="2.8571428571428571E-3"/>
    <n v="10"/>
    <x v="1"/>
    <x v="6"/>
    <x v="3917"/>
    <d v="2014-09-11T12:39:21"/>
  </r>
  <r>
    <x v="3918"/>
    <x v="3913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x v="83"/>
    <b v="0"/>
    <s v="theater/plays"/>
    <n v="2E-3"/>
    <n v="40"/>
    <x v="1"/>
    <x v="6"/>
    <x v="3918"/>
    <d v="2014-08-04T16:00:00"/>
  </r>
  <r>
    <x v="3919"/>
    <x v="3914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x v="83"/>
    <b v="0"/>
    <s v="theater/plays"/>
    <n v="1.7999999999999999E-2"/>
    <n v="30"/>
    <x v="1"/>
    <x v="6"/>
    <x v="3919"/>
    <d v="2016-01-18T00:00:00"/>
  </r>
  <r>
    <x v="3920"/>
    <x v="3915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x v="83"/>
    <b v="0"/>
    <s v="theater/plays"/>
    <n v="5.3999999999999999E-2"/>
    <n v="45"/>
    <x v="1"/>
    <x v="6"/>
    <x v="3920"/>
    <d v="2016-11-13T10:17:40"/>
  </r>
  <r>
    <x v="3921"/>
    <x v="3916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x v="78"/>
    <b v="0"/>
    <s v="theater/plays"/>
    <n v="0"/>
    <e v="#DIV/0!"/>
    <x v="1"/>
    <x v="6"/>
    <x v="3921"/>
    <d v="2014-10-26T18:00:00"/>
  </r>
  <r>
    <x v="3922"/>
    <x v="3917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x v="79"/>
    <b v="0"/>
    <s v="theater/plays"/>
    <n v="8.1333333333333327E-2"/>
    <n v="10.166666666666666"/>
    <x v="1"/>
    <x v="6"/>
    <x v="3922"/>
    <d v="2015-03-02T23:00:00"/>
  </r>
  <r>
    <x v="3923"/>
    <x v="3918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x v="57"/>
    <b v="0"/>
    <s v="theater/plays"/>
    <n v="0.12034782608695652"/>
    <n v="81.411764705882348"/>
    <x v="1"/>
    <x v="6"/>
    <x v="3923"/>
    <d v="2015-04-09T23:31:11"/>
  </r>
  <r>
    <x v="3924"/>
    <x v="3919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x v="244"/>
    <b v="0"/>
    <s v="theater/plays"/>
    <n v="0.15266666666666667"/>
    <n v="57.25"/>
    <x v="1"/>
    <x v="6"/>
    <x v="3924"/>
    <d v="2014-06-26T23:02:02"/>
  </r>
  <r>
    <x v="3925"/>
    <x v="3920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x v="83"/>
    <b v="0"/>
    <s v="theater/plays"/>
    <n v="0.1"/>
    <n v="5"/>
    <x v="1"/>
    <x v="6"/>
    <x v="3925"/>
    <d v="2014-07-30T20:53:59"/>
  </r>
  <r>
    <x v="3926"/>
    <x v="3921"/>
    <s v="Producing syllabus-relevant theatre targeted to HSC students on the NSW Central Coast"/>
    <n v="5000"/>
    <n v="15"/>
    <x v="2"/>
    <x v="2"/>
    <s v="AUD"/>
    <n v="1419645748"/>
    <n v="1417053748"/>
    <b v="0"/>
    <x v="29"/>
    <b v="0"/>
    <s v="theater/plays"/>
    <n v="3.0000000000000001E-3"/>
    <n v="15"/>
    <x v="1"/>
    <x v="6"/>
    <x v="3926"/>
    <d v="2014-12-27T02:02:28"/>
  </r>
  <r>
    <x v="3927"/>
    <x v="3922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x v="84"/>
    <b v="0"/>
    <s v="theater/plays"/>
    <n v="0.01"/>
    <n v="12.5"/>
    <x v="1"/>
    <x v="6"/>
    <x v="3927"/>
    <d v="2014-08-09T06:25:04"/>
  </r>
  <r>
    <x v="3928"/>
    <x v="3923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x v="63"/>
    <b v="0"/>
    <s v="theater/plays"/>
    <n v="0.13020000000000001"/>
    <n v="93"/>
    <x v="1"/>
    <x v="6"/>
    <x v="3928"/>
    <d v="2015-10-16T04:59:00"/>
  </r>
  <r>
    <x v="3929"/>
    <x v="3924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x v="25"/>
    <b v="0"/>
    <s v="theater/plays"/>
    <n v="2.265E-2"/>
    <n v="32.357142857142854"/>
    <x v="1"/>
    <x v="6"/>
    <x v="3929"/>
    <d v="2016-09-18T19:51:05"/>
  </r>
  <r>
    <x v="3930"/>
    <x v="3925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x v="78"/>
    <b v="0"/>
    <s v="theater/plays"/>
    <n v="0"/>
    <e v="#DIV/0!"/>
    <x v="1"/>
    <x v="6"/>
    <x v="3930"/>
    <d v="2016-04-01T06:00:00"/>
  </r>
  <r>
    <x v="3931"/>
    <x v="3926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x v="78"/>
    <b v="0"/>
    <s v="theater/plays"/>
    <n v="0"/>
    <e v="#DIV/0!"/>
    <x v="1"/>
    <x v="6"/>
    <x v="3931"/>
    <d v="2015-09-06T03:38:27"/>
  </r>
  <r>
    <x v="3932"/>
    <x v="3927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x v="29"/>
    <b v="0"/>
    <s v="theater/plays"/>
    <n v="8.3333333333333331E-5"/>
    <n v="1"/>
    <x v="1"/>
    <x v="6"/>
    <x v="3932"/>
    <d v="2016-03-16T03:02:44"/>
  </r>
  <r>
    <x v="3933"/>
    <x v="3928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x v="8"/>
    <b v="0"/>
    <s v="theater/plays"/>
    <n v="0.15742857142857142"/>
    <n v="91.833333333333329"/>
    <x v="1"/>
    <x v="6"/>
    <x v="3933"/>
    <d v="2016-07-17T00:43:00"/>
  </r>
  <r>
    <x v="3934"/>
    <x v="3929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x v="8"/>
    <b v="0"/>
    <s v="theater/plays"/>
    <n v="0.11"/>
    <n v="45.833333333333336"/>
    <x v="1"/>
    <x v="6"/>
    <x v="3934"/>
    <d v="2015-10-01T13:00:00"/>
  </r>
  <r>
    <x v="3935"/>
    <x v="3930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x v="23"/>
    <b v="0"/>
    <s v="theater/plays"/>
    <n v="0.43833333333333335"/>
    <n v="57.173913043478258"/>
    <x v="1"/>
    <x v="6"/>
    <x v="3935"/>
    <d v="2015-10-04T15:45:46"/>
  </r>
  <r>
    <x v="3936"/>
    <x v="3931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x v="78"/>
    <b v="0"/>
    <s v="theater/plays"/>
    <n v="0"/>
    <e v="#DIV/0!"/>
    <x v="1"/>
    <x v="6"/>
    <x v="3936"/>
    <d v="2016-12-01T07:18:40"/>
  </r>
  <r>
    <x v="3937"/>
    <x v="3932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x v="73"/>
    <b v="0"/>
    <s v="theater/plays"/>
    <n v="0.86135181975736563"/>
    <n v="248.5"/>
    <x v="1"/>
    <x v="6"/>
    <x v="3937"/>
    <d v="2016-07-11T15:09:20"/>
  </r>
  <r>
    <x v="3938"/>
    <x v="393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x v="81"/>
    <b v="0"/>
    <s v="theater/plays"/>
    <n v="0.12196620583717357"/>
    <n v="79.400000000000006"/>
    <x v="1"/>
    <x v="6"/>
    <x v="3938"/>
    <d v="2015-06-27T21:44:14"/>
  </r>
  <r>
    <x v="3939"/>
    <x v="3934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x v="29"/>
    <b v="0"/>
    <s v="theater/plays"/>
    <n v="1E-3"/>
    <n v="5"/>
    <x v="1"/>
    <x v="6"/>
    <x v="3939"/>
    <d v="2014-10-07T04:30:00"/>
  </r>
  <r>
    <x v="3940"/>
    <x v="3935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x v="84"/>
    <b v="0"/>
    <s v="theater/plays"/>
    <n v="2.2000000000000001E-3"/>
    <n v="5.5"/>
    <x v="1"/>
    <x v="6"/>
    <x v="3940"/>
    <d v="2015-01-02T11:49:11"/>
  </r>
  <r>
    <x v="3941"/>
    <x v="3936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x v="84"/>
    <b v="0"/>
    <s v="theater/plays"/>
    <n v="9.0909090909090905E-3"/>
    <n v="25"/>
    <x v="1"/>
    <x v="6"/>
    <x v="3941"/>
    <d v="2014-11-25T01:00:00"/>
  </r>
  <r>
    <x v="3942"/>
    <x v="3937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x v="78"/>
    <b v="0"/>
    <s v="theater/plays"/>
    <n v="0"/>
    <e v="#DIV/0!"/>
    <x v="1"/>
    <x v="6"/>
    <x v="3942"/>
    <d v="2015-06-16T21:41:54"/>
  </r>
  <r>
    <x v="3943"/>
    <x v="3938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x v="62"/>
    <b v="0"/>
    <s v="theater/plays"/>
    <n v="0.35639999999999999"/>
    <n v="137.07692307692307"/>
    <x v="1"/>
    <x v="6"/>
    <x v="3943"/>
    <d v="2015-11-02T16:50:00"/>
  </r>
  <r>
    <x v="3944"/>
    <x v="3939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x v="78"/>
    <b v="0"/>
    <s v="theater/plays"/>
    <n v="0"/>
    <e v="#DIV/0!"/>
    <x v="1"/>
    <x v="6"/>
    <x v="3944"/>
    <d v="2015-08-27T15:54:35"/>
  </r>
  <r>
    <x v="3945"/>
    <x v="3940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x v="29"/>
    <b v="0"/>
    <s v="theater/plays"/>
    <n v="2.5000000000000001E-3"/>
    <n v="5"/>
    <x v="1"/>
    <x v="6"/>
    <x v="3945"/>
    <d v="2015-05-15T19:14:28"/>
  </r>
  <r>
    <x v="3946"/>
    <x v="3941"/>
    <s v="Dr. Mecurio's is an original work of fantasy designed and written for the stage."/>
    <n v="6000"/>
    <n v="195"/>
    <x v="2"/>
    <x v="0"/>
    <s v="USD"/>
    <n v="1425110400"/>
    <n v="1422388822"/>
    <b v="0"/>
    <x v="81"/>
    <b v="0"/>
    <s v="theater/plays"/>
    <n v="3.2500000000000001E-2"/>
    <n v="39"/>
    <x v="1"/>
    <x v="6"/>
    <x v="3946"/>
    <d v="2015-02-28T08:00:00"/>
  </r>
  <r>
    <x v="3947"/>
    <x v="3942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x v="84"/>
    <b v="0"/>
    <s v="theater/plays"/>
    <n v="3.3666666666666664E-2"/>
    <n v="50.5"/>
    <x v="1"/>
    <x v="6"/>
    <x v="3947"/>
    <d v="2016-10-02T03:25:44"/>
  </r>
  <r>
    <x v="3948"/>
    <x v="3943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x v="78"/>
    <b v="0"/>
    <s v="theater/plays"/>
    <n v="0"/>
    <e v="#DIV/0!"/>
    <x v="1"/>
    <x v="6"/>
    <x v="3948"/>
    <d v="2014-09-07T07:48:43"/>
  </r>
  <r>
    <x v="3949"/>
    <x v="3944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x v="58"/>
    <b v="0"/>
    <s v="theater/plays"/>
    <n v="0.15770000000000001"/>
    <n v="49.28125"/>
    <x v="1"/>
    <x v="6"/>
    <x v="3949"/>
    <d v="2015-02-11T02:53:41"/>
  </r>
  <r>
    <x v="3950"/>
    <x v="3945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x v="29"/>
    <b v="0"/>
    <s v="theater/plays"/>
    <n v="6.2500000000000003E-3"/>
    <n v="25"/>
    <x v="1"/>
    <x v="6"/>
    <x v="3950"/>
    <d v="2016-04-08T18:35:00"/>
  </r>
  <r>
    <x v="3951"/>
    <x v="3946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x v="29"/>
    <b v="0"/>
    <s v="theater/plays"/>
    <n v="5.0000000000000004E-6"/>
    <n v="1"/>
    <x v="1"/>
    <x v="6"/>
    <x v="3951"/>
    <d v="2016-05-03T18:49:02"/>
  </r>
  <r>
    <x v="3952"/>
    <x v="3947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x v="29"/>
    <b v="0"/>
    <s v="theater/plays"/>
    <n v="9.6153846153846159E-4"/>
    <n v="25"/>
    <x v="1"/>
    <x v="6"/>
    <x v="3952"/>
    <d v="2015-10-26T18:58:10"/>
  </r>
  <r>
    <x v="3953"/>
    <x v="3948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x v="78"/>
    <b v="0"/>
    <s v="theater/plays"/>
    <n v="0"/>
    <e v="#DIV/0!"/>
    <x v="1"/>
    <x v="6"/>
    <x v="3953"/>
    <d v="2016-07-29T23:29:00"/>
  </r>
  <r>
    <x v="3954"/>
    <x v="3949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x v="78"/>
    <b v="0"/>
    <s v="theater/plays"/>
    <n v="0"/>
    <e v="#DIV/0!"/>
    <x v="1"/>
    <x v="6"/>
    <x v="3954"/>
    <d v="2014-07-14T15:37:44"/>
  </r>
  <r>
    <x v="3955"/>
    <x v="3950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x v="22"/>
    <b v="0"/>
    <s v="theater/plays"/>
    <n v="0.24285714285714285"/>
    <n v="53.125"/>
    <x v="1"/>
    <x v="6"/>
    <x v="3955"/>
    <d v="2015-11-28T21:22:21"/>
  </r>
  <r>
    <x v="3956"/>
    <x v="3951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x v="78"/>
    <b v="0"/>
    <s v="theater/plays"/>
    <n v="0"/>
    <e v="#DIV/0!"/>
    <x v="1"/>
    <x v="6"/>
    <x v="3956"/>
    <d v="2016-04-25T00:20:00"/>
  </r>
  <r>
    <x v="3957"/>
    <x v="3952"/>
    <s v="A play about something, or maybe nothing. Four actors depicting all 9 seasons of Seinfeld in 90 minutes."/>
    <n v="28000"/>
    <n v="7"/>
    <x v="2"/>
    <x v="0"/>
    <s v="USD"/>
    <n v="1468020354"/>
    <n v="1464045954"/>
    <b v="0"/>
    <x v="29"/>
    <b v="0"/>
    <s v="theater/plays"/>
    <n v="2.5000000000000001E-4"/>
    <n v="7"/>
    <x v="1"/>
    <x v="6"/>
    <x v="3957"/>
    <d v="2016-07-08T23:25:54"/>
  </r>
  <r>
    <x v="3958"/>
    <x v="3953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x v="38"/>
    <b v="0"/>
    <s v="theater/plays"/>
    <n v="0.32050000000000001"/>
    <n v="40.0625"/>
    <x v="1"/>
    <x v="6"/>
    <x v="3958"/>
    <d v="2014-08-02T14:00:00"/>
  </r>
  <r>
    <x v="3959"/>
    <x v="3954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x v="8"/>
    <b v="0"/>
    <s v="theater/plays"/>
    <n v="0.24333333333333335"/>
    <n v="24.333333333333332"/>
    <x v="1"/>
    <x v="6"/>
    <x v="3959"/>
    <d v="2014-09-28T18:55:56"/>
  </r>
  <r>
    <x v="3960"/>
    <x v="3955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x v="80"/>
    <b v="0"/>
    <s v="theater/plays"/>
    <n v="1.4999999999999999E-2"/>
    <n v="11.25"/>
    <x v="1"/>
    <x v="6"/>
    <x v="3960"/>
    <d v="2016-01-03T20:17:36"/>
  </r>
  <r>
    <x v="3961"/>
    <x v="3956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x v="84"/>
    <b v="0"/>
    <s v="theater/plays"/>
    <n v="4.1999999999999997E-3"/>
    <n v="10.5"/>
    <x v="1"/>
    <x v="6"/>
    <x v="3961"/>
    <d v="2014-05-08T21:23:30"/>
  </r>
  <r>
    <x v="3962"/>
    <x v="3957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x v="83"/>
    <b v="0"/>
    <s v="theater/plays"/>
    <n v="3.214285714285714E-2"/>
    <n v="15"/>
    <x v="1"/>
    <x v="6"/>
    <x v="3962"/>
    <d v="2015-11-28T14:54:54"/>
  </r>
  <r>
    <x v="3963"/>
    <x v="3958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x v="78"/>
    <b v="0"/>
    <s v="theater/plays"/>
    <n v="0"/>
    <e v="#DIV/0!"/>
    <x v="1"/>
    <x v="6"/>
    <x v="3963"/>
    <d v="2015-11-18T04:41:57"/>
  </r>
  <r>
    <x v="3964"/>
    <x v="3959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x v="83"/>
    <b v="0"/>
    <s v="theater/plays"/>
    <n v="6.3E-2"/>
    <n v="42"/>
    <x v="1"/>
    <x v="6"/>
    <x v="3964"/>
    <d v="2015-04-19T16:19:46"/>
  </r>
  <r>
    <x v="3965"/>
    <x v="3960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x v="80"/>
    <b v="0"/>
    <s v="theater/plays"/>
    <n v="0.14249999999999999"/>
    <n v="71.25"/>
    <x v="1"/>
    <x v="6"/>
    <x v="3965"/>
    <d v="2016-04-14T04:39:40"/>
  </r>
  <r>
    <x v="3966"/>
    <x v="3961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x v="84"/>
    <b v="0"/>
    <s v="theater/plays"/>
    <n v="6.0000000000000001E-3"/>
    <n v="22.5"/>
    <x v="1"/>
    <x v="6"/>
    <x v="3966"/>
    <d v="2014-07-24T02:59:00"/>
  </r>
  <r>
    <x v="3967"/>
    <x v="3962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x v="73"/>
    <b v="0"/>
    <s v="theater/plays"/>
    <n v="0.2411764705882353"/>
    <n v="41"/>
    <x v="1"/>
    <x v="6"/>
    <x v="3967"/>
    <d v="2017-03-06T06:58:27"/>
  </r>
  <r>
    <x v="3968"/>
    <x v="3963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x v="202"/>
    <b v="0"/>
    <s v="theater/plays"/>
    <n v="0.10539999999999999"/>
    <n v="47.909090909090907"/>
    <x v="1"/>
    <x v="6"/>
    <x v="3968"/>
    <d v="2016-05-22T19:34:33"/>
  </r>
  <r>
    <x v="3969"/>
    <x v="3964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x v="79"/>
    <b v="0"/>
    <s v="theater/plays"/>
    <n v="7.4690265486725665E-2"/>
    <n v="35.166666666666664"/>
    <x v="1"/>
    <x v="6"/>
    <x v="3969"/>
    <d v="2016-08-29T03:55:00"/>
  </r>
  <r>
    <x v="3970"/>
    <x v="3965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x v="84"/>
    <b v="0"/>
    <s v="theater/plays"/>
    <n v="7.3333333333333334E-4"/>
    <n v="5.5"/>
    <x v="1"/>
    <x v="6"/>
    <x v="3970"/>
    <d v="2016-04-17T20:43:31"/>
  </r>
  <r>
    <x v="3971"/>
    <x v="3966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x v="79"/>
    <b v="0"/>
    <s v="theater/plays"/>
    <n v="9.7142857142857135E-3"/>
    <n v="22.666666666666668"/>
    <x v="1"/>
    <x v="6"/>
    <x v="3971"/>
    <d v="2014-07-21T12:52:06"/>
  </r>
  <r>
    <x v="3972"/>
    <x v="3967"/>
    <s v="We're a horror based theatre company in Oklahoma City beginning our first season of shows."/>
    <n v="1000"/>
    <n v="211"/>
    <x v="2"/>
    <x v="0"/>
    <s v="USD"/>
    <n v="1423186634"/>
    <n v="1418002634"/>
    <b v="0"/>
    <x v="22"/>
    <b v="0"/>
    <s v="theater/plays"/>
    <n v="0.21099999999999999"/>
    <n v="26.375"/>
    <x v="1"/>
    <x v="6"/>
    <x v="3972"/>
    <d v="2015-02-06T01:37:14"/>
  </r>
  <r>
    <x v="3973"/>
    <x v="3968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x v="77"/>
    <b v="0"/>
    <s v="theater/plays"/>
    <n v="0.78100000000000003"/>
    <n v="105.54054054054055"/>
    <x v="1"/>
    <x v="6"/>
    <x v="3973"/>
    <d v="2016-05-09T04:00:00"/>
  </r>
  <r>
    <x v="3974"/>
    <x v="3969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x v="202"/>
    <b v="0"/>
    <s v="theater/plays"/>
    <n v="0.32"/>
    <n v="29.09090909090909"/>
    <x v="1"/>
    <x v="6"/>
    <x v="3974"/>
    <d v="2016-06-02T13:07:28"/>
  </r>
  <r>
    <x v="3975"/>
    <x v="3970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x v="78"/>
    <b v="0"/>
    <s v="theater/plays"/>
    <n v="0"/>
    <e v="#DIV/0!"/>
    <x v="1"/>
    <x v="6"/>
    <x v="3975"/>
    <d v="2016-07-13T20:48:18"/>
  </r>
  <r>
    <x v="3976"/>
    <x v="3971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x v="73"/>
    <b v="0"/>
    <s v="theater/plays"/>
    <n v="0.47692307692307695"/>
    <n v="62"/>
    <x v="1"/>
    <x v="6"/>
    <x v="3976"/>
    <d v="2014-08-01T07:00:00"/>
  </r>
  <r>
    <x v="3977"/>
    <x v="3972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x v="79"/>
    <b v="0"/>
    <s v="theater/plays"/>
    <n v="1.4500000000000001E-2"/>
    <n v="217.5"/>
    <x v="1"/>
    <x v="6"/>
    <x v="3977"/>
    <d v="2016-07-22T18:55:32"/>
  </r>
  <r>
    <x v="3978"/>
    <x v="3973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x v="22"/>
    <b v="0"/>
    <s v="theater/plays"/>
    <n v="0.107"/>
    <n v="26.75"/>
    <x v="1"/>
    <x v="6"/>
    <x v="3978"/>
    <d v="2015-01-31T15:25:53"/>
  </r>
  <r>
    <x v="3979"/>
    <x v="3974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x v="79"/>
    <b v="0"/>
    <s v="theater/plays"/>
    <n v="1.8333333333333333E-2"/>
    <n v="18.333333333333332"/>
    <x v="1"/>
    <x v="6"/>
    <x v="3979"/>
    <d v="2015-03-29T20:00:00"/>
  </r>
  <r>
    <x v="3980"/>
    <x v="3975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x v="63"/>
    <b v="0"/>
    <s v="theater/plays"/>
    <n v="0.18"/>
    <n v="64.285714285714292"/>
    <x v="1"/>
    <x v="6"/>
    <x v="3980"/>
    <d v="2014-07-05T14:22:27"/>
  </r>
  <r>
    <x v="3981"/>
    <x v="3357"/>
    <s v="A Theatrical Production Celebrating the Lebanese Culture and the Human Spirit in Time of War."/>
    <n v="30000"/>
    <n v="1225"/>
    <x v="2"/>
    <x v="0"/>
    <s v="USD"/>
    <n v="1468729149"/>
    <n v="1463545149"/>
    <b v="0"/>
    <x v="63"/>
    <b v="0"/>
    <s v="theater/plays"/>
    <n v="4.0833333333333333E-2"/>
    <n v="175"/>
    <x v="1"/>
    <x v="6"/>
    <x v="3981"/>
    <d v="2016-07-17T04:19:09"/>
  </r>
  <r>
    <x v="3982"/>
    <x v="3976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x v="81"/>
    <b v="0"/>
    <s v="theater/plays"/>
    <n v="0.2"/>
    <n v="34"/>
    <x v="1"/>
    <x v="6"/>
    <x v="3982"/>
    <d v="2015-07-07T19:26:20"/>
  </r>
  <r>
    <x v="3983"/>
    <x v="3977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x v="67"/>
    <b v="0"/>
    <s v="theater/plays"/>
    <n v="0.34802513464991025"/>
    <n v="84.282608695652172"/>
    <x v="1"/>
    <x v="6"/>
    <x v="3983"/>
    <d v="2014-05-20T06:59:00"/>
  </r>
  <r>
    <x v="3984"/>
    <x v="3978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x v="73"/>
    <b v="0"/>
    <s v="theater/plays"/>
    <n v="6.3333333333333339E-2"/>
    <n v="9.5"/>
    <x v="1"/>
    <x v="6"/>
    <x v="3984"/>
    <d v="2014-11-08T00:00:00"/>
  </r>
  <r>
    <x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x v="10"/>
    <b v="0"/>
    <s v="theater/plays"/>
    <n v="0.32050000000000001"/>
    <n v="33.736842105263158"/>
    <x v="1"/>
    <x v="6"/>
    <x v="3985"/>
    <d v="2016-02-20T21:05:00"/>
  </r>
  <r>
    <x v="3986"/>
    <x v="3980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x v="62"/>
    <b v="0"/>
    <s v="theater/plays"/>
    <n v="9.7600000000000006E-2"/>
    <n v="37.53846153846154"/>
    <x v="1"/>
    <x v="6"/>
    <x v="3986"/>
    <d v="2016-05-06T13:04:00"/>
  </r>
  <r>
    <x v="3987"/>
    <x v="3981"/>
    <s v="Write Now 5 is a new writing festival in south east London promoting new work from emerging playwrights."/>
    <n v="400"/>
    <n v="151"/>
    <x v="2"/>
    <x v="1"/>
    <s v="GBP"/>
    <n v="1400278290"/>
    <n v="1399414290"/>
    <b v="0"/>
    <x v="62"/>
    <b v="0"/>
    <s v="theater/plays"/>
    <n v="0.3775"/>
    <n v="11.615384615384615"/>
    <x v="1"/>
    <x v="6"/>
    <x v="3987"/>
    <d v="2014-05-16T22:11:30"/>
  </r>
  <r>
    <x v="3988"/>
    <x v="3982"/>
    <s v="An evening of of stories based both in myth and truth."/>
    <n v="1500"/>
    <n v="32"/>
    <x v="2"/>
    <x v="0"/>
    <s v="USD"/>
    <n v="1440813413"/>
    <n v="1439517413"/>
    <b v="0"/>
    <x v="80"/>
    <b v="0"/>
    <s v="theater/plays"/>
    <n v="2.1333333333333333E-2"/>
    <n v="8"/>
    <x v="1"/>
    <x v="6"/>
    <x v="3988"/>
    <d v="2015-08-29T01:56:53"/>
  </r>
  <r>
    <x v="3989"/>
    <x v="3983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x v="78"/>
    <b v="0"/>
    <s v="theater/plays"/>
    <n v="0"/>
    <e v="#DIV/0!"/>
    <x v="1"/>
    <x v="6"/>
    <x v="3989"/>
    <d v="2015-11-08T18:59:41"/>
  </r>
  <r>
    <x v="3990"/>
    <x v="3984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x v="83"/>
    <b v="0"/>
    <s v="theater/plays"/>
    <n v="4.1818181818181817E-2"/>
    <n v="23"/>
    <x v="1"/>
    <x v="6"/>
    <x v="3990"/>
    <d v="2016-03-02T16:08:13"/>
  </r>
  <r>
    <x v="3991"/>
    <x v="3985"/>
    <s v="North Texas first actor-driven theatre company needs your help"/>
    <n v="500"/>
    <n v="100"/>
    <x v="2"/>
    <x v="0"/>
    <s v="USD"/>
    <n v="1433086082"/>
    <n v="1430494082"/>
    <b v="0"/>
    <x v="29"/>
    <b v="0"/>
    <s v="theater/plays"/>
    <n v="0.2"/>
    <n v="100"/>
    <x v="1"/>
    <x v="6"/>
    <x v="3991"/>
    <d v="2015-05-31T15:28:02"/>
  </r>
  <r>
    <x v="3992"/>
    <x v="3986"/>
    <s v="A richly textured and intellectually powerful social commentary about family, community and America."/>
    <n v="10000"/>
    <n v="541"/>
    <x v="2"/>
    <x v="0"/>
    <s v="USD"/>
    <n v="1449876859"/>
    <n v="1444689259"/>
    <b v="0"/>
    <x v="82"/>
    <b v="0"/>
    <s v="theater/plays"/>
    <n v="5.4100000000000002E-2"/>
    <n v="60.111111111111114"/>
    <x v="1"/>
    <x v="6"/>
    <x v="3992"/>
    <d v="2015-12-11T23:34:19"/>
  </r>
  <r>
    <x v="3993"/>
    <x v="3987"/>
    <s v="I am seeking to turn my collection of urban poetry into a stage play. My desire is to inspire victims to heal."/>
    <n v="50000"/>
    <n v="3"/>
    <x v="2"/>
    <x v="0"/>
    <s v="USD"/>
    <n v="1431549912"/>
    <n v="1428957912"/>
    <b v="0"/>
    <x v="29"/>
    <b v="0"/>
    <s v="theater/plays"/>
    <n v="6.0000000000000002E-5"/>
    <n v="3"/>
    <x v="1"/>
    <x v="6"/>
    <x v="3993"/>
    <d v="2015-05-13T20:45:12"/>
  </r>
  <r>
    <x v="3994"/>
    <x v="3988"/>
    <s v="Is Henson willing to dare risk a theatrical speaking tour of his North Pole adventures...and more?"/>
    <n v="2000"/>
    <n v="5"/>
    <x v="2"/>
    <x v="0"/>
    <s v="USD"/>
    <n v="1405761690"/>
    <n v="1403169690"/>
    <b v="0"/>
    <x v="29"/>
    <b v="0"/>
    <s v="theater/plays"/>
    <n v="2.5000000000000001E-3"/>
    <n v="5"/>
    <x v="1"/>
    <x v="6"/>
    <x v="3994"/>
    <d v="2014-07-19T09:21:30"/>
  </r>
  <r>
    <x v="3995"/>
    <x v="3989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x v="80"/>
    <b v="0"/>
    <s v="theater/plays"/>
    <n v="0.35"/>
    <n v="17.5"/>
    <x v="1"/>
    <x v="6"/>
    <x v="3995"/>
    <d v="2015-02-14T11:27:00"/>
  </r>
  <r>
    <x v="3996"/>
    <x v="3990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x v="57"/>
    <b v="0"/>
    <s v="theater/plays"/>
    <n v="0.16566666666666666"/>
    <n v="29.235294117647058"/>
    <x v="1"/>
    <x v="6"/>
    <x v="3996"/>
    <d v="2014-11-20T16:04:00"/>
  </r>
  <r>
    <x v="3997"/>
    <x v="3991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x v="78"/>
    <b v="0"/>
    <s v="theater/plays"/>
    <n v="0"/>
    <e v="#DIV/0!"/>
    <x v="1"/>
    <x v="6"/>
    <x v="3997"/>
    <d v="2015-04-05T08:23:41"/>
  </r>
  <r>
    <x v="3998"/>
    <x v="3992"/>
    <s v="Forsaken Angels, a powerful new play by William Leary, author of DCMTA's Best Of 2014 Play Masquerade."/>
    <n v="1250"/>
    <n v="715"/>
    <x v="2"/>
    <x v="0"/>
    <s v="USD"/>
    <n v="1427580426"/>
    <n v="1424992026"/>
    <b v="0"/>
    <x v="8"/>
    <b v="0"/>
    <s v="theater/plays"/>
    <n v="0.57199999999999995"/>
    <n v="59.583333333333336"/>
    <x v="1"/>
    <x v="6"/>
    <x v="3998"/>
    <d v="2015-03-28T22:07:06"/>
  </r>
  <r>
    <x v="3999"/>
    <x v="3993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x v="25"/>
    <b v="0"/>
    <s v="theater/plays"/>
    <n v="0.16514285714285715"/>
    <n v="82.571428571428569"/>
    <x v="1"/>
    <x v="6"/>
    <x v="3999"/>
    <d v="2014-08-31T19:51:49"/>
  </r>
  <r>
    <x v="4000"/>
    <x v="3994"/>
    <s v="An Enticing Trip into the World of Assisted Dying"/>
    <n v="8000"/>
    <n v="10"/>
    <x v="2"/>
    <x v="0"/>
    <s v="USD"/>
    <n v="1462631358"/>
    <n v="1457450958"/>
    <b v="0"/>
    <x v="29"/>
    <b v="0"/>
    <s v="theater/plays"/>
    <n v="1.25E-3"/>
    <n v="10"/>
    <x v="1"/>
    <x v="6"/>
    <x v="4000"/>
    <d v="2016-05-07T14:29:18"/>
  </r>
  <r>
    <x v="4001"/>
    <x v="3995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x v="25"/>
    <b v="0"/>
    <s v="theater/plays"/>
    <n v="0.3775"/>
    <n v="32.357142857142854"/>
    <x v="1"/>
    <x v="6"/>
    <x v="4001"/>
    <d v="2017-03-01T19:00:00"/>
  </r>
  <r>
    <x v="4002"/>
    <x v="3996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x v="80"/>
    <b v="0"/>
    <s v="theater/plays"/>
    <n v="1.84E-2"/>
    <n v="5.75"/>
    <x v="1"/>
    <x v="6"/>
    <x v="4002"/>
    <d v="2014-09-27T01:02:41"/>
  </r>
  <r>
    <x v="4003"/>
    <x v="3997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x v="84"/>
    <b v="0"/>
    <s v="theater/plays"/>
    <n v="0.10050000000000001"/>
    <n v="100.5"/>
    <x v="1"/>
    <x v="6"/>
    <x v="4003"/>
    <d v="2015-02-15T14:05:47"/>
  </r>
  <r>
    <x v="4004"/>
    <x v="3998"/>
    <s v="Help Launch The Queen Into South Florida!"/>
    <n v="500"/>
    <n v="1"/>
    <x v="2"/>
    <x v="0"/>
    <s v="USD"/>
    <n v="1412740457"/>
    <n v="1410148457"/>
    <b v="0"/>
    <x v="29"/>
    <b v="0"/>
    <s v="theater/plays"/>
    <n v="2E-3"/>
    <n v="1"/>
    <x v="1"/>
    <x v="6"/>
    <x v="4004"/>
    <d v="2014-10-08T03:54:17"/>
  </r>
  <r>
    <x v="4005"/>
    <x v="3999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x v="84"/>
    <b v="0"/>
    <s v="theater/plays"/>
    <n v="1.3333333333333334E-2"/>
    <n v="20"/>
    <x v="1"/>
    <x v="6"/>
    <x v="4005"/>
    <d v="2014-10-20T19:23:05"/>
  </r>
  <r>
    <x v="4006"/>
    <x v="4000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x v="29"/>
    <b v="0"/>
    <s v="theater/plays"/>
    <n v="6.666666666666667E-5"/>
    <n v="2"/>
    <x v="1"/>
    <x v="6"/>
    <x v="4006"/>
    <d v="2016-02-16T18:33:07"/>
  </r>
  <r>
    <x v="4007"/>
    <x v="3988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x v="29"/>
    <b v="0"/>
    <s v="theater/plays"/>
    <n v="2.5000000000000001E-3"/>
    <n v="5"/>
    <x v="1"/>
    <x v="6"/>
    <x v="4007"/>
    <d v="2014-08-26T16:28:00"/>
  </r>
  <r>
    <x v="4008"/>
    <x v="4001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x v="80"/>
    <b v="0"/>
    <s v="theater/plays"/>
    <n v="0.06"/>
    <n v="15"/>
    <x v="1"/>
    <x v="6"/>
    <x v="4008"/>
    <d v="2015-07-22T23:08:27"/>
  </r>
  <r>
    <x v="4009"/>
    <x v="4002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x v="83"/>
    <b v="0"/>
    <s v="theater/plays"/>
    <n v="3.8860103626943004E-2"/>
    <n v="25"/>
    <x v="1"/>
    <x v="6"/>
    <x v="4009"/>
    <d v="2014-09-09T16:49:20"/>
  </r>
  <r>
    <x v="4010"/>
    <x v="4003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x v="44"/>
    <b v="0"/>
    <s v="theater/plays"/>
    <n v="0.24194444444444443"/>
    <n v="45.842105263157897"/>
    <x v="1"/>
    <x v="6"/>
    <x v="4010"/>
    <d v="2014-10-26T18:29:26"/>
  </r>
  <r>
    <x v="4011"/>
    <x v="4004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x v="80"/>
    <b v="0"/>
    <s v="theater/plays"/>
    <n v="7.5999999999999998E-2"/>
    <n v="4.75"/>
    <x v="1"/>
    <x v="6"/>
    <x v="4011"/>
    <d v="2015-01-28T13:04:38"/>
  </r>
  <r>
    <x v="4012"/>
    <x v="4005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x v="78"/>
    <b v="0"/>
    <s v="theater/plays"/>
    <n v="0"/>
    <e v="#DIV/0!"/>
    <x v="1"/>
    <x v="6"/>
    <x v="4012"/>
    <d v="2015-05-02T13:04:09"/>
  </r>
  <r>
    <x v="4013"/>
    <x v="4006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x v="84"/>
    <b v="0"/>
    <s v="theater/plays"/>
    <n v="1.2999999999999999E-2"/>
    <n v="13"/>
    <x v="1"/>
    <x v="6"/>
    <x v="4013"/>
    <d v="2015-02-16T07:13:43"/>
  </r>
  <r>
    <x v="4014"/>
    <x v="4007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x v="78"/>
    <b v="0"/>
    <s v="theater/plays"/>
    <n v="0"/>
    <e v="#DIV/0!"/>
    <x v="1"/>
    <x v="6"/>
    <x v="4014"/>
    <d v="2016-03-05T05:54:29"/>
  </r>
  <r>
    <x v="4015"/>
    <x v="4008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x v="29"/>
    <b v="0"/>
    <s v="theater/plays"/>
    <n v="1.4285714285714287E-4"/>
    <n v="1"/>
    <x v="1"/>
    <x v="6"/>
    <x v="4015"/>
    <d v="2015-07-19T18:44:23"/>
  </r>
  <r>
    <x v="4016"/>
    <x v="4009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x v="63"/>
    <b v="0"/>
    <s v="theater/plays"/>
    <n v="0.14000000000000001"/>
    <n v="10"/>
    <x v="1"/>
    <x v="6"/>
    <x v="4016"/>
    <d v="2014-09-17T20:56:40"/>
  </r>
  <r>
    <x v="4017"/>
    <x v="4010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x v="84"/>
    <b v="0"/>
    <s v="theater/plays"/>
    <n v="1.0500000000000001E-2"/>
    <n v="52.5"/>
    <x v="1"/>
    <x v="6"/>
    <x v="4017"/>
    <d v="2014-09-04T16:07:54"/>
  </r>
  <r>
    <x v="4018"/>
    <x v="4011"/>
    <s v="Funding for a production of Time Please at the Brighton Fringe 2017... and beyond."/>
    <n v="1500"/>
    <n v="130"/>
    <x v="2"/>
    <x v="1"/>
    <s v="GBP"/>
    <n v="1475877108"/>
    <n v="1473285108"/>
    <b v="0"/>
    <x v="80"/>
    <b v="0"/>
    <s v="theater/plays"/>
    <n v="8.666666666666667E-2"/>
    <n v="32.5"/>
    <x v="1"/>
    <x v="6"/>
    <x v="4018"/>
    <d v="2016-10-07T21:51:48"/>
  </r>
  <r>
    <x v="4019"/>
    <x v="4012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x v="80"/>
    <b v="0"/>
    <s v="theater/plays"/>
    <n v="8.2857142857142851E-3"/>
    <n v="7.25"/>
    <x v="1"/>
    <x v="6"/>
    <x v="4019"/>
    <d v="2016-04-15T16:28:00"/>
  </r>
  <r>
    <x v="4020"/>
    <x v="4013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x v="83"/>
    <b v="0"/>
    <s v="theater/plays"/>
    <n v="0.16666666666666666"/>
    <n v="33.333333333333336"/>
    <x v="1"/>
    <x v="6"/>
    <x v="4020"/>
    <d v="2015-03-24T03:34:59"/>
  </r>
  <r>
    <x v="4021"/>
    <x v="4014"/>
    <s v="Help a group of actors end bigotry in Houston, TX by supporting a  full production of Angels in America."/>
    <n v="15000"/>
    <n v="125"/>
    <x v="2"/>
    <x v="0"/>
    <s v="USD"/>
    <n v="1414360358"/>
    <n v="1409176358"/>
    <b v="0"/>
    <x v="84"/>
    <b v="0"/>
    <s v="theater/plays"/>
    <n v="8.3333333333333332E-3"/>
    <n v="62.5"/>
    <x v="1"/>
    <x v="6"/>
    <x v="4021"/>
    <d v="2014-10-26T21:52:38"/>
  </r>
  <r>
    <x v="4022"/>
    <x v="4015"/>
    <s v="Help us produce a video of the first Original Pronunciation Merchant of Venice."/>
    <n v="18000"/>
    <n v="12521"/>
    <x v="2"/>
    <x v="0"/>
    <s v="USD"/>
    <n v="1422759240"/>
    <n v="1418824867"/>
    <b v="0"/>
    <x v="438"/>
    <b v="0"/>
    <s v="theater/plays"/>
    <n v="0.69561111111111107"/>
    <n v="63.558375634517766"/>
    <x v="1"/>
    <x v="6"/>
    <x v="4022"/>
    <d v="2015-02-01T02:54:00"/>
  </r>
  <r>
    <x v="4023"/>
    <x v="4016"/>
    <s v="An original gospel stage play that explores the pain and hurt caused by those who struggle to forgive others!"/>
    <n v="7000"/>
    <n v="0"/>
    <x v="2"/>
    <x v="0"/>
    <s v="USD"/>
    <n v="1458860363"/>
    <n v="1454975963"/>
    <b v="0"/>
    <x v="78"/>
    <b v="0"/>
    <s v="theater/plays"/>
    <n v="0"/>
    <e v="#DIV/0!"/>
    <x v="1"/>
    <x v="6"/>
    <x v="4023"/>
    <d v="2016-03-24T22:59:23"/>
  </r>
  <r>
    <x v="4024"/>
    <x v="4017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x v="29"/>
    <b v="0"/>
    <s v="theater/plays"/>
    <n v="1.2500000000000001E-2"/>
    <n v="10"/>
    <x v="1"/>
    <x v="6"/>
    <x v="4024"/>
    <d v="2015-08-31T16:04:57"/>
  </r>
  <r>
    <x v="4025"/>
    <x v="4018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x v="80"/>
    <b v="0"/>
    <s v="theater/plays"/>
    <n v="0.05"/>
    <n v="62.5"/>
    <x v="1"/>
    <x v="6"/>
    <x v="4025"/>
    <d v="2015-07-26T05:42:16"/>
  </r>
  <r>
    <x v="4026"/>
    <x v="4019"/>
    <s v="This is a play that voices that stories of the black experience in America using spoken word, song and dance."/>
    <n v="4000"/>
    <n v="0"/>
    <x v="2"/>
    <x v="0"/>
    <s v="USD"/>
    <n v="1449247439"/>
    <n v="1444059839"/>
    <b v="0"/>
    <x v="78"/>
    <b v="0"/>
    <s v="theater/plays"/>
    <n v="0"/>
    <e v="#DIV/0!"/>
    <x v="1"/>
    <x v="6"/>
    <x v="4026"/>
    <d v="2015-12-04T16:43:59"/>
  </r>
  <r>
    <x v="4027"/>
    <x v="4020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x v="63"/>
    <b v="0"/>
    <s v="theater/plays"/>
    <n v="7.166666666666667E-2"/>
    <n v="30.714285714285715"/>
    <x v="1"/>
    <x v="6"/>
    <x v="4027"/>
    <d v="2017-02-23T01:00:00"/>
  </r>
  <r>
    <x v="4028"/>
    <x v="4021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x v="202"/>
    <b v="0"/>
    <s v="theater/plays"/>
    <n v="0.28050000000000003"/>
    <n v="51"/>
    <x v="1"/>
    <x v="6"/>
    <x v="4028"/>
    <d v="2014-06-05T22:31:40"/>
  </r>
  <r>
    <x v="4029"/>
    <x v="4022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x v="78"/>
    <b v="0"/>
    <s v="theater/plays"/>
    <n v="0"/>
    <e v="#DIV/0!"/>
    <x v="1"/>
    <x v="6"/>
    <x v="4029"/>
    <d v="2015-12-14T00:36:10"/>
  </r>
  <r>
    <x v="4030"/>
    <x v="4023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x v="79"/>
    <b v="0"/>
    <s v="theater/plays"/>
    <n v="0.16"/>
    <n v="66.666666666666671"/>
    <x v="1"/>
    <x v="6"/>
    <x v="4030"/>
    <d v="2016-02-03T18:49:00"/>
  </r>
  <r>
    <x v="4031"/>
    <x v="4024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x v="78"/>
    <b v="0"/>
    <s v="theater/plays"/>
    <n v="0"/>
    <e v="#DIV/0!"/>
    <x v="1"/>
    <x v="6"/>
    <x v="4031"/>
    <d v="2014-12-18T15:02:44"/>
  </r>
  <r>
    <x v="4032"/>
    <x v="4025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x v="63"/>
    <b v="0"/>
    <s v="theater/plays"/>
    <n v="6.8287037037037035E-2"/>
    <n v="59"/>
    <x v="1"/>
    <x v="6"/>
    <x v="4032"/>
    <d v="2015-12-15T20:25:16"/>
  </r>
  <r>
    <x v="4033"/>
    <x v="4026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x v="225"/>
    <b v="0"/>
    <s v="theater/plays"/>
    <n v="0.25698702928870293"/>
    <n v="65.340319148936175"/>
    <x v="1"/>
    <x v="6"/>
    <x v="4033"/>
    <d v="2016-10-02T09:00:00"/>
  </r>
  <r>
    <x v="4034"/>
    <x v="4027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x v="84"/>
    <b v="0"/>
    <s v="theater/plays"/>
    <n v="1.4814814814814815E-2"/>
    <n v="100"/>
    <x v="1"/>
    <x v="6"/>
    <x v="4034"/>
    <d v="2015-04-03T21:44:10"/>
  </r>
  <r>
    <x v="4035"/>
    <x v="4028"/>
    <s v="&quot;Stories are where you go to look for the truth of your own life.&quot; (Frank Delaney)"/>
    <n v="10000"/>
    <n v="3685"/>
    <x v="2"/>
    <x v="0"/>
    <s v="USD"/>
    <n v="1413925887"/>
    <n v="1411333887"/>
    <b v="0"/>
    <x v="20"/>
    <b v="0"/>
    <s v="theater/plays"/>
    <n v="0.36849999999999999"/>
    <n v="147.4"/>
    <x v="1"/>
    <x v="6"/>
    <x v="4035"/>
    <d v="2014-10-21T21:11:27"/>
  </r>
  <r>
    <x v="4036"/>
    <x v="4029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x v="57"/>
    <b v="0"/>
    <s v="theater/plays"/>
    <n v="0.47049999999999997"/>
    <n v="166.05882352941177"/>
    <x v="1"/>
    <x v="6"/>
    <x v="4036"/>
    <d v="2014-07-01T22:30:00"/>
  </r>
  <r>
    <x v="4037"/>
    <x v="4030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x v="84"/>
    <b v="0"/>
    <s v="theater/plays"/>
    <n v="0.11428571428571428"/>
    <n v="40"/>
    <x v="1"/>
    <x v="6"/>
    <x v="4037"/>
    <d v="2016-05-24T14:25:00"/>
  </r>
  <r>
    <x v="4038"/>
    <x v="4031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x v="80"/>
    <b v="0"/>
    <s v="theater/plays"/>
    <n v="0.12039999999999999"/>
    <n v="75.25"/>
    <x v="1"/>
    <x v="6"/>
    <x v="4038"/>
    <d v="2014-10-17T19:10:10"/>
  </r>
  <r>
    <x v="4039"/>
    <x v="4032"/>
    <s v="Help stage an original One Act Play that brings awareness to Alzheimer's in its debut performance."/>
    <n v="500"/>
    <n v="300"/>
    <x v="2"/>
    <x v="0"/>
    <s v="USD"/>
    <n v="1448949540"/>
    <n v="1446048367"/>
    <b v="0"/>
    <x v="81"/>
    <b v="0"/>
    <s v="theater/plays"/>
    <n v="0.6"/>
    <n v="60"/>
    <x v="1"/>
    <x v="6"/>
    <x v="4039"/>
    <d v="2015-12-01T05:59:00"/>
  </r>
  <r>
    <x v="4040"/>
    <x v="4033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x v="84"/>
    <b v="0"/>
    <s v="theater/plays"/>
    <n v="0.3125"/>
    <n v="1250"/>
    <x v="1"/>
    <x v="6"/>
    <x v="4040"/>
    <d v="2015-07-18T03:00:00"/>
  </r>
  <r>
    <x v="4041"/>
    <x v="4034"/>
    <s v="A bold, colouful, vibrant play centred around the last remaining monarchy of Africa."/>
    <n v="5000"/>
    <n v="21"/>
    <x v="2"/>
    <x v="1"/>
    <s v="GBP"/>
    <n v="1473160954"/>
    <n v="1467976954"/>
    <b v="0"/>
    <x v="84"/>
    <b v="0"/>
    <s v="theater/plays"/>
    <n v="4.1999999999999997E-3"/>
    <n v="10.5"/>
    <x v="1"/>
    <x v="6"/>
    <x v="4041"/>
    <d v="2016-09-06T11:22:34"/>
  </r>
  <r>
    <x v="4042"/>
    <x v="4035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x v="83"/>
    <b v="0"/>
    <s v="theater/plays"/>
    <n v="2.0999999999999999E-3"/>
    <n v="7"/>
    <x v="1"/>
    <x v="6"/>
    <x v="4042"/>
    <d v="2015-01-20T19:16:00"/>
  </r>
  <r>
    <x v="4043"/>
    <x v="4036"/>
    <s v="This could be my last play, need to bring my son out to see it before it's over.  Need to fly him here from BC"/>
    <n v="300"/>
    <n v="0"/>
    <x v="2"/>
    <x v="5"/>
    <s v="CAD"/>
    <n v="1416524325"/>
    <n v="1415228325"/>
    <b v="0"/>
    <x v="78"/>
    <b v="0"/>
    <s v="theater/plays"/>
    <n v="0"/>
    <e v="#DIV/0!"/>
    <x v="1"/>
    <x v="6"/>
    <x v="4043"/>
    <d v="2014-11-20T22:58:45"/>
  </r>
  <r>
    <x v="4044"/>
    <x v="4037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x v="80"/>
    <b v="0"/>
    <s v="theater/plays"/>
    <n v="0.375"/>
    <n v="56.25"/>
    <x v="1"/>
    <x v="6"/>
    <x v="4044"/>
    <d v="2015-04-10T05:00:00"/>
  </r>
  <r>
    <x v="4045"/>
    <x v="4038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x v="29"/>
    <b v="0"/>
    <s v="theater/plays"/>
    <n v="2.0000000000000001E-4"/>
    <n v="1"/>
    <x v="1"/>
    <x v="6"/>
    <x v="4045"/>
    <d v="2014-08-21T04:49:49"/>
  </r>
  <r>
    <x v="4046"/>
    <x v="4039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x v="8"/>
    <b v="0"/>
    <s v="theater/plays"/>
    <n v="8.2142857142857142E-2"/>
    <n v="38.333333333333336"/>
    <x v="1"/>
    <x v="6"/>
    <x v="4046"/>
    <d v="2014-10-22T15:36:50"/>
  </r>
  <r>
    <x v="4047"/>
    <x v="4040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x v="80"/>
    <b v="0"/>
    <s v="theater/plays"/>
    <n v="2.1999999999999999E-2"/>
    <n v="27.5"/>
    <x v="1"/>
    <x v="6"/>
    <x v="4047"/>
    <d v="2015-01-11T01:00:00"/>
  </r>
  <r>
    <x v="4048"/>
    <x v="4041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x v="110"/>
    <b v="0"/>
    <s v="theater/plays"/>
    <n v="0.17652941176470588"/>
    <n v="32.978021978021978"/>
    <x v="1"/>
    <x v="6"/>
    <x v="4048"/>
    <d v="2016-04-11T11:13:07"/>
  </r>
  <r>
    <x v="4049"/>
    <x v="4042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x v="29"/>
    <b v="0"/>
    <s v="theater/plays"/>
    <n v="8.0000000000000004E-4"/>
    <n v="16"/>
    <x v="1"/>
    <x v="6"/>
    <x v="4049"/>
    <d v="2015-07-14T23:00:15"/>
  </r>
  <r>
    <x v="4050"/>
    <x v="4043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x v="29"/>
    <b v="0"/>
    <s v="theater/plays"/>
    <n v="6.6666666666666664E-4"/>
    <n v="1"/>
    <x v="1"/>
    <x v="6"/>
    <x v="4050"/>
    <d v="2014-10-23T15:16:31"/>
  </r>
  <r>
    <x v="4051"/>
    <x v="4044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x v="78"/>
    <b v="0"/>
    <s v="theater/plays"/>
    <n v="0"/>
    <e v="#DIV/0!"/>
    <x v="1"/>
    <x v="6"/>
    <x v="4051"/>
    <d v="2014-05-09T06:53:00"/>
  </r>
  <r>
    <x v="4052"/>
    <x v="4045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x v="62"/>
    <b v="0"/>
    <s v="theater/plays"/>
    <n v="0.37533333333333335"/>
    <n v="86.615384615384613"/>
    <x v="1"/>
    <x v="6"/>
    <x v="4052"/>
    <d v="2014-10-13T21:05:16"/>
  </r>
  <r>
    <x v="4053"/>
    <x v="4046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x v="84"/>
    <b v="0"/>
    <s v="theater/plays"/>
    <n v="0.22"/>
    <n v="55"/>
    <x v="1"/>
    <x v="6"/>
    <x v="4053"/>
    <d v="2014-11-15T20:00:00"/>
  </r>
  <r>
    <x v="4054"/>
    <x v="4047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x v="78"/>
    <b v="0"/>
    <s v="theater/plays"/>
    <n v="0"/>
    <e v="#DIV/0!"/>
    <x v="1"/>
    <x v="6"/>
    <x v="4054"/>
    <d v="2016-10-01T04:00:00"/>
  </r>
  <r>
    <x v="4055"/>
    <x v="4048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x v="64"/>
    <b v="0"/>
    <s v="theater/plays"/>
    <n v="0.1762"/>
    <n v="41.952380952380949"/>
    <x v="1"/>
    <x v="6"/>
    <x v="4055"/>
    <d v="2014-06-19T15:33:51"/>
  </r>
  <r>
    <x v="4056"/>
    <x v="4049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x v="82"/>
    <b v="0"/>
    <s v="theater/plays"/>
    <n v="0.53"/>
    <n v="88.333333333333329"/>
    <x v="1"/>
    <x v="6"/>
    <x v="4056"/>
    <d v="2016-07-03T19:59:00"/>
  </r>
  <r>
    <x v="4057"/>
    <x v="4050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x v="79"/>
    <b v="0"/>
    <s v="theater/plays"/>
    <n v="0.22142857142857142"/>
    <n v="129.16666666666666"/>
    <x v="1"/>
    <x v="6"/>
    <x v="4057"/>
    <d v="2015-11-25T23:00:00"/>
  </r>
  <r>
    <x v="4058"/>
    <x v="4051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x v="80"/>
    <b v="0"/>
    <s v="theater/plays"/>
    <n v="2.5333333333333333E-2"/>
    <n v="23.75"/>
    <x v="1"/>
    <x v="6"/>
    <x v="4058"/>
    <d v="2016-04-01T03:59:00"/>
  </r>
  <r>
    <x v="4059"/>
    <x v="4052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x v="63"/>
    <b v="0"/>
    <s v="theater/plays"/>
    <n v="2.5000000000000001E-2"/>
    <n v="35.714285714285715"/>
    <x v="1"/>
    <x v="6"/>
    <x v="4059"/>
    <d v="2014-09-16T03:00:00"/>
  </r>
  <r>
    <x v="4060"/>
    <x v="4053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x v="81"/>
    <b v="0"/>
    <s v="theater/plays"/>
    <n v="2.8500000000000001E-2"/>
    <n v="57"/>
    <x v="1"/>
    <x v="6"/>
    <x v="4060"/>
    <d v="2014-06-23T16:00:00"/>
  </r>
  <r>
    <x v="4061"/>
    <x v="4054"/>
    <s v="SKYLAR'S SYNDROME is a tremendous psychodrama by master playwright Gavin Kayner!"/>
    <n v="525"/>
    <n v="0"/>
    <x v="2"/>
    <x v="0"/>
    <s v="USD"/>
    <n v="1461205423"/>
    <n v="1456025023"/>
    <b v="0"/>
    <x v="78"/>
    <b v="0"/>
    <s v="theater/plays"/>
    <n v="0"/>
    <e v="#DIV/0!"/>
    <x v="1"/>
    <x v="6"/>
    <x v="4061"/>
    <d v="2016-04-21T02:23:43"/>
  </r>
  <r>
    <x v="4062"/>
    <x v="4055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x v="83"/>
    <b v="0"/>
    <s v="theater/plays"/>
    <n v="2.4500000000000001E-2"/>
    <n v="163.33333333333334"/>
    <x v="1"/>
    <x v="6"/>
    <x v="4062"/>
    <d v="2016-07-02T17:44:28"/>
  </r>
  <r>
    <x v="4063"/>
    <x v="4056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x v="82"/>
    <b v="0"/>
    <s v="theater/plays"/>
    <n v="1.4210526315789474E-2"/>
    <n v="15"/>
    <x v="1"/>
    <x v="6"/>
    <x v="4063"/>
    <d v="2014-06-27T16:21:24"/>
  </r>
  <r>
    <x v="4064"/>
    <x v="4057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x v="79"/>
    <b v="0"/>
    <s v="theater/plays"/>
    <n v="0.1925"/>
    <n v="64.166666666666671"/>
    <x v="1"/>
    <x v="6"/>
    <x v="4064"/>
    <d v="2015-04-29T14:07:06"/>
  </r>
  <r>
    <x v="4065"/>
    <x v="4058"/>
    <s v="A classical/ fantasy version of midsummers done by professionally trained actors in Tulsa!"/>
    <n v="4000"/>
    <n v="27"/>
    <x v="2"/>
    <x v="0"/>
    <s v="USD"/>
    <n v="1407883811"/>
    <n v="1405291811"/>
    <b v="0"/>
    <x v="80"/>
    <b v="0"/>
    <s v="theater/plays"/>
    <n v="6.7499999999999999E-3"/>
    <n v="6.75"/>
    <x v="1"/>
    <x v="6"/>
    <x v="4065"/>
    <d v="2014-08-12T22:50:11"/>
  </r>
  <r>
    <x v="4066"/>
    <x v="4059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x v="29"/>
    <b v="0"/>
    <s v="theater/plays"/>
    <n v="1.6666666666666668E-3"/>
    <n v="25"/>
    <x v="1"/>
    <x v="6"/>
    <x v="4066"/>
    <d v="2016-05-19T00:56:28"/>
  </r>
  <r>
    <x v="4067"/>
    <x v="4060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x v="57"/>
    <b v="0"/>
    <s v="theater/plays"/>
    <n v="0.60899999999999999"/>
    <n v="179.11764705882354"/>
    <x v="1"/>
    <x v="6"/>
    <x v="4067"/>
    <d v="2015-09-28T02:49:10"/>
  </r>
  <r>
    <x v="4068"/>
    <x v="4061"/>
    <s v="Be a PRODUCER of the Original stage play BELLE DAME SANS MERCI by Michael Fenlason! :-) :-( !"/>
    <n v="3495"/>
    <n v="34.950000000000003"/>
    <x v="2"/>
    <x v="0"/>
    <s v="USD"/>
    <n v="1484348700"/>
    <n v="1481756855"/>
    <b v="0"/>
    <x v="29"/>
    <b v="0"/>
    <s v="theater/plays"/>
    <n v="0.01"/>
    <n v="34.950000000000003"/>
    <x v="1"/>
    <x v="6"/>
    <x v="4068"/>
    <d v="2017-01-13T23:05:00"/>
  </r>
  <r>
    <x v="4069"/>
    <x v="4062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x v="62"/>
    <b v="0"/>
    <s v="theater/plays"/>
    <n v="0.34399999999999997"/>
    <n v="33.07692307692308"/>
    <x v="1"/>
    <x v="6"/>
    <x v="4069"/>
    <d v="2015-02-28T12:00:00"/>
  </r>
  <r>
    <x v="4070"/>
    <x v="4063"/>
    <s v="V-Day Southern Utah University 2015 and Second Studio Players presents: The Vagina Monologues"/>
    <n v="1000"/>
    <n v="165"/>
    <x v="2"/>
    <x v="0"/>
    <s v="USD"/>
    <n v="1425178800"/>
    <n v="1422374420"/>
    <b v="0"/>
    <x v="79"/>
    <b v="0"/>
    <s v="theater/plays"/>
    <n v="0.16500000000000001"/>
    <n v="27.5"/>
    <x v="1"/>
    <x v="6"/>
    <x v="4070"/>
    <d v="2015-03-01T03:00:00"/>
  </r>
  <r>
    <x v="4071"/>
    <x v="4064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x v="78"/>
    <b v="0"/>
    <s v="theater/plays"/>
    <n v="0"/>
    <e v="#DIV/0!"/>
    <x v="1"/>
    <x v="6"/>
    <x v="4071"/>
    <d v="2016-12-26T19:18:51"/>
  </r>
  <r>
    <x v="4072"/>
    <x v="4065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x v="84"/>
    <b v="0"/>
    <s v="theater/plays"/>
    <n v="4.0000000000000001E-3"/>
    <n v="2"/>
    <x v="1"/>
    <x v="6"/>
    <x v="4072"/>
    <d v="2014-08-21T18:35:11"/>
  </r>
  <r>
    <x v="4073"/>
    <x v="4066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x v="84"/>
    <b v="0"/>
    <s v="theater/plays"/>
    <n v="1.0571428571428572E-2"/>
    <n v="18.5"/>
    <x v="1"/>
    <x v="6"/>
    <x v="4073"/>
    <d v="2015-05-09T04:00:00"/>
  </r>
  <r>
    <x v="4074"/>
    <x v="4067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x v="64"/>
    <b v="0"/>
    <s v="theater/plays"/>
    <n v="0.26727272727272727"/>
    <n v="35"/>
    <x v="1"/>
    <x v="6"/>
    <x v="4074"/>
    <d v="2015-11-05T14:16:15"/>
  </r>
  <r>
    <x v="4075"/>
    <x v="4068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x v="62"/>
    <b v="0"/>
    <s v="theater/plays"/>
    <n v="0.28799999999999998"/>
    <n v="44.307692307692307"/>
    <x v="1"/>
    <x v="6"/>
    <x v="4075"/>
    <d v="2014-06-30T17:28:00"/>
  </r>
  <r>
    <x v="4076"/>
    <x v="4069"/>
    <s v="A play to raise awareness about the effects of mental illness on a military family in the Cold War area."/>
    <n v="700"/>
    <n v="0"/>
    <x v="2"/>
    <x v="0"/>
    <s v="USD"/>
    <n v="1413921060"/>
    <n v="1411499149"/>
    <b v="0"/>
    <x v="78"/>
    <b v="0"/>
    <s v="theater/plays"/>
    <n v="0"/>
    <e v="#DIV/0!"/>
    <x v="1"/>
    <x v="6"/>
    <x v="4076"/>
    <d v="2014-10-21T19:51:00"/>
  </r>
  <r>
    <x v="4077"/>
    <x v="4070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x v="79"/>
    <b v="0"/>
    <s v="theater/plays"/>
    <n v="8.8999999999999996E-2"/>
    <n v="222.5"/>
    <x v="1"/>
    <x v="6"/>
    <x v="4077"/>
    <d v="2016-12-21T17:03:14"/>
  </r>
  <r>
    <x v="4078"/>
    <x v="4071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x v="78"/>
    <b v="0"/>
    <s v="theater/plays"/>
    <n v="0"/>
    <e v="#DIV/0!"/>
    <x v="1"/>
    <x v="6"/>
    <x v="4078"/>
    <d v="2017-01-27T18:54:02"/>
  </r>
  <r>
    <x v="4079"/>
    <x v="4072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x v="29"/>
    <b v="0"/>
    <s v="theater/plays"/>
    <n v="1.6666666666666668E-3"/>
    <n v="5"/>
    <x v="1"/>
    <x v="6"/>
    <x v="4079"/>
    <d v="2016-06-19T22:32:01"/>
  </r>
  <r>
    <x v="4080"/>
    <x v="4073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x v="78"/>
    <b v="0"/>
    <s v="theater/plays"/>
    <n v="0"/>
    <e v="#DIV/0!"/>
    <x v="1"/>
    <x v="6"/>
    <x v="4080"/>
    <d v="2016-06-14T18:54:00"/>
  </r>
  <r>
    <x v="4081"/>
    <x v="4074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x v="8"/>
    <b v="0"/>
    <s v="theater/plays"/>
    <n v="0.15737410071942445"/>
    <n v="29.166666666666668"/>
    <x v="1"/>
    <x v="6"/>
    <x v="4081"/>
    <d v="2015-03-08T12:57:05"/>
  </r>
  <r>
    <x v="4082"/>
    <x v="4075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x v="84"/>
    <b v="0"/>
    <s v="theater/plays"/>
    <n v="0.02"/>
    <n v="1.5"/>
    <x v="1"/>
    <x v="6"/>
    <x v="4082"/>
    <d v="2015-11-14T23:00:00"/>
  </r>
  <r>
    <x v="4083"/>
    <x v="4076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x v="79"/>
    <b v="0"/>
    <s v="theater/plays"/>
    <n v="0.21685714285714286"/>
    <n v="126.5"/>
    <x v="1"/>
    <x v="6"/>
    <x v="4083"/>
    <d v="2016-01-14T18:16:56"/>
  </r>
  <r>
    <x v="4084"/>
    <x v="4077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x v="29"/>
    <b v="0"/>
    <s v="theater/plays"/>
    <n v="3.3333333333333335E-3"/>
    <n v="10"/>
    <x v="1"/>
    <x v="6"/>
    <x v="4084"/>
    <d v="2016-10-09T10:28:26"/>
  </r>
  <r>
    <x v="4085"/>
    <x v="4078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x v="29"/>
    <b v="0"/>
    <s v="theater/plays"/>
    <n v="2.8571428571428571E-3"/>
    <n v="10"/>
    <x v="1"/>
    <x v="6"/>
    <x v="4085"/>
    <d v="2015-03-24T03:59:00"/>
  </r>
  <r>
    <x v="4086"/>
    <x v="4079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x v="81"/>
    <b v="0"/>
    <s v="theater/plays"/>
    <n v="4.7E-2"/>
    <n v="9.4"/>
    <x v="1"/>
    <x v="6"/>
    <x v="4086"/>
    <d v="2015-11-21T04:00:00"/>
  </r>
  <r>
    <x v="4087"/>
    <x v="4080"/>
    <s v="Comedy Stage Play"/>
    <n v="9600"/>
    <n v="0"/>
    <x v="2"/>
    <x v="0"/>
    <s v="USD"/>
    <n v="1468777786"/>
    <n v="1466185786"/>
    <b v="0"/>
    <x v="78"/>
    <b v="0"/>
    <s v="theater/plays"/>
    <n v="0"/>
    <e v="#DIV/0!"/>
    <x v="1"/>
    <x v="6"/>
    <x v="4087"/>
    <d v="2016-07-17T17:49:46"/>
  </r>
  <r>
    <x v="4088"/>
    <x v="4081"/>
    <s v="Young persons theatre company working in deprived area seeking funding for children's theatrical production."/>
    <n v="2000"/>
    <n v="216"/>
    <x v="2"/>
    <x v="1"/>
    <s v="GBP"/>
    <n v="1421403960"/>
    <n v="1418827324"/>
    <b v="0"/>
    <x v="83"/>
    <b v="0"/>
    <s v="theater/plays"/>
    <n v="0.108"/>
    <n v="72"/>
    <x v="1"/>
    <x v="6"/>
    <x v="4088"/>
    <d v="2015-01-16T10:26:00"/>
  </r>
  <r>
    <x v="4089"/>
    <x v="4082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x v="22"/>
    <b v="0"/>
    <s v="theater/plays"/>
    <n v="4.8000000000000001E-2"/>
    <n v="30"/>
    <x v="1"/>
    <x v="6"/>
    <x v="4089"/>
    <d v="2015-05-31T17:35:00"/>
  </r>
  <r>
    <x v="4090"/>
    <x v="4083"/>
    <s v="A gripping re-enactment of a true breast cancer survival story, highlighted with inspiration and laughter!"/>
    <n v="1000"/>
    <n v="32"/>
    <x v="2"/>
    <x v="0"/>
    <s v="USD"/>
    <n v="1438959600"/>
    <n v="1437754137"/>
    <b v="0"/>
    <x v="83"/>
    <b v="0"/>
    <s v="theater/plays"/>
    <n v="3.2000000000000001E-2"/>
    <n v="10.666666666666666"/>
    <x v="1"/>
    <x v="6"/>
    <x v="4090"/>
    <d v="2015-08-07T15:00:00"/>
  </r>
  <r>
    <x v="4091"/>
    <x v="4084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x v="22"/>
    <b v="0"/>
    <s v="theater/plays"/>
    <n v="0.1275"/>
    <n v="25.5"/>
    <x v="1"/>
    <x v="6"/>
    <x v="4091"/>
    <d v="2015-01-16T12:09:11"/>
  </r>
  <r>
    <x v="4092"/>
    <x v="4085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x v="29"/>
    <b v="0"/>
    <s v="theater/plays"/>
    <n v="1.8181818181818181E-4"/>
    <n v="20"/>
    <x v="1"/>
    <x v="6"/>
    <x v="4092"/>
    <d v="2015-04-05T03:40:47"/>
  </r>
  <r>
    <x v="4093"/>
    <x v="4086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x v="80"/>
    <b v="0"/>
    <s v="theater/plays"/>
    <n v="2.4E-2"/>
    <n v="15"/>
    <x v="1"/>
    <x v="6"/>
    <x v="4093"/>
    <d v="2015-08-22T19:34:53"/>
  </r>
  <r>
    <x v="4094"/>
    <x v="4087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x v="22"/>
    <b v="0"/>
    <s v="theater/plays"/>
    <n v="0.36499999999999999"/>
    <n v="91.25"/>
    <x v="1"/>
    <x v="6"/>
    <x v="4094"/>
    <d v="2014-10-22T04:59:00"/>
  </r>
  <r>
    <x v="4095"/>
    <x v="4088"/>
    <s v="Proyecto teatral dirigido por MartÃ­n Acosta que habla y reflexiona sobre el amor y su naturaleza."/>
    <n v="30000"/>
    <n v="800"/>
    <x v="2"/>
    <x v="14"/>
    <s v="MXN"/>
    <n v="1482108350"/>
    <n v="1479516350"/>
    <b v="0"/>
    <x v="29"/>
    <b v="0"/>
    <s v="theater/plays"/>
    <n v="2.6666666666666668E-2"/>
    <n v="800"/>
    <x v="1"/>
    <x v="6"/>
    <x v="4095"/>
    <d v="2016-12-19T00:45:50"/>
  </r>
  <r>
    <x v="4096"/>
    <x v="4089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x v="81"/>
    <b v="0"/>
    <s v="theater/plays"/>
    <n v="0.11428571428571428"/>
    <n v="80"/>
    <x v="1"/>
    <x v="6"/>
    <x v="4096"/>
    <d v="2017-02-28T08:51:00"/>
  </r>
  <r>
    <x v="4097"/>
    <x v="4090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x v="78"/>
    <b v="0"/>
    <s v="theater/plays"/>
    <n v="0"/>
    <e v="#DIV/0!"/>
    <x v="1"/>
    <x v="6"/>
    <x v="4097"/>
    <d v="2016-01-31T23:55:00"/>
  </r>
  <r>
    <x v="4098"/>
    <x v="4091"/>
    <s v="Community Youth play, written by and performed by the youth about finding joy in the simple things in life"/>
    <n v="75000"/>
    <n v="0"/>
    <x v="2"/>
    <x v="0"/>
    <s v="USD"/>
    <n v="1465060797"/>
    <n v="1462468797"/>
    <b v="0"/>
    <x v="78"/>
    <b v="0"/>
    <s v="theater/plays"/>
    <n v="0"/>
    <e v="#DIV/0!"/>
    <x v="1"/>
    <x v="6"/>
    <x v="4098"/>
    <d v="2016-06-04T17:19:57"/>
  </r>
  <r>
    <x v="4099"/>
    <x v="4092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x v="29"/>
    <b v="0"/>
    <s v="theater/plays"/>
    <n v="1.1111111111111112E-2"/>
    <n v="50"/>
    <x v="1"/>
    <x v="6"/>
    <x v="4099"/>
    <d v="2016-09-02T20:24:33"/>
  </r>
  <r>
    <x v="4100"/>
    <x v="4093"/>
    <s v="How does war change a family?  A peek into one family's kitchen as their soldier fights in Iraq."/>
    <n v="270"/>
    <n v="0"/>
    <x v="2"/>
    <x v="0"/>
    <s v="USD"/>
    <n v="1414205990"/>
    <n v="1413341990"/>
    <b v="0"/>
    <x v="78"/>
    <b v="0"/>
    <s v="theater/plays"/>
    <n v="0"/>
    <e v="#DIV/0!"/>
    <x v="1"/>
    <x v="6"/>
    <x v="4100"/>
    <d v="2014-10-25T02:59:50"/>
  </r>
  <r>
    <x v="4101"/>
    <x v="4094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x v="78"/>
    <b v="0"/>
    <s v="theater/plays"/>
    <n v="0"/>
    <e v="#DIV/0!"/>
    <x v="1"/>
    <x v="6"/>
    <x v="4101"/>
    <d v="2017-01-25T21:41:22"/>
  </r>
  <r>
    <x v="4102"/>
    <x v="4095"/>
    <s v="Local Community theater to get up and running in the Idaho Falls area. Something new, something different!"/>
    <n v="500"/>
    <n v="137"/>
    <x v="2"/>
    <x v="0"/>
    <s v="USD"/>
    <n v="1463343673"/>
    <n v="1460751673"/>
    <b v="0"/>
    <x v="79"/>
    <b v="0"/>
    <s v="theater/plays"/>
    <n v="0.27400000000000002"/>
    <n v="22.833333333333332"/>
    <x v="1"/>
    <x v="6"/>
    <x v="4102"/>
    <d v="2016-05-15T20:21:13"/>
  </r>
  <r>
    <x v="4103"/>
    <x v="4096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x v="79"/>
    <b v="0"/>
    <s v="theater/plays"/>
    <n v="0.1"/>
    <n v="16.666666666666668"/>
    <x v="1"/>
    <x v="6"/>
    <x v="4103"/>
    <d v="2015-08-26T18:32:00"/>
  </r>
  <r>
    <x v="4104"/>
    <x v="4097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x v="25"/>
    <b v="0"/>
    <s v="theater/plays"/>
    <n v="0.21366666666666667"/>
    <n v="45.785714285714285"/>
    <x v="1"/>
    <x v="6"/>
    <x v="4104"/>
    <d v="2016-10-27T06:40:34"/>
  </r>
  <r>
    <x v="4105"/>
    <x v="4098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x v="79"/>
    <b v="0"/>
    <s v="theater/plays"/>
    <n v="6.9696969696969702E-2"/>
    <n v="383.33333333333331"/>
    <x v="1"/>
    <x v="6"/>
    <x v="4105"/>
    <d v="2016-12-26T00:15:09"/>
  </r>
  <r>
    <x v="4106"/>
    <x v="4099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x v="51"/>
    <b v="0"/>
    <s v="theater/plays"/>
    <n v="0.70599999999999996"/>
    <n v="106.96969696969697"/>
    <x v="1"/>
    <x v="6"/>
    <x v="4106"/>
    <d v="2015-04-02T01:00:00"/>
  </r>
  <r>
    <x v="4107"/>
    <x v="4100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x v="80"/>
    <b v="0"/>
    <s v="theater/plays"/>
    <n v="2.0500000000000001E-2"/>
    <n v="10.25"/>
    <x v="1"/>
    <x v="6"/>
    <x v="4107"/>
    <d v="2014-09-24T22:00:01"/>
  </r>
  <r>
    <x v="4108"/>
    <x v="4101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x v="29"/>
    <b v="0"/>
    <s v="theater/plays"/>
    <n v="1.9666666666666666E-2"/>
    <n v="59"/>
    <x v="1"/>
    <x v="6"/>
    <x v="4108"/>
    <d v="2017-03-03T05:00:00"/>
  </r>
  <r>
    <x v="4109"/>
    <x v="4102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x v="78"/>
    <b v="0"/>
    <s v="theater/plays"/>
    <n v="0"/>
    <e v="#DIV/0!"/>
    <x v="1"/>
    <x v="6"/>
    <x v="4109"/>
    <d v="2015-11-29T13:56:44"/>
  </r>
  <r>
    <x v="4110"/>
    <x v="4103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x v="79"/>
    <b v="0"/>
    <s v="theater/plays"/>
    <n v="0.28666666666666668"/>
    <n v="14.333333333333334"/>
    <x v="1"/>
    <x v="6"/>
    <x v="4110"/>
    <d v="2016-07-21T15:02:31"/>
  </r>
  <r>
    <x v="4111"/>
    <x v="4104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x v="79"/>
    <b v="0"/>
    <s v="theater/plays"/>
    <n v="3.1333333333333331E-2"/>
    <n v="15.666666666666666"/>
    <x v="1"/>
    <x v="6"/>
    <x v="4111"/>
    <d v="2015-02-24T03:15:40"/>
  </r>
  <r>
    <x v="4112"/>
    <x v="4105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x v="29"/>
    <b v="0"/>
    <s v="theater/plays"/>
    <n v="4.0000000000000002E-4"/>
    <n v="1"/>
    <x v="1"/>
    <x v="6"/>
    <x v="4112"/>
    <d v="2016-02-28T00:00:00"/>
  </r>
  <r>
    <x v="4113"/>
    <x v="4106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x v="83"/>
    <b v="0"/>
    <s v="theater/plays"/>
    <n v="2E-3"/>
    <n v="1"/>
    <x v="1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B709F-CDF2-E847-9729-C3C1D5886C63}" name="PivotTable5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/>
    <pivotField numFmtId="14" showAll="0"/>
    <pivotField showAll="0" defaultSubtotal="0"/>
    <pivotField showAll="0" defaultSubtota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2CFFC4-B884-3D4B-8D98-DBF9648D6605}" name="PivotTable6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22">
    <pivotField showAll="0"/>
    <pivotField showAll="0"/>
    <pivotField showAll="0"/>
    <pivotField numFmtId="44" showAll="0"/>
    <pivotField numFmtId="44" showAll="0"/>
    <pivotField axis="axisCol" showAll="0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dataField="1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/>
    <pivotField numFmtId="14" showAll="0"/>
    <pivotField showAll="0" defaultSubtotal="0"/>
    <pivotField showAll="0" defaultSubtotal="0"/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ub-Category" fld="1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079446-568A-F84C-9A32-E96F6F61B417}" name="PivotTable7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44" showAll="0"/>
    <pivotField axis="axisCol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State" fld="1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topLeftCell="E1" zoomScale="110" zoomScaleNormal="110" workbookViewId="0">
      <pane ySplit="1" topLeftCell="A2" activePane="bottomLeft" state="frozen"/>
      <selection pane="bottomLeft" activeCell="H9" sqref="H9"/>
    </sheetView>
  </sheetViews>
  <sheetFormatPr baseColWidth="10" defaultColWidth="8.83203125" defaultRowHeight="15"/>
  <cols>
    <col min="2" max="2" width="38.5" style="1" customWidth="1"/>
    <col min="3" max="3" width="40.33203125" style="1" customWidth="1"/>
    <col min="4" max="4" width="15.6640625" style="4" bestFit="1" customWidth="1"/>
    <col min="5" max="5" width="16.5" style="4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3.5" style="3" bestFit="1" customWidth="1"/>
    <col min="16" max="16" width="17.5" style="6" bestFit="1" customWidth="1"/>
    <col min="17" max="17" width="13.5" bestFit="1" customWidth="1"/>
    <col min="18" max="18" width="13.33203125" customWidth="1"/>
    <col min="19" max="20" width="21.5" bestFit="1" customWidth="1"/>
  </cols>
  <sheetData>
    <row r="1" spans="1:20" s="12" customFormat="1" ht="29" customHeight="1">
      <c r="A1" s="7" t="s">
        <v>0</v>
      </c>
      <c r="B1" s="8" t="s">
        <v>1</v>
      </c>
      <c r="C1" s="8" t="s">
        <v>4110</v>
      </c>
      <c r="D1" s="9" t="s">
        <v>8216</v>
      </c>
      <c r="E1" s="9" t="s">
        <v>8217</v>
      </c>
      <c r="F1" s="7" t="s">
        <v>8218</v>
      </c>
      <c r="G1" s="7" t="s">
        <v>8223</v>
      </c>
      <c r="H1" s="7" t="s">
        <v>8245</v>
      </c>
      <c r="I1" s="7" t="s">
        <v>8259</v>
      </c>
      <c r="J1" s="7" t="s">
        <v>8260</v>
      </c>
      <c r="K1" s="7" t="s">
        <v>8261</v>
      </c>
      <c r="L1" s="7" t="s">
        <v>8262</v>
      </c>
      <c r="M1" s="7" t="s">
        <v>8263</v>
      </c>
      <c r="N1" s="7" t="s">
        <v>8264</v>
      </c>
      <c r="O1" s="10" t="s">
        <v>8306</v>
      </c>
      <c r="P1" s="11" t="s">
        <v>8307</v>
      </c>
      <c r="Q1" s="7" t="s">
        <v>8308</v>
      </c>
      <c r="R1" s="7" t="s">
        <v>8309</v>
      </c>
      <c r="S1" s="12" t="s">
        <v>8310</v>
      </c>
      <c r="T1" s="12" t="s">
        <v>8311</v>
      </c>
    </row>
    <row r="2" spans="1:20" ht="48">
      <c r="A2">
        <v>0</v>
      </c>
      <c r="B2" s="1" t="s">
        <v>2</v>
      </c>
      <c r="C2" s="1" t="s">
        <v>4111</v>
      </c>
      <c r="D2" s="4">
        <v>8500</v>
      </c>
      <c r="E2" s="4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3">
        <f>E2/D2</f>
        <v>1.3685882352941177</v>
      </c>
      <c r="P2" s="5">
        <f>E2/L2</f>
        <v>63.917582417582416</v>
      </c>
      <c r="Q2" s="3" t="str">
        <f>LEFT(N2,SEARCH("/",N2)-1)</f>
        <v>film &amp; video</v>
      </c>
      <c r="R2" t="str">
        <f>RIGHT(N2,LEN(N2)-SEARCH("/",N2))</f>
        <v>television</v>
      </c>
      <c r="S2" s="13">
        <f>(((J2/60)/60)/24)+DATE(1970,1,1)</f>
        <v>42177.007071759261</v>
      </c>
      <c r="T2" s="13">
        <f>(((I2/60)/60)/24)+DATE(1970,1,1)</f>
        <v>42208.125</v>
      </c>
    </row>
    <row r="3" spans="1:20" ht="32">
      <c r="A3">
        <v>1</v>
      </c>
      <c r="B3" s="1" t="s">
        <v>3</v>
      </c>
      <c r="C3" s="1" t="s">
        <v>4112</v>
      </c>
      <c r="D3" s="4">
        <v>10275</v>
      </c>
      <c r="E3" s="4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3">
        <f t="shared" ref="O3:O66" si="0">E3/D3</f>
        <v>1.4260827250608272</v>
      </c>
      <c r="P3" s="5">
        <f t="shared" ref="P3:P66" si="1">E3/L3</f>
        <v>185.48101265822785</v>
      </c>
      <c r="Q3" s="3" t="str">
        <f t="shared" ref="Q3:Q66" si="2">LEFT(N3,SEARCH("/",N3)-1)</f>
        <v>film &amp; video</v>
      </c>
      <c r="R3" t="str">
        <f t="shared" ref="R3:R66" si="3">RIGHT(N3,LEN(N3)-SEARCH("/",N3))</f>
        <v>television</v>
      </c>
      <c r="S3" s="13">
        <f t="shared" ref="S3:S66" si="4">(((J3/60)/60)/24)+DATE(1970,1,1)</f>
        <v>42766.600497685184</v>
      </c>
      <c r="T3" s="13">
        <f t="shared" ref="T3:T66" si="5">(((I3/60)/60)/24)+DATE(1970,1,1)</f>
        <v>42796.600497685184</v>
      </c>
    </row>
    <row r="4" spans="1:20" ht="48">
      <c r="A4">
        <v>2</v>
      </c>
      <c r="B4" s="1" t="s">
        <v>4</v>
      </c>
      <c r="C4" s="1" t="s">
        <v>4113</v>
      </c>
      <c r="D4" s="4">
        <v>500</v>
      </c>
      <c r="E4" s="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3">
        <f t="shared" si="0"/>
        <v>1.05</v>
      </c>
      <c r="P4" s="5">
        <f t="shared" si="1"/>
        <v>15</v>
      </c>
      <c r="Q4" s="3" t="str">
        <f t="shared" si="2"/>
        <v>film &amp; video</v>
      </c>
      <c r="R4" t="str">
        <f t="shared" si="3"/>
        <v>television</v>
      </c>
      <c r="S4" s="13">
        <f t="shared" si="4"/>
        <v>42405.702349537038</v>
      </c>
      <c r="T4" s="13">
        <f t="shared" si="5"/>
        <v>42415.702349537038</v>
      </c>
    </row>
    <row r="5" spans="1:20" ht="32">
      <c r="A5">
        <v>3</v>
      </c>
      <c r="B5" s="1" t="s">
        <v>5</v>
      </c>
      <c r="C5" s="1" t="s">
        <v>4114</v>
      </c>
      <c r="D5" s="4">
        <v>10000</v>
      </c>
      <c r="E5" s="4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3">
        <f t="shared" si="0"/>
        <v>1.0389999999999999</v>
      </c>
      <c r="P5" s="5">
        <f t="shared" si="1"/>
        <v>69.266666666666666</v>
      </c>
      <c r="Q5" s="3" t="str">
        <f t="shared" si="2"/>
        <v>film &amp; video</v>
      </c>
      <c r="R5" t="str">
        <f t="shared" si="3"/>
        <v>television</v>
      </c>
      <c r="S5" s="13">
        <f t="shared" si="4"/>
        <v>41828.515127314815</v>
      </c>
      <c r="T5" s="13">
        <f t="shared" si="5"/>
        <v>41858.515127314815</v>
      </c>
    </row>
    <row r="6" spans="1:20" ht="64">
      <c r="A6">
        <v>4</v>
      </c>
      <c r="B6" s="1" t="s">
        <v>6</v>
      </c>
      <c r="C6" s="1" t="s">
        <v>4115</v>
      </c>
      <c r="D6" s="4">
        <v>44000</v>
      </c>
      <c r="E6" s="4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3">
        <f t="shared" si="0"/>
        <v>1.2299154545454545</v>
      </c>
      <c r="P6" s="5">
        <f t="shared" si="1"/>
        <v>190.55028169014085</v>
      </c>
      <c r="Q6" s="3" t="str">
        <f t="shared" si="2"/>
        <v>film &amp; video</v>
      </c>
      <c r="R6" t="str">
        <f t="shared" si="3"/>
        <v>television</v>
      </c>
      <c r="S6" s="13">
        <f t="shared" si="4"/>
        <v>42327.834247685183</v>
      </c>
      <c r="T6" s="13">
        <f t="shared" si="5"/>
        <v>42357.834247685183</v>
      </c>
    </row>
    <row r="7" spans="1:20" ht="48">
      <c r="A7">
        <v>5</v>
      </c>
      <c r="B7" s="1" t="s">
        <v>7</v>
      </c>
      <c r="C7" s="1" t="s">
        <v>4116</v>
      </c>
      <c r="D7" s="4">
        <v>3999</v>
      </c>
      <c r="E7" s="4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3">
        <f t="shared" si="0"/>
        <v>1.0977744436109027</v>
      </c>
      <c r="P7" s="5">
        <f t="shared" si="1"/>
        <v>93.40425531914893</v>
      </c>
      <c r="Q7" s="3" t="str">
        <f t="shared" si="2"/>
        <v>film &amp; video</v>
      </c>
      <c r="R7" t="str">
        <f t="shared" si="3"/>
        <v>television</v>
      </c>
      <c r="S7" s="13">
        <f t="shared" si="4"/>
        <v>42563.932951388888</v>
      </c>
      <c r="T7" s="13">
        <f t="shared" si="5"/>
        <v>42580.232638888891</v>
      </c>
    </row>
    <row r="8" spans="1:20" ht="48">
      <c r="A8">
        <v>6</v>
      </c>
      <c r="B8" s="1" t="s">
        <v>8</v>
      </c>
      <c r="C8" s="1" t="s">
        <v>4117</v>
      </c>
      <c r="D8" s="4">
        <v>8000</v>
      </c>
      <c r="E8" s="4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3">
        <f t="shared" si="0"/>
        <v>1.064875</v>
      </c>
      <c r="P8" s="5">
        <f t="shared" si="1"/>
        <v>146.87931034482759</v>
      </c>
      <c r="Q8" s="3" t="str">
        <f t="shared" si="2"/>
        <v>film &amp; video</v>
      </c>
      <c r="R8" t="str">
        <f t="shared" si="3"/>
        <v>television</v>
      </c>
      <c r="S8" s="13">
        <f t="shared" si="4"/>
        <v>41794.072337962964</v>
      </c>
      <c r="T8" s="13">
        <f t="shared" si="5"/>
        <v>41804.072337962964</v>
      </c>
    </row>
    <row r="9" spans="1:20" ht="48">
      <c r="A9">
        <v>7</v>
      </c>
      <c r="B9" s="1" t="s">
        <v>9</v>
      </c>
      <c r="C9" s="1" t="s">
        <v>4118</v>
      </c>
      <c r="D9" s="4">
        <v>9000</v>
      </c>
      <c r="E9" s="4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3">
        <f t="shared" si="0"/>
        <v>1.0122222222222221</v>
      </c>
      <c r="P9" s="5">
        <f t="shared" si="1"/>
        <v>159.82456140350877</v>
      </c>
      <c r="Q9" s="3" t="str">
        <f t="shared" si="2"/>
        <v>film &amp; video</v>
      </c>
      <c r="R9" t="str">
        <f t="shared" si="3"/>
        <v>television</v>
      </c>
      <c r="S9" s="13">
        <f t="shared" si="4"/>
        <v>42516.047071759262</v>
      </c>
      <c r="T9" s="13">
        <f t="shared" si="5"/>
        <v>42556.047071759262</v>
      </c>
    </row>
    <row r="10" spans="1:20" ht="16">
      <c r="A10">
        <v>8</v>
      </c>
      <c r="B10" s="1" t="s">
        <v>10</v>
      </c>
      <c r="C10" s="1" t="s">
        <v>4119</v>
      </c>
      <c r="D10" s="4">
        <v>3500</v>
      </c>
      <c r="E10" s="4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3">
        <f t="shared" si="0"/>
        <v>1.0004342857142856</v>
      </c>
      <c r="P10" s="5">
        <f t="shared" si="1"/>
        <v>291.79333333333335</v>
      </c>
      <c r="Q10" s="3" t="str">
        <f t="shared" si="2"/>
        <v>film &amp; video</v>
      </c>
      <c r="R10" t="str">
        <f t="shared" si="3"/>
        <v>television</v>
      </c>
      <c r="S10" s="13">
        <f t="shared" si="4"/>
        <v>42468.94458333333</v>
      </c>
      <c r="T10" s="13">
        <f t="shared" si="5"/>
        <v>42475.875</v>
      </c>
    </row>
    <row r="11" spans="1:20" ht="48">
      <c r="A11">
        <v>9</v>
      </c>
      <c r="B11" s="1" t="s">
        <v>11</v>
      </c>
      <c r="C11" s="1" t="s">
        <v>4120</v>
      </c>
      <c r="D11" s="4">
        <v>500</v>
      </c>
      <c r="E11" s="4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3">
        <f t="shared" si="0"/>
        <v>1.2599800000000001</v>
      </c>
      <c r="P11" s="5">
        <f t="shared" si="1"/>
        <v>31.499500000000001</v>
      </c>
      <c r="Q11" s="3" t="str">
        <f t="shared" si="2"/>
        <v>film &amp; video</v>
      </c>
      <c r="R11" t="str">
        <f t="shared" si="3"/>
        <v>television</v>
      </c>
      <c r="S11" s="13">
        <f t="shared" si="4"/>
        <v>42447.103518518517</v>
      </c>
      <c r="T11" s="13">
        <f t="shared" si="5"/>
        <v>42477.103518518517</v>
      </c>
    </row>
    <row r="12" spans="1:20" ht="48">
      <c r="A12">
        <v>10</v>
      </c>
      <c r="B12" s="1" t="s">
        <v>12</v>
      </c>
      <c r="C12" s="1" t="s">
        <v>4121</v>
      </c>
      <c r="D12" s="4">
        <v>3000</v>
      </c>
      <c r="E12" s="4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3">
        <f t="shared" si="0"/>
        <v>1.0049999999999999</v>
      </c>
      <c r="P12" s="5">
        <f t="shared" si="1"/>
        <v>158.68421052631578</v>
      </c>
      <c r="Q12" s="3" t="str">
        <f t="shared" si="2"/>
        <v>film &amp; video</v>
      </c>
      <c r="R12" t="str">
        <f t="shared" si="3"/>
        <v>television</v>
      </c>
      <c r="S12" s="13">
        <f t="shared" si="4"/>
        <v>41780.068043981482</v>
      </c>
      <c r="T12" s="13">
        <f t="shared" si="5"/>
        <v>41815.068043981482</v>
      </c>
    </row>
    <row r="13" spans="1:20" ht="48">
      <c r="A13">
        <v>11</v>
      </c>
      <c r="B13" s="1" t="s">
        <v>13</v>
      </c>
      <c r="C13" s="1" t="s">
        <v>4122</v>
      </c>
      <c r="D13" s="4">
        <v>5000</v>
      </c>
      <c r="E13" s="4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3">
        <f t="shared" si="0"/>
        <v>1.2050000000000001</v>
      </c>
      <c r="P13" s="5">
        <f t="shared" si="1"/>
        <v>80.333333333333329</v>
      </c>
      <c r="Q13" s="3" t="str">
        <f t="shared" si="2"/>
        <v>film &amp; video</v>
      </c>
      <c r="R13" t="str">
        <f t="shared" si="3"/>
        <v>television</v>
      </c>
      <c r="S13" s="13">
        <f t="shared" si="4"/>
        <v>42572.778495370367</v>
      </c>
      <c r="T13" s="13">
        <f t="shared" si="5"/>
        <v>42604.125</v>
      </c>
    </row>
    <row r="14" spans="1:20" ht="48">
      <c r="A14">
        <v>12</v>
      </c>
      <c r="B14" s="1" t="s">
        <v>14</v>
      </c>
      <c r="C14" s="1" t="s">
        <v>4123</v>
      </c>
      <c r="D14" s="4">
        <v>30000</v>
      </c>
      <c r="E14" s="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3">
        <f t="shared" si="0"/>
        <v>1.6529333333333334</v>
      </c>
      <c r="P14" s="5">
        <f t="shared" si="1"/>
        <v>59.961305925030231</v>
      </c>
      <c r="Q14" s="3" t="str">
        <f t="shared" si="2"/>
        <v>film &amp; video</v>
      </c>
      <c r="R14" t="str">
        <f t="shared" si="3"/>
        <v>television</v>
      </c>
      <c r="S14" s="13">
        <f t="shared" si="4"/>
        <v>41791.713252314818</v>
      </c>
      <c r="T14" s="13">
        <f t="shared" si="5"/>
        <v>41836.125</v>
      </c>
    </row>
    <row r="15" spans="1:20" ht="32">
      <c r="A15">
        <v>13</v>
      </c>
      <c r="B15" s="1" t="s">
        <v>15</v>
      </c>
      <c r="C15" s="1" t="s">
        <v>4124</v>
      </c>
      <c r="D15" s="4">
        <v>3500</v>
      </c>
      <c r="E15" s="4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3">
        <f t="shared" si="0"/>
        <v>1.5997142857142856</v>
      </c>
      <c r="P15" s="5">
        <f t="shared" si="1"/>
        <v>109.78431372549019</v>
      </c>
      <c r="Q15" s="3" t="str">
        <f t="shared" si="2"/>
        <v>film &amp; video</v>
      </c>
      <c r="R15" t="str">
        <f t="shared" si="3"/>
        <v>television</v>
      </c>
      <c r="S15" s="13">
        <f t="shared" si="4"/>
        <v>42508.677187499998</v>
      </c>
      <c r="T15" s="13">
        <f t="shared" si="5"/>
        <v>42544.852083333331</v>
      </c>
    </row>
    <row r="16" spans="1:20" ht="32">
      <c r="A16">
        <v>14</v>
      </c>
      <c r="B16" s="1" t="s">
        <v>16</v>
      </c>
      <c r="C16" s="1" t="s">
        <v>4125</v>
      </c>
      <c r="D16" s="4">
        <v>6000</v>
      </c>
      <c r="E16" s="4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3">
        <f t="shared" si="0"/>
        <v>1.0093333333333334</v>
      </c>
      <c r="P16" s="5">
        <f t="shared" si="1"/>
        <v>147.70731707317074</v>
      </c>
      <c r="Q16" s="3" t="str">
        <f t="shared" si="2"/>
        <v>film &amp; video</v>
      </c>
      <c r="R16" t="str">
        <f t="shared" si="3"/>
        <v>television</v>
      </c>
      <c r="S16" s="13">
        <f t="shared" si="4"/>
        <v>41808.02648148148</v>
      </c>
      <c r="T16" s="13">
        <f t="shared" si="5"/>
        <v>41833.582638888889</v>
      </c>
    </row>
    <row r="17" spans="1:20" ht="48">
      <c r="A17">
        <v>15</v>
      </c>
      <c r="B17" s="1" t="s">
        <v>17</v>
      </c>
      <c r="C17" s="1" t="s">
        <v>4126</v>
      </c>
      <c r="D17" s="4">
        <v>2000</v>
      </c>
      <c r="E17" s="4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3">
        <f t="shared" si="0"/>
        <v>1.0660000000000001</v>
      </c>
      <c r="P17" s="5">
        <f t="shared" si="1"/>
        <v>21.755102040816325</v>
      </c>
      <c r="Q17" s="3" t="str">
        <f t="shared" si="2"/>
        <v>film &amp; video</v>
      </c>
      <c r="R17" t="str">
        <f t="shared" si="3"/>
        <v>television</v>
      </c>
      <c r="S17" s="13">
        <f t="shared" si="4"/>
        <v>42256.391875000001</v>
      </c>
      <c r="T17" s="13">
        <f t="shared" si="5"/>
        <v>42274.843055555553</v>
      </c>
    </row>
    <row r="18" spans="1:20" ht="48">
      <c r="A18">
        <v>16</v>
      </c>
      <c r="B18" s="1" t="s">
        <v>18</v>
      </c>
      <c r="C18" s="1" t="s">
        <v>4127</v>
      </c>
      <c r="D18" s="4">
        <v>12000</v>
      </c>
      <c r="E18" s="4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3">
        <f t="shared" si="0"/>
        <v>1.0024166666666667</v>
      </c>
      <c r="P18" s="5">
        <f t="shared" si="1"/>
        <v>171.84285714285716</v>
      </c>
      <c r="Q18" s="3" t="str">
        <f t="shared" si="2"/>
        <v>film &amp; video</v>
      </c>
      <c r="R18" t="str">
        <f t="shared" si="3"/>
        <v>television</v>
      </c>
      <c r="S18" s="13">
        <f t="shared" si="4"/>
        <v>41760.796423611115</v>
      </c>
      <c r="T18" s="13">
        <f t="shared" si="5"/>
        <v>41806.229166666664</v>
      </c>
    </row>
    <row r="19" spans="1:20" ht="48">
      <c r="A19">
        <v>17</v>
      </c>
      <c r="B19" s="1" t="s">
        <v>19</v>
      </c>
      <c r="C19" s="1" t="s">
        <v>4128</v>
      </c>
      <c r="D19" s="4">
        <v>1500</v>
      </c>
      <c r="E19" s="4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3">
        <f t="shared" si="0"/>
        <v>1.0066666666666666</v>
      </c>
      <c r="P19" s="5">
        <f t="shared" si="1"/>
        <v>41.944444444444443</v>
      </c>
      <c r="Q19" s="3" t="str">
        <f t="shared" si="2"/>
        <v>film &amp; video</v>
      </c>
      <c r="R19" t="str">
        <f t="shared" si="3"/>
        <v>television</v>
      </c>
      <c r="S19" s="13">
        <f t="shared" si="4"/>
        <v>41917.731736111113</v>
      </c>
      <c r="T19" s="13">
        <f t="shared" si="5"/>
        <v>41947.773402777777</v>
      </c>
    </row>
    <row r="20" spans="1:20" ht="48">
      <c r="A20">
        <v>18</v>
      </c>
      <c r="B20" s="1" t="s">
        <v>20</v>
      </c>
      <c r="C20" s="1" t="s">
        <v>4129</v>
      </c>
      <c r="D20" s="4">
        <v>30000</v>
      </c>
      <c r="E20" s="4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3">
        <f t="shared" si="0"/>
        <v>1.0632110000000001</v>
      </c>
      <c r="P20" s="5">
        <f t="shared" si="1"/>
        <v>93.264122807017543</v>
      </c>
      <c r="Q20" s="3" t="str">
        <f t="shared" si="2"/>
        <v>film &amp; video</v>
      </c>
      <c r="R20" t="str">
        <f t="shared" si="3"/>
        <v>television</v>
      </c>
      <c r="S20" s="13">
        <f t="shared" si="4"/>
        <v>41869.542314814818</v>
      </c>
      <c r="T20" s="13">
        <f t="shared" si="5"/>
        <v>41899.542314814818</v>
      </c>
    </row>
    <row r="21" spans="1:20" ht="48">
      <c r="A21">
        <v>19</v>
      </c>
      <c r="B21" s="1" t="s">
        <v>21</v>
      </c>
      <c r="C21" s="1" t="s">
        <v>4130</v>
      </c>
      <c r="D21" s="4">
        <v>850</v>
      </c>
      <c r="E21" s="4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3">
        <f t="shared" si="0"/>
        <v>1.4529411764705882</v>
      </c>
      <c r="P21" s="5">
        <f t="shared" si="1"/>
        <v>56.136363636363633</v>
      </c>
      <c r="Q21" s="3" t="str">
        <f t="shared" si="2"/>
        <v>film &amp; video</v>
      </c>
      <c r="R21" t="str">
        <f t="shared" si="3"/>
        <v>television</v>
      </c>
      <c r="S21" s="13">
        <f t="shared" si="4"/>
        <v>42175.816365740742</v>
      </c>
      <c r="T21" s="13">
        <f t="shared" si="5"/>
        <v>42205.816365740742</v>
      </c>
    </row>
    <row r="22" spans="1:20" ht="48">
      <c r="A22">
        <v>20</v>
      </c>
      <c r="B22" s="1" t="s">
        <v>22</v>
      </c>
      <c r="C22" s="1" t="s">
        <v>4131</v>
      </c>
      <c r="D22" s="4">
        <v>2000</v>
      </c>
      <c r="E22" s="4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3">
        <f t="shared" si="0"/>
        <v>1.002</v>
      </c>
      <c r="P22" s="5">
        <f t="shared" si="1"/>
        <v>80.16</v>
      </c>
      <c r="Q22" s="3" t="str">
        <f t="shared" si="2"/>
        <v>film &amp; video</v>
      </c>
      <c r="R22" t="str">
        <f t="shared" si="3"/>
        <v>television</v>
      </c>
      <c r="S22" s="13">
        <f t="shared" si="4"/>
        <v>42200.758240740746</v>
      </c>
      <c r="T22" s="13">
        <f t="shared" si="5"/>
        <v>42260.758240740746</v>
      </c>
    </row>
    <row r="23" spans="1:20" ht="48">
      <c r="A23">
        <v>21</v>
      </c>
      <c r="B23" s="1" t="s">
        <v>23</v>
      </c>
      <c r="C23" s="1" t="s">
        <v>4132</v>
      </c>
      <c r="D23" s="4">
        <v>18500</v>
      </c>
      <c r="E23" s="4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3">
        <f t="shared" si="0"/>
        <v>1.0913513513513513</v>
      </c>
      <c r="P23" s="5">
        <f t="shared" si="1"/>
        <v>199.9009900990099</v>
      </c>
      <c r="Q23" s="3" t="str">
        <f t="shared" si="2"/>
        <v>film &amp; video</v>
      </c>
      <c r="R23" t="str">
        <f t="shared" si="3"/>
        <v>television</v>
      </c>
      <c r="S23" s="13">
        <f t="shared" si="4"/>
        <v>41878.627187500002</v>
      </c>
      <c r="T23" s="13">
        <f t="shared" si="5"/>
        <v>41908.627187500002</v>
      </c>
    </row>
    <row r="24" spans="1:20" ht="32">
      <c r="A24">
        <v>22</v>
      </c>
      <c r="B24" s="1" t="s">
        <v>24</v>
      </c>
      <c r="C24" s="1" t="s">
        <v>4133</v>
      </c>
      <c r="D24" s="4">
        <v>350</v>
      </c>
      <c r="E24" s="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3">
        <f t="shared" si="0"/>
        <v>1.1714285714285715</v>
      </c>
      <c r="P24" s="5">
        <f t="shared" si="1"/>
        <v>51.25</v>
      </c>
      <c r="Q24" s="3" t="str">
        <f t="shared" si="2"/>
        <v>film &amp; video</v>
      </c>
      <c r="R24" t="str">
        <f t="shared" si="3"/>
        <v>television</v>
      </c>
      <c r="S24" s="13">
        <f t="shared" si="4"/>
        <v>41989.91134259259</v>
      </c>
      <c r="T24" s="13">
        <f t="shared" si="5"/>
        <v>42005.332638888889</v>
      </c>
    </row>
    <row r="25" spans="1:20" ht="48">
      <c r="A25">
        <v>23</v>
      </c>
      <c r="B25" s="1" t="s">
        <v>25</v>
      </c>
      <c r="C25" s="1" t="s">
        <v>4134</v>
      </c>
      <c r="D25" s="4">
        <v>2000</v>
      </c>
      <c r="E25" s="4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3">
        <f t="shared" si="0"/>
        <v>1.1850000000000001</v>
      </c>
      <c r="P25" s="5">
        <f t="shared" si="1"/>
        <v>103.04347826086956</v>
      </c>
      <c r="Q25" s="3" t="str">
        <f t="shared" si="2"/>
        <v>film &amp; video</v>
      </c>
      <c r="R25" t="str">
        <f t="shared" si="3"/>
        <v>television</v>
      </c>
      <c r="S25" s="13">
        <f t="shared" si="4"/>
        <v>42097.778946759259</v>
      </c>
      <c r="T25" s="13">
        <f t="shared" si="5"/>
        <v>42124.638888888891</v>
      </c>
    </row>
    <row r="26" spans="1:20" ht="32">
      <c r="A26">
        <v>24</v>
      </c>
      <c r="B26" s="1" t="s">
        <v>26</v>
      </c>
      <c r="C26" s="1" t="s">
        <v>4135</v>
      </c>
      <c r="D26" s="4">
        <v>35000</v>
      </c>
      <c r="E26" s="4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3">
        <f t="shared" si="0"/>
        <v>1.0880768571428572</v>
      </c>
      <c r="P26" s="5">
        <f t="shared" si="1"/>
        <v>66.346149825783982</v>
      </c>
      <c r="Q26" s="3" t="str">
        <f t="shared" si="2"/>
        <v>film &amp; video</v>
      </c>
      <c r="R26" t="str">
        <f t="shared" si="3"/>
        <v>television</v>
      </c>
      <c r="S26" s="13">
        <f t="shared" si="4"/>
        <v>42229.820173611108</v>
      </c>
      <c r="T26" s="13">
        <f t="shared" si="5"/>
        <v>42262.818750000006</v>
      </c>
    </row>
    <row r="27" spans="1:20" ht="48">
      <c r="A27">
        <v>25</v>
      </c>
      <c r="B27" s="1" t="s">
        <v>27</v>
      </c>
      <c r="C27" s="1" t="s">
        <v>4136</v>
      </c>
      <c r="D27" s="4">
        <v>600</v>
      </c>
      <c r="E27" s="4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3">
        <f t="shared" si="0"/>
        <v>1.3333333333333333</v>
      </c>
      <c r="P27" s="5">
        <f t="shared" si="1"/>
        <v>57.142857142857146</v>
      </c>
      <c r="Q27" s="3" t="str">
        <f t="shared" si="2"/>
        <v>film &amp; video</v>
      </c>
      <c r="R27" t="str">
        <f t="shared" si="3"/>
        <v>television</v>
      </c>
      <c r="S27" s="13">
        <f t="shared" si="4"/>
        <v>42318.025011574078</v>
      </c>
      <c r="T27" s="13">
        <f t="shared" si="5"/>
        <v>42378.025011574078</v>
      </c>
    </row>
    <row r="28" spans="1:20" ht="48">
      <c r="A28">
        <v>26</v>
      </c>
      <c r="B28" s="1" t="s">
        <v>28</v>
      </c>
      <c r="C28" s="1" t="s">
        <v>4137</v>
      </c>
      <c r="D28" s="4">
        <v>1250</v>
      </c>
      <c r="E28" s="4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3">
        <f t="shared" si="0"/>
        <v>1.552</v>
      </c>
      <c r="P28" s="5">
        <f t="shared" si="1"/>
        <v>102.10526315789474</v>
      </c>
      <c r="Q28" s="3" t="str">
        <f t="shared" si="2"/>
        <v>film &amp; video</v>
      </c>
      <c r="R28" t="str">
        <f t="shared" si="3"/>
        <v>television</v>
      </c>
      <c r="S28" s="13">
        <f t="shared" si="4"/>
        <v>41828.515555555554</v>
      </c>
      <c r="T28" s="13">
        <f t="shared" si="5"/>
        <v>41868.515555555554</v>
      </c>
    </row>
    <row r="29" spans="1:20" ht="48">
      <c r="A29">
        <v>27</v>
      </c>
      <c r="B29" s="1" t="s">
        <v>29</v>
      </c>
      <c r="C29" s="1" t="s">
        <v>4138</v>
      </c>
      <c r="D29" s="4">
        <v>20000</v>
      </c>
      <c r="E29" s="4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3">
        <f t="shared" si="0"/>
        <v>1.1172500000000001</v>
      </c>
      <c r="P29" s="5">
        <f t="shared" si="1"/>
        <v>148.96666666666667</v>
      </c>
      <c r="Q29" s="3" t="str">
        <f t="shared" si="2"/>
        <v>film &amp; video</v>
      </c>
      <c r="R29" t="str">
        <f t="shared" si="3"/>
        <v>television</v>
      </c>
      <c r="S29" s="13">
        <f t="shared" si="4"/>
        <v>41929.164733796293</v>
      </c>
      <c r="T29" s="13">
        <f t="shared" si="5"/>
        <v>41959.206400462965</v>
      </c>
    </row>
    <row r="30" spans="1:20" ht="32">
      <c r="A30">
        <v>28</v>
      </c>
      <c r="B30" s="1" t="s">
        <v>30</v>
      </c>
      <c r="C30" s="1" t="s">
        <v>4139</v>
      </c>
      <c r="D30" s="4">
        <v>12000</v>
      </c>
      <c r="E30" s="4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3">
        <f t="shared" si="0"/>
        <v>1.0035000000000001</v>
      </c>
      <c r="P30" s="5">
        <f t="shared" si="1"/>
        <v>169.6056338028169</v>
      </c>
      <c r="Q30" s="3" t="str">
        <f t="shared" si="2"/>
        <v>film &amp; video</v>
      </c>
      <c r="R30" t="str">
        <f t="shared" si="3"/>
        <v>television</v>
      </c>
      <c r="S30" s="13">
        <f t="shared" si="4"/>
        <v>42324.96393518518</v>
      </c>
      <c r="T30" s="13">
        <f t="shared" si="5"/>
        <v>42354.96393518518</v>
      </c>
    </row>
    <row r="31" spans="1:20" ht="48">
      <c r="A31">
        <v>29</v>
      </c>
      <c r="B31" s="1" t="s">
        <v>31</v>
      </c>
      <c r="C31" s="1" t="s">
        <v>4140</v>
      </c>
      <c r="D31" s="4">
        <v>3000</v>
      </c>
      <c r="E31" s="4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3">
        <f t="shared" si="0"/>
        <v>1.2333333333333334</v>
      </c>
      <c r="P31" s="5">
        <f t="shared" si="1"/>
        <v>31.623931623931625</v>
      </c>
      <c r="Q31" s="3" t="str">
        <f t="shared" si="2"/>
        <v>film &amp; video</v>
      </c>
      <c r="R31" t="str">
        <f t="shared" si="3"/>
        <v>television</v>
      </c>
      <c r="S31" s="13">
        <f t="shared" si="4"/>
        <v>41812.67324074074</v>
      </c>
      <c r="T31" s="13">
        <f t="shared" si="5"/>
        <v>41842.67324074074</v>
      </c>
    </row>
    <row r="32" spans="1:20" ht="48">
      <c r="A32">
        <v>30</v>
      </c>
      <c r="B32" s="1" t="s">
        <v>32</v>
      </c>
      <c r="C32" s="1" t="s">
        <v>4141</v>
      </c>
      <c r="D32" s="4">
        <v>4000</v>
      </c>
      <c r="E32" s="4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3">
        <f t="shared" si="0"/>
        <v>1.0129975</v>
      </c>
      <c r="P32" s="5">
        <f t="shared" si="1"/>
        <v>76.45264150943396</v>
      </c>
      <c r="Q32" s="3" t="str">
        <f t="shared" si="2"/>
        <v>film &amp; video</v>
      </c>
      <c r="R32" t="str">
        <f t="shared" si="3"/>
        <v>television</v>
      </c>
      <c r="S32" s="13">
        <f t="shared" si="4"/>
        <v>41842.292997685188</v>
      </c>
      <c r="T32" s="13">
        <f t="shared" si="5"/>
        <v>41872.292997685188</v>
      </c>
    </row>
    <row r="33" spans="1:20" ht="48">
      <c r="A33">
        <v>31</v>
      </c>
      <c r="B33" s="1" t="s">
        <v>33</v>
      </c>
      <c r="C33" s="1" t="s">
        <v>4142</v>
      </c>
      <c r="D33" s="4">
        <v>13</v>
      </c>
      <c r="E33" s="4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3">
        <f t="shared" si="0"/>
        <v>1</v>
      </c>
      <c r="P33" s="5">
        <f t="shared" si="1"/>
        <v>13</v>
      </c>
      <c r="Q33" s="3" t="str">
        <f t="shared" si="2"/>
        <v>film &amp; video</v>
      </c>
      <c r="R33" t="str">
        <f t="shared" si="3"/>
        <v>television</v>
      </c>
      <c r="S33" s="13">
        <f t="shared" si="4"/>
        <v>42376.79206018518</v>
      </c>
      <c r="T33" s="13">
        <f t="shared" si="5"/>
        <v>42394.79206018518</v>
      </c>
    </row>
    <row r="34" spans="1:20" ht="48">
      <c r="A34">
        <v>32</v>
      </c>
      <c r="B34" s="1" t="s">
        <v>34</v>
      </c>
      <c r="C34" s="1" t="s">
        <v>4143</v>
      </c>
      <c r="D34" s="4">
        <v>28450</v>
      </c>
      <c r="E34" s="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3">
        <f t="shared" si="0"/>
        <v>1.0024604569420035</v>
      </c>
      <c r="P34" s="5">
        <f t="shared" si="1"/>
        <v>320.44943820224717</v>
      </c>
      <c r="Q34" s="3" t="str">
        <f t="shared" si="2"/>
        <v>film &amp; video</v>
      </c>
      <c r="R34" t="str">
        <f t="shared" si="3"/>
        <v>television</v>
      </c>
      <c r="S34" s="13">
        <f t="shared" si="4"/>
        <v>42461.627511574072</v>
      </c>
      <c r="T34" s="13">
        <f t="shared" si="5"/>
        <v>42503.165972222225</v>
      </c>
    </row>
    <row r="35" spans="1:20" ht="48">
      <c r="A35">
        <v>33</v>
      </c>
      <c r="B35" s="1" t="s">
        <v>35</v>
      </c>
      <c r="C35" s="1" t="s">
        <v>4144</v>
      </c>
      <c r="D35" s="4">
        <v>5250</v>
      </c>
      <c r="E35" s="4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3">
        <f t="shared" si="0"/>
        <v>1.0209523809523811</v>
      </c>
      <c r="P35" s="5">
        <f t="shared" si="1"/>
        <v>83.75</v>
      </c>
      <c r="Q35" s="3" t="str">
        <f t="shared" si="2"/>
        <v>film &amp; video</v>
      </c>
      <c r="R35" t="str">
        <f t="shared" si="3"/>
        <v>television</v>
      </c>
      <c r="S35" s="13">
        <f t="shared" si="4"/>
        <v>42286.660891203705</v>
      </c>
      <c r="T35" s="13">
        <f t="shared" si="5"/>
        <v>42316.702557870376</v>
      </c>
    </row>
    <row r="36" spans="1:20" ht="48">
      <c r="A36">
        <v>34</v>
      </c>
      <c r="B36" s="1" t="s">
        <v>36</v>
      </c>
      <c r="C36" s="1" t="s">
        <v>4145</v>
      </c>
      <c r="D36" s="4">
        <v>2600</v>
      </c>
      <c r="E36" s="4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3">
        <f t="shared" si="0"/>
        <v>1.3046153846153845</v>
      </c>
      <c r="P36" s="5">
        <f t="shared" si="1"/>
        <v>49.882352941176471</v>
      </c>
      <c r="Q36" s="3" t="str">
        <f t="shared" si="2"/>
        <v>film &amp; video</v>
      </c>
      <c r="R36" t="str">
        <f t="shared" si="3"/>
        <v>television</v>
      </c>
      <c r="S36" s="13">
        <f t="shared" si="4"/>
        <v>41841.321770833332</v>
      </c>
      <c r="T36" s="13">
        <f t="shared" si="5"/>
        <v>41856.321770833332</v>
      </c>
    </row>
    <row r="37" spans="1:20" ht="32">
      <c r="A37">
        <v>35</v>
      </c>
      <c r="B37" s="1" t="s">
        <v>37</v>
      </c>
      <c r="C37" s="1" t="s">
        <v>4146</v>
      </c>
      <c r="D37" s="4">
        <v>1000</v>
      </c>
      <c r="E37" s="4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3">
        <f t="shared" si="0"/>
        <v>1.665</v>
      </c>
      <c r="P37" s="5">
        <f t="shared" si="1"/>
        <v>59.464285714285715</v>
      </c>
      <c r="Q37" s="3" t="str">
        <f t="shared" si="2"/>
        <v>film &amp; video</v>
      </c>
      <c r="R37" t="str">
        <f t="shared" si="3"/>
        <v>television</v>
      </c>
      <c r="S37" s="13">
        <f t="shared" si="4"/>
        <v>42098.291828703703</v>
      </c>
      <c r="T37" s="13">
        <f t="shared" si="5"/>
        <v>42122</v>
      </c>
    </row>
    <row r="38" spans="1:20" ht="32">
      <c r="A38">
        <v>36</v>
      </c>
      <c r="B38" s="1" t="s">
        <v>38</v>
      </c>
      <c r="C38" s="1" t="s">
        <v>4147</v>
      </c>
      <c r="D38" s="4">
        <v>6000</v>
      </c>
      <c r="E38" s="4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3">
        <f t="shared" si="0"/>
        <v>1.4215</v>
      </c>
      <c r="P38" s="5">
        <f t="shared" si="1"/>
        <v>193.84090909090909</v>
      </c>
      <c r="Q38" s="3" t="str">
        <f t="shared" si="2"/>
        <v>film &amp; video</v>
      </c>
      <c r="R38" t="str">
        <f t="shared" si="3"/>
        <v>television</v>
      </c>
      <c r="S38" s="13">
        <f t="shared" si="4"/>
        <v>42068.307002314818</v>
      </c>
      <c r="T38" s="13">
        <f t="shared" si="5"/>
        <v>42098.265335648146</v>
      </c>
    </row>
    <row r="39" spans="1:20" ht="48">
      <c r="A39">
        <v>37</v>
      </c>
      <c r="B39" s="1" t="s">
        <v>39</v>
      </c>
      <c r="C39" s="1" t="s">
        <v>4148</v>
      </c>
      <c r="D39" s="4">
        <v>22000</v>
      </c>
      <c r="E39" s="4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3">
        <f t="shared" si="0"/>
        <v>1.8344090909090909</v>
      </c>
      <c r="P39" s="5">
        <f t="shared" si="1"/>
        <v>159.51383399209487</v>
      </c>
      <c r="Q39" s="3" t="str">
        <f t="shared" si="2"/>
        <v>film &amp; video</v>
      </c>
      <c r="R39" t="str">
        <f t="shared" si="3"/>
        <v>television</v>
      </c>
      <c r="S39" s="13">
        <f t="shared" si="4"/>
        <v>42032.693043981482</v>
      </c>
      <c r="T39" s="13">
        <f t="shared" si="5"/>
        <v>42062.693043981482</v>
      </c>
    </row>
    <row r="40" spans="1:20" ht="48">
      <c r="A40">
        <v>38</v>
      </c>
      <c r="B40" s="1" t="s">
        <v>40</v>
      </c>
      <c r="C40" s="1" t="s">
        <v>4149</v>
      </c>
      <c r="D40" s="4">
        <v>2500</v>
      </c>
      <c r="E40" s="4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3">
        <f t="shared" si="0"/>
        <v>1.1004</v>
      </c>
      <c r="P40" s="5">
        <f t="shared" si="1"/>
        <v>41.68181818181818</v>
      </c>
      <c r="Q40" s="3" t="str">
        <f t="shared" si="2"/>
        <v>film &amp; video</v>
      </c>
      <c r="R40" t="str">
        <f t="shared" si="3"/>
        <v>television</v>
      </c>
      <c r="S40" s="13">
        <f t="shared" si="4"/>
        <v>41375.057222222218</v>
      </c>
      <c r="T40" s="13">
        <f t="shared" si="5"/>
        <v>41405.057222222218</v>
      </c>
    </row>
    <row r="41" spans="1:20" ht="48">
      <c r="A41">
        <v>39</v>
      </c>
      <c r="B41" s="1" t="s">
        <v>41</v>
      </c>
      <c r="C41" s="1" t="s">
        <v>4150</v>
      </c>
      <c r="D41" s="4">
        <v>25000</v>
      </c>
      <c r="E41" s="4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3">
        <f t="shared" si="0"/>
        <v>1.3098000000000001</v>
      </c>
      <c r="P41" s="5">
        <f t="shared" si="1"/>
        <v>150.89861751152074</v>
      </c>
      <c r="Q41" s="3" t="str">
        <f t="shared" si="2"/>
        <v>film &amp; video</v>
      </c>
      <c r="R41" t="str">
        <f t="shared" si="3"/>
        <v>television</v>
      </c>
      <c r="S41" s="13">
        <f t="shared" si="4"/>
        <v>41754.047083333331</v>
      </c>
      <c r="T41" s="13">
        <f t="shared" si="5"/>
        <v>41784.957638888889</v>
      </c>
    </row>
    <row r="42" spans="1:20" ht="48">
      <c r="A42">
        <v>40</v>
      </c>
      <c r="B42" s="1" t="s">
        <v>42</v>
      </c>
      <c r="C42" s="1" t="s">
        <v>4151</v>
      </c>
      <c r="D42" s="4">
        <v>2000</v>
      </c>
      <c r="E42" s="4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3">
        <f t="shared" si="0"/>
        <v>1.0135000000000001</v>
      </c>
      <c r="P42" s="5">
        <f t="shared" si="1"/>
        <v>126.6875</v>
      </c>
      <c r="Q42" s="3" t="str">
        <f t="shared" si="2"/>
        <v>film &amp; video</v>
      </c>
      <c r="R42" t="str">
        <f t="shared" si="3"/>
        <v>television</v>
      </c>
      <c r="S42" s="13">
        <f t="shared" si="4"/>
        <v>41789.21398148148</v>
      </c>
      <c r="T42" s="13">
        <f t="shared" si="5"/>
        <v>41809.166666666664</v>
      </c>
    </row>
    <row r="43" spans="1:20" ht="48">
      <c r="A43">
        <v>41</v>
      </c>
      <c r="B43" s="1" t="s">
        <v>43</v>
      </c>
      <c r="C43" s="1" t="s">
        <v>4152</v>
      </c>
      <c r="D43" s="4">
        <v>2000</v>
      </c>
      <c r="E43" s="4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3">
        <f t="shared" si="0"/>
        <v>1</v>
      </c>
      <c r="P43" s="5">
        <f t="shared" si="1"/>
        <v>105.26315789473684</v>
      </c>
      <c r="Q43" s="3" t="str">
        <f t="shared" si="2"/>
        <v>film &amp; video</v>
      </c>
      <c r="R43" t="str">
        <f t="shared" si="3"/>
        <v>television</v>
      </c>
      <c r="S43" s="13">
        <f t="shared" si="4"/>
        <v>41887.568912037037</v>
      </c>
      <c r="T43" s="13">
        <f t="shared" si="5"/>
        <v>41917.568912037037</v>
      </c>
    </row>
    <row r="44" spans="1:20" ht="48">
      <c r="A44">
        <v>42</v>
      </c>
      <c r="B44" s="1" t="s">
        <v>44</v>
      </c>
      <c r="C44" s="1" t="s">
        <v>4153</v>
      </c>
      <c r="D44" s="4">
        <v>14000</v>
      </c>
      <c r="E44" s="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3">
        <f t="shared" si="0"/>
        <v>1.4185714285714286</v>
      </c>
      <c r="P44" s="5">
        <f t="shared" si="1"/>
        <v>117.51479289940828</v>
      </c>
      <c r="Q44" s="3" t="str">
        <f t="shared" si="2"/>
        <v>film &amp; video</v>
      </c>
      <c r="R44" t="str">
        <f t="shared" si="3"/>
        <v>television</v>
      </c>
      <c r="S44" s="13">
        <f t="shared" si="4"/>
        <v>41971.639189814814</v>
      </c>
      <c r="T44" s="13">
        <f t="shared" si="5"/>
        <v>42001.639189814814</v>
      </c>
    </row>
    <row r="45" spans="1:20" ht="48">
      <c r="A45">
        <v>43</v>
      </c>
      <c r="B45" s="1" t="s">
        <v>45</v>
      </c>
      <c r="C45" s="1" t="s">
        <v>4154</v>
      </c>
      <c r="D45" s="4">
        <v>10000</v>
      </c>
      <c r="E45" s="4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3">
        <f t="shared" si="0"/>
        <v>3.0865999999999998</v>
      </c>
      <c r="P45" s="5">
        <f t="shared" si="1"/>
        <v>117.36121673003802</v>
      </c>
      <c r="Q45" s="3" t="str">
        <f t="shared" si="2"/>
        <v>film &amp; video</v>
      </c>
      <c r="R45" t="str">
        <f t="shared" si="3"/>
        <v>television</v>
      </c>
      <c r="S45" s="13">
        <f t="shared" si="4"/>
        <v>41802.790347222224</v>
      </c>
      <c r="T45" s="13">
        <f t="shared" si="5"/>
        <v>41833</v>
      </c>
    </row>
    <row r="46" spans="1:20" ht="48">
      <c r="A46">
        <v>44</v>
      </c>
      <c r="B46" s="1" t="s">
        <v>46</v>
      </c>
      <c r="C46" s="1" t="s">
        <v>4155</v>
      </c>
      <c r="D46" s="4">
        <v>2000</v>
      </c>
      <c r="E46" s="4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3">
        <f t="shared" si="0"/>
        <v>1</v>
      </c>
      <c r="P46" s="5">
        <f t="shared" si="1"/>
        <v>133.33333333333334</v>
      </c>
      <c r="Q46" s="3" t="str">
        <f t="shared" si="2"/>
        <v>film &amp; video</v>
      </c>
      <c r="R46" t="str">
        <f t="shared" si="3"/>
        <v>television</v>
      </c>
      <c r="S46" s="13">
        <f t="shared" si="4"/>
        <v>41874.098807870374</v>
      </c>
      <c r="T46" s="13">
        <f t="shared" si="5"/>
        <v>41919.098807870374</v>
      </c>
    </row>
    <row r="47" spans="1:20" ht="48">
      <c r="A47">
        <v>45</v>
      </c>
      <c r="B47" s="1" t="s">
        <v>47</v>
      </c>
      <c r="C47" s="1" t="s">
        <v>4156</v>
      </c>
      <c r="D47" s="4">
        <v>5000</v>
      </c>
      <c r="E47" s="4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3">
        <f t="shared" si="0"/>
        <v>1.2</v>
      </c>
      <c r="P47" s="5">
        <f t="shared" si="1"/>
        <v>98.360655737704917</v>
      </c>
      <c r="Q47" s="3" t="str">
        <f t="shared" si="2"/>
        <v>film &amp; video</v>
      </c>
      <c r="R47" t="str">
        <f t="shared" si="3"/>
        <v>television</v>
      </c>
      <c r="S47" s="13">
        <f t="shared" si="4"/>
        <v>42457.623923611114</v>
      </c>
      <c r="T47" s="13">
        <f t="shared" si="5"/>
        <v>42487.623923611114</v>
      </c>
    </row>
    <row r="48" spans="1:20" ht="48">
      <c r="A48">
        <v>46</v>
      </c>
      <c r="B48" s="1" t="s">
        <v>48</v>
      </c>
      <c r="C48" s="1" t="s">
        <v>4157</v>
      </c>
      <c r="D48" s="4">
        <v>8400</v>
      </c>
      <c r="E48" s="4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3">
        <f t="shared" si="0"/>
        <v>1.0416666666666667</v>
      </c>
      <c r="P48" s="5">
        <f t="shared" si="1"/>
        <v>194.44444444444446</v>
      </c>
      <c r="Q48" s="3" t="str">
        <f t="shared" si="2"/>
        <v>film &amp; video</v>
      </c>
      <c r="R48" t="str">
        <f t="shared" si="3"/>
        <v>television</v>
      </c>
      <c r="S48" s="13">
        <f t="shared" si="4"/>
        <v>42323.964976851858</v>
      </c>
      <c r="T48" s="13">
        <f t="shared" si="5"/>
        <v>42353.964976851858</v>
      </c>
    </row>
    <row r="49" spans="1:20" ht="48">
      <c r="A49">
        <v>47</v>
      </c>
      <c r="B49" s="1" t="s">
        <v>49</v>
      </c>
      <c r="C49" s="1" t="s">
        <v>4158</v>
      </c>
      <c r="D49" s="4">
        <v>5000</v>
      </c>
      <c r="E49" s="4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3">
        <f t="shared" si="0"/>
        <v>1.0761100000000001</v>
      </c>
      <c r="P49" s="5">
        <f t="shared" si="1"/>
        <v>76.865000000000009</v>
      </c>
      <c r="Q49" s="3" t="str">
        <f t="shared" si="2"/>
        <v>film &amp; video</v>
      </c>
      <c r="R49" t="str">
        <f t="shared" si="3"/>
        <v>television</v>
      </c>
      <c r="S49" s="13">
        <f t="shared" si="4"/>
        <v>41932.819525462961</v>
      </c>
      <c r="T49" s="13">
        <f t="shared" si="5"/>
        <v>41992.861192129625</v>
      </c>
    </row>
    <row r="50" spans="1:20" ht="48">
      <c r="A50">
        <v>48</v>
      </c>
      <c r="B50" s="1" t="s">
        <v>50</v>
      </c>
      <c r="C50" s="1" t="s">
        <v>4159</v>
      </c>
      <c r="D50" s="4">
        <v>2000</v>
      </c>
      <c r="E50" s="4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3">
        <f t="shared" si="0"/>
        <v>1.0794999999999999</v>
      </c>
      <c r="P50" s="5">
        <f t="shared" si="1"/>
        <v>56.815789473684212</v>
      </c>
      <c r="Q50" s="3" t="str">
        <f t="shared" si="2"/>
        <v>film &amp; video</v>
      </c>
      <c r="R50" t="str">
        <f t="shared" si="3"/>
        <v>television</v>
      </c>
      <c r="S50" s="13">
        <f t="shared" si="4"/>
        <v>42033.516898148147</v>
      </c>
      <c r="T50" s="13">
        <f t="shared" si="5"/>
        <v>42064.5</v>
      </c>
    </row>
    <row r="51" spans="1:20" ht="16">
      <c r="A51">
        <v>49</v>
      </c>
      <c r="B51" s="1" t="s">
        <v>51</v>
      </c>
      <c r="C51" s="1" t="s">
        <v>4160</v>
      </c>
      <c r="D51" s="4">
        <v>12000</v>
      </c>
      <c r="E51" s="4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3">
        <f t="shared" si="0"/>
        <v>1</v>
      </c>
      <c r="P51" s="5">
        <f t="shared" si="1"/>
        <v>137.93103448275863</v>
      </c>
      <c r="Q51" s="3" t="str">
        <f t="shared" si="2"/>
        <v>film &amp; video</v>
      </c>
      <c r="R51" t="str">
        <f t="shared" si="3"/>
        <v>television</v>
      </c>
      <c r="S51" s="13">
        <f t="shared" si="4"/>
        <v>42271.176446759258</v>
      </c>
      <c r="T51" s="13">
        <f t="shared" si="5"/>
        <v>42301.176446759258</v>
      </c>
    </row>
    <row r="52" spans="1:20" ht="48">
      <c r="A52">
        <v>50</v>
      </c>
      <c r="B52" s="1" t="s">
        <v>52</v>
      </c>
      <c r="C52" s="1" t="s">
        <v>4161</v>
      </c>
      <c r="D52" s="4">
        <v>600</v>
      </c>
      <c r="E52" s="4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3">
        <f t="shared" si="0"/>
        <v>1</v>
      </c>
      <c r="P52" s="5">
        <f t="shared" si="1"/>
        <v>27.272727272727273</v>
      </c>
      <c r="Q52" s="3" t="str">
        <f t="shared" si="2"/>
        <v>film &amp; video</v>
      </c>
      <c r="R52" t="str">
        <f t="shared" si="3"/>
        <v>television</v>
      </c>
      <c r="S52" s="13">
        <f t="shared" si="4"/>
        <v>41995.752986111111</v>
      </c>
      <c r="T52" s="13">
        <f t="shared" si="5"/>
        <v>42034.708333333328</v>
      </c>
    </row>
    <row r="53" spans="1:20" ht="48">
      <c r="A53">
        <v>51</v>
      </c>
      <c r="B53" s="1" t="s">
        <v>53</v>
      </c>
      <c r="C53" s="1" t="s">
        <v>4162</v>
      </c>
      <c r="D53" s="4">
        <v>11000</v>
      </c>
      <c r="E53" s="4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3">
        <f t="shared" si="0"/>
        <v>1.2801818181818181</v>
      </c>
      <c r="P53" s="5">
        <f t="shared" si="1"/>
        <v>118.33613445378151</v>
      </c>
      <c r="Q53" s="3" t="str">
        <f t="shared" si="2"/>
        <v>film &amp; video</v>
      </c>
      <c r="R53" t="str">
        <f t="shared" si="3"/>
        <v>television</v>
      </c>
      <c r="S53" s="13">
        <f t="shared" si="4"/>
        <v>42196.928668981483</v>
      </c>
      <c r="T53" s="13">
        <f t="shared" si="5"/>
        <v>42226.928668981483</v>
      </c>
    </row>
    <row r="54" spans="1:20" ht="48">
      <c r="A54">
        <v>52</v>
      </c>
      <c r="B54" s="1" t="s">
        <v>54</v>
      </c>
      <c r="C54" s="1" t="s">
        <v>4163</v>
      </c>
      <c r="D54" s="4">
        <v>10000</v>
      </c>
      <c r="E54" s="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3">
        <f t="shared" si="0"/>
        <v>1.1620999999999999</v>
      </c>
      <c r="P54" s="5">
        <f t="shared" si="1"/>
        <v>223.48076923076923</v>
      </c>
      <c r="Q54" s="3" t="str">
        <f t="shared" si="2"/>
        <v>film &amp; video</v>
      </c>
      <c r="R54" t="str">
        <f t="shared" si="3"/>
        <v>television</v>
      </c>
      <c r="S54" s="13">
        <f t="shared" si="4"/>
        <v>41807.701921296299</v>
      </c>
      <c r="T54" s="13">
        <f t="shared" si="5"/>
        <v>41837.701921296299</v>
      </c>
    </row>
    <row r="55" spans="1:20" ht="32">
      <c r="A55">
        <v>53</v>
      </c>
      <c r="B55" s="1" t="s">
        <v>55</v>
      </c>
      <c r="C55" s="1" t="s">
        <v>4164</v>
      </c>
      <c r="D55" s="4">
        <v>3000</v>
      </c>
      <c r="E55" s="4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3">
        <f t="shared" si="0"/>
        <v>1.0963333333333334</v>
      </c>
      <c r="P55" s="5">
        <f t="shared" si="1"/>
        <v>28.111111111111111</v>
      </c>
      <c r="Q55" s="3" t="str">
        <f t="shared" si="2"/>
        <v>film &amp; video</v>
      </c>
      <c r="R55" t="str">
        <f t="shared" si="3"/>
        <v>television</v>
      </c>
      <c r="S55" s="13">
        <f t="shared" si="4"/>
        <v>41719.549131944441</v>
      </c>
      <c r="T55" s="13">
        <f t="shared" si="5"/>
        <v>41733.916666666664</v>
      </c>
    </row>
    <row r="56" spans="1:20" ht="48">
      <c r="A56">
        <v>54</v>
      </c>
      <c r="B56" s="1" t="s">
        <v>56</v>
      </c>
      <c r="C56" s="1" t="s">
        <v>4165</v>
      </c>
      <c r="D56" s="4">
        <v>10000</v>
      </c>
      <c r="E56" s="4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3">
        <f t="shared" si="0"/>
        <v>1.01</v>
      </c>
      <c r="P56" s="5">
        <f t="shared" si="1"/>
        <v>194.23076923076923</v>
      </c>
      <c r="Q56" s="3" t="str">
        <f t="shared" si="2"/>
        <v>film &amp; video</v>
      </c>
      <c r="R56" t="str">
        <f t="shared" si="3"/>
        <v>television</v>
      </c>
      <c r="S56" s="13">
        <f t="shared" si="4"/>
        <v>42333.713206018518</v>
      </c>
      <c r="T56" s="13">
        <f t="shared" si="5"/>
        <v>42363.713206018518</v>
      </c>
    </row>
    <row r="57" spans="1:20" ht="48">
      <c r="A57">
        <v>55</v>
      </c>
      <c r="B57" s="1" t="s">
        <v>57</v>
      </c>
      <c r="C57" s="1" t="s">
        <v>4166</v>
      </c>
      <c r="D57" s="4">
        <v>8600</v>
      </c>
      <c r="E57" s="4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3">
        <f t="shared" si="0"/>
        <v>1.2895348837209302</v>
      </c>
      <c r="P57" s="5">
        <f t="shared" si="1"/>
        <v>128.95348837209303</v>
      </c>
      <c r="Q57" s="3" t="str">
        <f t="shared" si="2"/>
        <v>film &amp; video</v>
      </c>
      <c r="R57" t="str">
        <f t="shared" si="3"/>
        <v>television</v>
      </c>
      <c r="S57" s="13">
        <f t="shared" si="4"/>
        <v>42496.968935185185</v>
      </c>
      <c r="T57" s="13">
        <f t="shared" si="5"/>
        <v>42517.968935185185</v>
      </c>
    </row>
    <row r="58" spans="1:20" ht="32">
      <c r="A58">
        <v>56</v>
      </c>
      <c r="B58" s="1" t="s">
        <v>58</v>
      </c>
      <c r="C58" s="1" t="s">
        <v>4167</v>
      </c>
      <c r="D58" s="4">
        <v>8000</v>
      </c>
      <c r="E58" s="4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3">
        <f t="shared" si="0"/>
        <v>1.0726249999999999</v>
      </c>
      <c r="P58" s="5">
        <f t="shared" si="1"/>
        <v>49.316091954022987</v>
      </c>
      <c r="Q58" s="3" t="str">
        <f t="shared" si="2"/>
        <v>film &amp; video</v>
      </c>
      <c r="R58" t="str">
        <f t="shared" si="3"/>
        <v>television</v>
      </c>
      <c r="S58" s="13">
        <f t="shared" si="4"/>
        <v>42149.548888888887</v>
      </c>
      <c r="T58" s="13">
        <f t="shared" si="5"/>
        <v>42163.666666666672</v>
      </c>
    </row>
    <row r="59" spans="1:20" ht="48">
      <c r="A59">
        <v>57</v>
      </c>
      <c r="B59" s="1" t="s">
        <v>59</v>
      </c>
      <c r="C59" s="1" t="s">
        <v>4168</v>
      </c>
      <c r="D59" s="4">
        <v>15000</v>
      </c>
      <c r="E59" s="4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3">
        <f t="shared" si="0"/>
        <v>1.0189999999999999</v>
      </c>
      <c r="P59" s="5">
        <f t="shared" si="1"/>
        <v>221.52173913043478</v>
      </c>
      <c r="Q59" s="3" t="str">
        <f t="shared" si="2"/>
        <v>film &amp; video</v>
      </c>
      <c r="R59" t="str">
        <f t="shared" si="3"/>
        <v>television</v>
      </c>
      <c r="S59" s="13">
        <f t="shared" si="4"/>
        <v>42089.83289351852</v>
      </c>
      <c r="T59" s="13">
        <f t="shared" si="5"/>
        <v>42119.83289351852</v>
      </c>
    </row>
    <row r="60" spans="1:20" ht="32">
      <c r="A60">
        <v>58</v>
      </c>
      <c r="B60" s="1" t="s">
        <v>60</v>
      </c>
      <c r="C60" s="1" t="s">
        <v>4169</v>
      </c>
      <c r="D60" s="4">
        <v>10000</v>
      </c>
      <c r="E60" s="4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3">
        <f t="shared" si="0"/>
        <v>1.0290999999999999</v>
      </c>
      <c r="P60" s="5">
        <f t="shared" si="1"/>
        <v>137.21333333333334</v>
      </c>
      <c r="Q60" s="3" t="str">
        <f t="shared" si="2"/>
        <v>film &amp; video</v>
      </c>
      <c r="R60" t="str">
        <f t="shared" si="3"/>
        <v>television</v>
      </c>
      <c r="S60" s="13">
        <f t="shared" si="4"/>
        <v>41932.745046296295</v>
      </c>
      <c r="T60" s="13">
        <f t="shared" si="5"/>
        <v>41962.786712962959</v>
      </c>
    </row>
    <row r="61" spans="1:20" ht="48">
      <c r="A61">
        <v>59</v>
      </c>
      <c r="B61" s="1" t="s">
        <v>61</v>
      </c>
      <c r="C61" s="1" t="s">
        <v>4170</v>
      </c>
      <c r="D61" s="4">
        <v>20000</v>
      </c>
      <c r="E61" s="4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3">
        <f t="shared" si="0"/>
        <v>1.0012570000000001</v>
      </c>
      <c r="P61" s="5">
        <f t="shared" si="1"/>
        <v>606.82242424242418</v>
      </c>
      <c r="Q61" s="3" t="str">
        <f t="shared" si="2"/>
        <v>film &amp; video</v>
      </c>
      <c r="R61" t="str">
        <f t="shared" si="3"/>
        <v>television</v>
      </c>
      <c r="S61" s="13">
        <f t="shared" si="4"/>
        <v>42230.23583333334</v>
      </c>
      <c r="T61" s="13">
        <f t="shared" si="5"/>
        <v>42261.875</v>
      </c>
    </row>
    <row r="62" spans="1:20" ht="48">
      <c r="A62">
        <v>60</v>
      </c>
      <c r="B62" s="1" t="s">
        <v>62</v>
      </c>
      <c r="C62" s="1" t="s">
        <v>4171</v>
      </c>
      <c r="D62" s="4">
        <v>4500</v>
      </c>
      <c r="E62" s="4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3">
        <f t="shared" si="0"/>
        <v>1.0329622222222221</v>
      </c>
      <c r="P62" s="5">
        <f t="shared" si="1"/>
        <v>43.040092592592593</v>
      </c>
      <c r="Q62" s="3" t="str">
        <f t="shared" si="2"/>
        <v>film &amp; video</v>
      </c>
      <c r="R62" t="str">
        <f t="shared" si="3"/>
        <v>shorts</v>
      </c>
      <c r="S62" s="13">
        <f t="shared" si="4"/>
        <v>41701.901817129627</v>
      </c>
      <c r="T62" s="13">
        <f t="shared" si="5"/>
        <v>41721</v>
      </c>
    </row>
    <row r="63" spans="1:20" ht="48">
      <c r="A63">
        <v>61</v>
      </c>
      <c r="B63" s="1" t="s">
        <v>63</v>
      </c>
      <c r="C63" s="1" t="s">
        <v>4172</v>
      </c>
      <c r="D63" s="4">
        <v>5000</v>
      </c>
      <c r="E63" s="4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3">
        <f t="shared" si="0"/>
        <v>1.4830000000000001</v>
      </c>
      <c r="P63" s="5">
        <f t="shared" si="1"/>
        <v>322.39130434782606</v>
      </c>
      <c r="Q63" s="3" t="str">
        <f t="shared" si="2"/>
        <v>film &amp; video</v>
      </c>
      <c r="R63" t="str">
        <f t="shared" si="3"/>
        <v>shorts</v>
      </c>
      <c r="S63" s="13">
        <f t="shared" si="4"/>
        <v>41409.814317129632</v>
      </c>
      <c r="T63" s="13">
        <f t="shared" si="5"/>
        <v>41431.814317129632</v>
      </c>
    </row>
    <row r="64" spans="1:20" ht="48">
      <c r="A64">
        <v>62</v>
      </c>
      <c r="B64" s="1" t="s">
        <v>64</v>
      </c>
      <c r="C64" s="1" t="s">
        <v>4173</v>
      </c>
      <c r="D64" s="4">
        <v>3000</v>
      </c>
      <c r="E64" s="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3">
        <f t="shared" si="0"/>
        <v>1.5473333333333332</v>
      </c>
      <c r="P64" s="5">
        <f t="shared" si="1"/>
        <v>96.708333333333329</v>
      </c>
      <c r="Q64" s="3" t="str">
        <f t="shared" si="2"/>
        <v>film &amp; video</v>
      </c>
      <c r="R64" t="str">
        <f t="shared" si="3"/>
        <v>shorts</v>
      </c>
      <c r="S64" s="13">
        <f t="shared" si="4"/>
        <v>41311.799513888887</v>
      </c>
      <c r="T64" s="13">
        <f t="shared" si="5"/>
        <v>41336.799513888887</v>
      </c>
    </row>
    <row r="65" spans="1:20" ht="48">
      <c r="A65">
        <v>63</v>
      </c>
      <c r="B65" s="1" t="s">
        <v>65</v>
      </c>
      <c r="C65" s="1" t="s">
        <v>4174</v>
      </c>
      <c r="D65" s="4">
        <v>2000</v>
      </c>
      <c r="E65" s="4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3">
        <f t="shared" si="0"/>
        <v>1.1351849999999999</v>
      </c>
      <c r="P65" s="5">
        <f t="shared" si="1"/>
        <v>35.474531249999998</v>
      </c>
      <c r="Q65" s="3" t="str">
        <f t="shared" si="2"/>
        <v>film &amp; video</v>
      </c>
      <c r="R65" t="str">
        <f t="shared" si="3"/>
        <v>shorts</v>
      </c>
      <c r="S65" s="13">
        <f t="shared" si="4"/>
        <v>41612.912187499998</v>
      </c>
      <c r="T65" s="13">
        <f t="shared" si="5"/>
        <v>41636.207638888889</v>
      </c>
    </row>
    <row r="66" spans="1:20" ht="48">
      <c r="A66">
        <v>64</v>
      </c>
      <c r="B66" s="1" t="s">
        <v>66</v>
      </c>
      <c r="C66" s="1" t="s">
        <v>4175</v>
      </c>
      <c r="D66" s="4">
        <v>1200</v>
      </c>
      <c r="E66" s="4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3">
        <f t="shared" si="0"/>
        <v>1.7333333333333334</v>
      </c>
      <c r="P66" s="5">
        <f t="shared" si="1"/>
        <v>86.666666666666671</v>
      </c>
      <c r="Q66" s="3" t="str">
        <f t="shared" si="2"/>
        <v>film &amp; video</v>
      </c>
      <c r="R66" t="str">
        <f t="shared" si="3"/>
        <v>shorts</v>
      </c>
      <c r="S66" s="13">
        <f t="shared" si="4"/>
        <v>41433.01829861111</v>
      </c>
      <c r="T66" s="13">
        <f t="shared" si="5"/>
        <v>41463.01829861111</v>
      </c>
    </row>
    <row r="67" spans="1:20" ht="32">
      <c r="A67">
        <v>65</v>
      </c>
      <c r="B67" s="1" t="s">
        <v>67</v>
      </c>
      <c r="C67" s="1" t="s">
        <v>4176</v>
      </c>
      <c r="D67" s="4">
        <v>7000</v>
      </c>
      <c r="E67" s="4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3">
        <f t="shared" ref="O67:O130" si="6">E67/D67</f>
        <v>1.0752857142857142</v>
      </c>
      <c r="P67" s="5">
        <f t="shared" ref="P67:P130" si="7">E67/L67</f>
        <v>132.05263157894737</v>
      </c>
      <c r="Q67" s="3" t="str">
        <f t="shared" ref="Q67:Q130" si="8">LEFT(N67,SEARCH("/",N67)-1)</f>
        <v>film &amp; video</v>
      </c>
      <c r="R67" t="str">
        <f t="shared" ref="R67:R130" si="9">RIGHT(N67,LEN(N67)-SEARCH("/",N67))</f>
        <v>shorts</v>
      </c>
      <c r="S67" s="13">
        <f t="shared" ref="S67:S130" si="10">(((J67/60)/60)/24)+DATE(1970,1,1)</f>
        <v>41835.821226851855</v>
      </c>
      <c r="T67" s="13">
        <f t="shared" ref="T67:T130" si="11">(((I67/60)/60)/24)+DATE(1970,1,1)</f>
        <v>41862.249305555553</v>
      </c>
    </row>
    <row r="68" spans="1:20" ht="32">
      <c r="A68">
        <v>66</v>
      </c>
      <c r="B68" s="1" t="s">
        <v>68</v>
      </c>
      <c r="C68" s="1" t="s">
        <v>4177</v>
      </c>
      <c r="D68" s="4">
        <v>2000</v>
      </c>
      <c r="E68" s="4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3">
        <f t="shared" si="6"/>
        <v>1.1859999999999999</v>
      </c>
      <c r="P68" s="5">
        <f t="shared" si="7"/>
        <v>91.230769230769226</v>
      </c>
      <c r="Q68" s="3" t="str">
        <f t="shared" si="8"/>
        <v>film &amp; video</v>
      </c>
      <c r="R68" t="str">
        <f t="shared" si="9"/>
        <v>shorts</v>
      </c>
      <c r="S68" s="13">
        <f t="shared" si="10"/>
        <v>42539.849768518514</v>
      </c>
      <c r="T68" s="13">
        <f t="shared" si="11"/>
        <v>42569.849768518514</v>
      </c>
    </row>
    <row r="69" spans="1:20" ht="48">
      <c r="A69">
        <v>67</v>
      </c>
      <c r="B69" s="1" t="s">
        <v>69</v>
      </c>
      <c r="C69" s="1" t="s">
        <v>4178</v>
      </c>
      <c r="D69" s="4">
        <v>2000</v>
      </c>
      <c r="E69" s="4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3">
        <f t="shared" si="6"/>
        <v>1.1625000000000001</v>
      </c>
      <c r="P69" s="5">
        <f t="shared" si="7"/>
        <v>116.25</v>
      </c>
      <c r="Q69" s="3" t="str">
        <f t="shared" si="8"/>
        <v>film &amp; video</v>
      </c>
      <c r="R69" t="str">
        <f t="shared" si="9"/>
        <v>shorts</v>
      </c>
      <c r="S69" s="13">
        <f t="shared" si="10"/>
        <v>41075.583379629628</v>
      </c>
      <c r="T69" s="13">
        <f t="shared" si="11"/>
        <v>41105.583379629628</v>
      </c>
    </row>
    <row r="70" spans="1:20" ht="64">
      <c r="A70">
        <v>68</v>
      </c>
      <c r="B70" s="1" t="s">
        <v>70</v>
      </c>
      <c r="C70" s="1" t="s">
        <v>4179</v>
      </c>
      <c r="D70" s="4">
        <v>600</v>
      </c>
      <c r="E70" s="4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3">
        <f t="shared" si="6"/>
        <v>1.2716666666666667</v>
      </c>
      <c r="P70" s="5">
        <f t="shared" si="7"/>
        <v>21.194444444444443</v>
      </c>
      <c r="Q70" s="3" t="str">
        <f t="shared" si="8"/>
        <v>film &amp; video</v>
      </c>
      <c r="R70" t="str">
        <f t="shared" si="9"/>
        <v>shorts</v>
      </c>
      <c r="S70" s="13">
        <f t="shared" si="10"/>
        <v>41663.569340277776</v>
      </c>
      <c r="T70" s="13">
        <f t="shared" si="11"/>
        <v>41693.569340277776</v>
      </c>
    </row>
    <row r="71" spans="1:20" ht="48">
      <c r="A71">
        <v>69</v>
      </c>
      <c r="B71" s="1" t="s">
        <v>71</v>
      </c>
      <c r="C71" s="1" t="s">
        <v>4180</v>
      </c>
      <c r="D71" s="4">
        <v>10000</v>
      </c>
      <c r="E71" s="4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3">
        <f t="shared" si="6"/>
        <v>1.109423</v>
      </c>
      <c r="P71" s="5">
        <f t="shared" si="7"/>
        <v>62.327134831460668</v>
      </c>
      <c r="Q71" s="3" t="str">
        <f t="shared" si="8"/>
        <v>film &amp; video</v>
      </c>
      <c r="R71" t="str">
        <f t="shared" si="9"/>
        <v>shorts</v>
      </c>
      <c r="S71" s="13">
        <f t="shared" si="10"/>
        <v>40786.187789351854</v>
      </c>
      <c r="T71" s="13">
        <f t="shared" si="11"/>
        <v>40818.290972222225</v>
      </c>
    </row>
    <row r="72" spans="1:20" ht="48">
      <c r="A72">
        <v>70</v>
      </c>
      <c r="B72" s="1" t="s">
        <v>72</v>
      </c>
      <c r="C72" s="1" t="s">
        <v>4181</v>
      </c>
      <c r="D72" s="4">
        <v>500</v>
      </c>
      <c r="E72" s="4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3">
        <f t="shared" si="6"/>
        <v>1.272</v>
      </c>
      <c r="P72" s="5">
        <f t="shared" si="7"/>
        <v>37.411764705882355</v>
      </c>
      <c r="Q72" s="3" t="str">
        <f t="shared" si="8"/>
        <v>film &amp; video</v>
      </c>
      <c r="R72" t="str">
        <f t="shared" si="9"/>
        <v>shorts</v>
      </c>
      <c r="S72" s="13">
        <f t="shared" si="10"/>
        <v>40730.896354166667</v>
      </c>
      <c r="T72" s="13">
        <f t="shared" si="11"/>
        <v>40790.896354166667</v>
      </c>
    </row>
    <row r="73" spans="1:20" ht="48">
      <c r="A73">
        <v>71</v>
      </c>
      <c r="B73" s="1" t="s">
        <v>73</v>
      </c>
      <c r="C73" s="1" t="s">
        <v>4182</v>
      </c>
      <c r="D73" s="4">
        <v>1800</v>
      </c>
      <c r="E73" s="4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3">
        <f t="shared" si="6"/>
        <v>1.2394444444444443</v>
      </c>
      <c r="P73" s="5">
        <f t="shared" si="7"/>
        <v>69.71875</v>
      </c>
      <c r="Q73" s="3" t="str">
        <f t="shared" si="8"/>
        <v>film &amp; video</v>
      </c>
      <c r="R73" t="str">
        <f t="shared" si="9"/>
        <v>shorts</v>
      </c>
      <c r="S73" s="13">
        <f t="shared" si="10"/>
        <v>40997.271493055552</v>
      </c>
      <c r="T73" s="13">
        <f t="shared" si="11"/>
        <v>41057.271493055552</v>
      </c>
    </row>
    <row r="74" spans="1:20" ht="48">
      <c r="A74">
        <v>72</v>
      </c>
      <c r="B74" s="1" t="s">
        <v>74</v>
      </c>
      <c r="C74" s="1" t="s">
        <v>4183</v>
      </c>
      <c r="D74" s="4">
        <v>2200</v>
      </c>
      <c r="E74" s="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3">
        <f t="shared" si="6"/>
        <v>1.084090909090909</v>
      </c>
      <c r="P74" s="5">
        <f t="shared" si="7"/>
        <v>58.170731707317074</v>
      </c>
      <c r="Q74" s="3" t="str">
        <f t="shared" si="8"/>
        <v>film &amp; video</v>
      </c>
      <c r="R74" t="str">
        <f t="shared" si="9"/>
        <v>shorts</v>
      </c>
      <c r="S74" s="13">
        <f t="shared" si="10"/>
        <v>41208.010196759256</v>
      </c>
      <c r="T74" s="13">
        <f t="shared" si="11"/>
        <v>41228</v>
      </c>
    </row>
    <row r="75" spans="1:20" ht="48">
      <c r="A75">
        <v>73</v>
      </c>
      <c r="B75" s="1" t="s">
        <v>75</v>
      </c>
      <c r="C75" s="1" t="s">
        <v>4184</v>
      </c>
      <c r="D75" s="4">
        <v>900</v>
      </c>
      <c r="E75" s="4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3">
        <f t="shared" si="6"/>
        <v>1</v>
      </c>
      <c r="P75" s="5">
        <f t="shared" si="7"/>
        <v>50</v>
      </c>
      <c r="Q75" s="3" t="str">
        <f t="shared" si="8"/>
        <v>film &amp; video</v>
      </c>
      <c r="R75" t="str">
        <f t="shared" si="9"/>
        <v>shorts</v>
      </c>
      <c r="S75" s="13">
        <f t="shared" si="10"/>
        <v>40587.75675925926</v>
      </c>
      <c r="T75" s="13">
        <f t="shared" si="11"/>
        <v>40666.165972222225</v>
      </c>
    </row>
    <row r="76" spans="1:20" ht="48">
      <c r="A76">
        <v>74</v>
      </c>
      <c r="B76" s="1" t="s">
        <v>76</v>
      </c>
      <c r="C76" s="1" t="s">
        <v>4185</v>
      </c>
      <c r="D76" s="4">
        <v>500</v>
      </c>
      <c r="E76" s="4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3">
        <f t="shared" si="6"/>
        <v>1.1293199999999999</v>
      </c>
      <c r="P76" s="5">
        <f t="shared" si="7"/>
        <v>19.471034482758618</v>
      </c>
      <c r="Q76" s="3" t="str">
        <f t="shared" si="8"/>
        <v>film &amp; video</v>
      </c>
      <c r="R76" t="str">
        <f t="shared" si="9"/>
        <v>shorts</v>
      </c>
      <c r="S76" s="13">
        <f t="shared" si="10"/>
        <v>42360.487210648149</v>
      </c>
      <c r="T76" s="13">
        <f t="shared" si="11"/>
        <v>42390.487210648149</v>
      </c>
    </row>
    <row r="77" spans="1:20" ht="48">
      <c r="A77">
        <v>75</v>
      </c>
      <c r="B77" s="1" t="s">
        <v>77</v>
      </c>
      <c r="C77" s="1" t="s">
        <v>4186</v>
      </c>
      <c r="D77" s="4">
        <v>3500</v>
      </c>
      <c r="E77" s="4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3">
        <f t="shared" si="6"/>
        <v>1.1542857142857144</v>
      </c>
      <c r="P77" s="5">
        <f t="shared" si="7"/>
        <v>85.957446808510639</v>
      </c>
      <c r="Q77" s="3" t="str">
        <f t="shared" si="8"/>
        <v>film &amp; video</v>
      </c>
      <c r="R77" t="str">
        <f t="shared" si="9"/>
        <v>shorts</v>
      </c>
      <c r="S77" s="13">
        <f t="shared" si="10"/>
        <v>41357.209166666667</v>
      </c>
      <c r="T77" s="13">
        <f t="shared" si="11"/>
        <v>41387.209166666667</v>
      </c>
    </row>
    <row r="78" spans="1:20" ht="48">
      <c r="A78">
        <v>76</v>
      </c>
      <c r="B78" s="1" t="s">
        <v>78</v>
      </c>
      <c r="C78" s="1" t="s">
        <v>4187</v>
      </c>
      <c r="D78" s="4">
        <v>300</v>
      </c>
      <c r="E78" s="4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3">
        <f t="shared" si="6"/>
        <v>1.5333333333333334</v>
      </c>
      <c r="P78" s="5">
        <f t="shared" si="7"/>
        <v>30.666666666666668</v>
      </c>
      <c r="Q78" s="3" t="str">
        <f t="shared" si="8"/>
        <v>film &amp; video</v>
      </c>
      <c r="R78" t="str">
        <f t="shared" si="9"/>
        <v>shorts</v>
      </c>
      <c r="S78" s="13">
        <f t="shared" si="10"/>
        <v>40844.691643518519</v>
      </c>
      <c r="T78" s="13">
        <f t="shared" si="11"/>
        <v>40904.733310185184</v>
      </c>
    </row>
    <row r="79" spans="1:20" ht="48">
      <c r="A79">
        <v>77</v>
      </c>
      <c r="B79" s="1" t="s">
        <v>79</v>
      </c>
      <c r="C79" s="1" t="s">
        <v>4188</v>
      </c>
      <c r="D79" s="4">
        <v>400</v>
      </c>
      <c r="E79" s="4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3">
        <f t="shared" si="6"/>
        <v>3.9249999999999998</v>
      </c>
      <c r="P79" s="5">
        <f t="shared" si="7"/>
        <v>60.384615384615387</v>
      </c>
      <c r="Q79" s="3" t="str">
        <f t="shared" si="8"/>
        <v>film &amp; video</v>
      </c>
      <c r="R79" t="str">
        <f t="shared" si="9"/>
        <v>shorts</v>
      </c>
      <c r="S79" s="13">
        <f t="shared" si="10"/>
        <v>40997.144872685189</v>
      </c>
      <c r="T79" s="13">
        <f t="shared" si="11"/>
        <v>41050.124305555553</v>
      </c>
    </row>
    <row r="80" spans="1:20" ht="96">
      <c r="A80">
        <v>78</v>
      </c>
      <c r="B80" s="1" t="s">
        <v>80</v>
      </c>
      <c r="C80" s="1" t="s">
        <v>4189</v>
      </c>
      <c r="D80" s="4">
        <v>50</v>
      </c>
      <c r="E80" s="4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3">
        <f t="shared" si="6"/>
        <v>27.02</v>
      </c>
      <c r="P80" s="5">
        <f t="shared" si="7"/>
        <v>38.6</v>
      </c>
      <c r="Q80" s="3" t="str">
        <f t="shared" si="8"/>
        <v>film &amp; video</v>
      </c>
      <c r="R80" t="str">
        <f t="shared" si="9"/>
        <v>shorts</v>
      </c>
      <c r="S80" s="13">
        <f t="shared" si="10"/>
        <v>42604.730567129634</v>
      </c>
      <c r="T80" s="13">
        <f t="shared" si="11"/>
        <v>42614.730567129634</v>
      </c>
    </row>
    <row r="81" spans="1:20" ht="48">
      <c r="A81">
        <v>79</v>
      </c>
      <c r="B81" s="1" t="s">
        <v>81</v>
      </c>
      <c r="C81" s="1" t="s">
        <v>4190</v>
      </c>
      <c r="D81" s="4">
        <v>1300</v>
      </c>
      <c r="E81" s="4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3">
        <f t="shared" si="6"/>
        <v>1.27</v>
      </c>
      <c r="P81" s="5">
        <f t="shared" si="7"/>
        <v>40.268292682926827</v>
      </c>
      <c r="Q81" s="3" t="str">
        <f t="shared" si="8"/>
        <v>film &amp; video</v>
      </c>
      <c r="R81" t="str">
        <f t="shared" si="9"/>
        <v>shorts</v>
      </c>
      <c r="S81" s="13">
        <f t="shared" si="10"/>
        <v>41724.776539351849</v>
      </c>
      <c r="T81" s="13">
        <f t="shared" si="11"/>
        <v>41754.776539351849</v>
      </c>
    </row>
    <row r="82" spans="1:20" ht="48">
      <c r="A82">
        <v>80</v>
      </c>
      <c r="B82" s="1" t="s">
        <v>82</v>
      </c>
      <c r="C82" s="1" t="s">
        <v>4191</v>
      </c>
      <c r="D82" s="4">
        <v>12000</v>
      </c>
      <c r="E82" s="4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3">
        <f t="shared" si="6"/>
        <v>1.0725</v>
      </c>
      <c r="P82" s="5">
        <f t="shared" si="7"/>
        <v>273.82978723404256</v>
      </c>
      <c r="Q82" s="3" t="str">
        <f t="shared" si="8"/>
        <v>film &amp; video</v>
      </c>
      <c r="R82" t="str">
        <f t="shared" si="9"/>
        <v>shorts</v>
      </c>
      <c r="S82" s="13">
        <f t="shared" si="10"/>
        <v>41583.083981481483</v>
      </c>
      <c r="T82" s="13">
        <f t="shared" si="11"/>
        <v>41618.083981481483</v>
      </c>
    </row>
    <row r="83" spans="1:20" ht="48">
      <c r="A83">
        <v>81</v>
      </c>
      <c r="B83" s="1" t="s">
        <v>83</v>
      </c>
      <c r="C83" s="1" t="s">
        <v>4192</v>
      </c>
      <c r="D83" s="4">
        <v>750</v>
      </c>
      <c r="E83" s="4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3">
        <f t="shared" si="6"/>
        <v>1.98</v>
      </c>
      <c r="P83" s="5">
        <f t="shared" si="7"/>
        <v>53.035714285714285</v>
      </c>
      <c r="Q83" s="3" t="str">
        <f t="shared" si="8"/>
        <v>film &amp; video</v>
      </c>
      <c r="R83" t="str">
        <f t="shared" si="9"/>
        <v>shorts</v>
      </c>
      <c r="S83" s="13">
        <f t="shared" si="10"/>
        <v>41100.158877314818</v>
      </c>
      <c r="T83" s="13">
        <f t="shared" si="11"/>
        <v>41104.126388888886</v>
      </c>
    </row>
    <row r="84" spans="1:20" ht="48">
      <c r="A84">
        <v>82</v>
      </c>
      <c r="B84" s="1" t="s">
        <v>84</v>
      </c>
      <c r="C84" s="1" t="s">
        <v>4193</v>
      </c>
      <c r="D84" s="4">
        <v>4000</v>
      </c>
      <c r="E84" s="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3">
        <f t="shared" si="6"/>
        <v>1.0001249999999999</v>
      </c>
      <c r="P84" s="5">
        <f t="shared" si="7"/>
        <v>40.005000000000003</v>
      </c>
      <c r="Q84" s="3" t="str">
        <f t="shared" si="8"/>
        <v>film &amp; video</v>
      </c>
      <c r="R84" t="str">
        <f t="shared" si="9"/>
        <v>shorts</v>
      </c>
      <c r="S84" s="13">
        <f t="shared" si="10"/>
        <v>40795.820150462961</v>
      </c>
      <c r="T84" s="13">
        <f t="shared" si="11"/>
        <v>40825.820150462961</v>
      </c>
    </row>
    <row r="85" spans="1:20" ht="48">
      <c r="A85">
        <v>83</v>
      </c>
      <c r="B85" s="1" t="s">
        <v>85</v>
      </c>
      <c r="C85" s="1" t="s">
        <v>4194</v>
      </c>
      <c r="D85" s="4">
        <v>200</v>
      </c>
      <c r="E85" s="4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3">
        <f t="shared" si="6"/>
        <v>1.0249999999999999</v>
      </c>
      <c r="P85" s="5">
        <f t="shared" si="7"/>
        <v>15.76923076923077</v>
      </c>
      <c r="Q85" s="3" t="str">
        <f t="shared" si="8"/>
        <v>film &amp; video</v>
      </c>
      <c r="R85" t="str">
        <f t="shared" si="9"/>
        <v>shorts</v>
      </c>
      <c r="S85" s="13">
        <f t="shared" si="10"/>
        <v>42042.615613425922</v>
      </c>
      <c r="T85" s="13">
        <f t="shared" si="11"/>
        <v>42057.479166666672</v>
      </c>
    </row>
    <row r="86" spans="1:20" ht="48">
      <c r="A86">
        <v>84</v>
      </c>
      <c r="B86" s="1" t="s">
        <v>86</v>
      </c>
      <c r="C86" s="1" t="s">
        <v>4195</v>
      </c>
      <c r="D86" s="4">
        <v>500</v>
      </c>
      <c r="E86" s="4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3">
        <f t="shared" si="6"/>
        <v>1</v>
      </c>
      <c r="P86" s="5">
        <f t="shared" si="7"/>
        <v>71.428571428571431</v>
      </c>
      <c r="Q86" s="3" t="str">
        <f t="shared" si="8"/>
        <v>film &amp; video</v>
      </c>
      <c r="R86" t="str">
        <f t="shared" si="9"/>
        <v>shorts</v>
      </c>
      <c r="S86" s="13">
        <f t="shared" si="10"/>
        <v>40648.757939814815</v>
      </c>
      <c r="T86" s="13">
        <f t="shared" si="11"/>
        <v>40678.757939814815</v>
      </c>
    </row>
    <row r="87" spans="1:20" ht="48">
      <c r="A87">
        <v>85</v>
      </c>
      <c r="B87" s="1" t="s">
        <v>87</v>
      </c>
      <c r="C87" s="1" t="s">
        <v>4196</v>
      </c>
      <c r="D87" s="4">
        <v>1200</v>
      </c>
      <c r="E87" s="4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3">
        <f t="shared" si="6"/>
        <v>1.2549999999999999</v>
      </c>
      <c r="P87" s="5">
        <f t="shared" si="7"/>
        <v>71.714285714285708</v>
      </c>
      <c r="Q87" s="3" t="str">
        <f t="shared" si="8"/>
        <v>film &amp; video</v>
      </c>
      <c r="R87" t="str">
        <f t="shared" si="9"/>
        <v>shorts</v>
      </c>
      <c r="S87" s="13">
        <f t="shared" si="10"/>
        <v>40779.125428240739</v>
      </c>
      <c r="T87" s="13">
        <f t="shared" si="11"/>
        <v>40809.125428240739</v>
      </c>
    </row>
    <row r="88" spans="1:20" ht="48">
      <c r="A88">
        <v>86</v>
      </c>
      <c r="B88" s="1" t="s">
        <v>88</v>
      </c>
      <c r="C88" s="1" t="s">
        <v>4197</v>
      </c>
      <c r="D88" s="4">
        <v>6000</v>
      </c>
      <c r="E88" s="4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3">
        <f t="shared" si="6"/>
        <v>1.0646666666666667</v>
      </c>
      <c r="P88" s="5">
        <f t="shared" si="7"/>
        <v>375.76470588235293</v>
      </c>
      <c r="Q88" s="3" t="str">
        <f t="shared" si="8"/>
        <v>film &amp; video</v>
      </c>
      <c r="R88" t="str">
        <f t="shared" si="9"/>
        <v>shorts</v>
      </c>
      <c r="S88" s="13">
        <f t="shared" si="10"/>
        <v>42291.556076388893</v>
      </c>
      <c r="T88" s="13">
        <f t="shared" si="11"/>
        <v>42365.59774305555</v>
      </c>
    </row>
    <row r="89" spans="1:20" ht="48">
      <c r="A89">
        <v>87</v>
      </c>
      <c r="B89" s="1" t="s">
        <v>89</v>
      </c>
      <c r="C89" s="1" t="s">
        <v>4198</v>
      </c>
      <c r="D89" s="4">
        <v>2500</v>
      </c>
      <c r="E89" s="4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3">
        <f t="shared" si="6"/>
        <v>1.046</v>
      </c>
      <c r="P89" s="5">
        <f t="shared" si="7"/>
        <v>104.6</v>
      </c>
      <c r="Q89" s="3" t="str">
        <f t="shared" si="8"/>
        <v>film &amp; video</v>
      </c>
      <c r="R89" t="str">
        <f t="shared" si="9"/>
        <v>shorts</v>
      </c>
      <c r="S89" s="13">
        <f t="shared" si="10"/>
        <v>40322.53938657407</v>
      </c>
      <c r="T89" s="13">
        <f t="shared" si="11"/>
        <v>40332.070138888892</v>
      </c>
    </row>
    <row r="90" spans="1:20" ht="48">
      <c r="A90">
        <v>88</v>
      </c>
      <c r="B90" s="1" t="s">
        <v>90</v>
      </c>
      <c r="C90" s="1" t="s">
        <v>4199</v>
      </c>
      <c r="D90" s="4">
        <v>3500</v>
      </c>
      <c r="E90" s="4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3">
        <f t="shared" si="6"/>
        <v>1.0285714285714285</v>
      </c>
      <c r="P90" s="5">
        <f t="shared" si="7"/>
        <v>60</v>
      </c>
      <c r="Q90" s="3" t="str">
        <f t="shared" si="8"/>
        <v>film &amp; video</v>
      </c>
      <c r="R90" t="str">
        <f t="shared" si="9"/>
        <v>shorts</v>
      </c>
      <c r="S90" s="13">
        <f t="shared" si="10"/>
        <v>41786.65892361111</v>
      </c>
      <c r="T90" s="13">
        <f t="shared" si="11"/>
        <v>41812.65892361111</v>
      </c>
    </row>
    <row r="91" spans="1:20" ht="48">
      <c r="A91">
        <v>89</v>
      </c>
      <c r="B91" s="1" t="s">
        <v>91</v>
      </c>
      <c r="C91" s="1" t="s">
        <v>4200</v>
      </c>
      <c r="D91" s="4">
        <v>6000</v>
      </c>
      <c r="E91" s="4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3">
        <f t="shared" si="6"/>
        <v>1.1506666666666667</v>
      </c>
      <c r="P91" s="5">
        <f t="shared" si="7"/>
        <v>123.28571428571429</v>
      </c>
      <c r="Q91" s="3" t="str">
        <f t="shared" si="8"/>
        <v>film &amp; video</v>
      </c>
      <c r="R91" t="str">
        <f t="shared" si="9"/>
        <v>shorts</v>
      </c>
      <c r="S91" s="13">
        <f t="shared" si="10"/>
        <v>41402.752222222225</v>
      </c>
      <c r="T91" s="13">
        <f t="shared" si="11"/>
        <v>41427.752222222225</v>
      </c>
    </row>
    <row r="92" spans="1:20" ht="32">
      <c r="A92">
        <v>90</v>
      </c>
      <c r="B92" s="1" t="s">
        <v>92</v>
      </c>
      <c r="C92" s="1" t="s">
        <v>4201</v>
      </c>
      <c r="D92" s="4">
        <v>500</v>
      </c>
      <c r="E92" s="4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3">
        <f t="shared" si="6"/>
        <v>1.004</v>
      </c>
      <c r="P92" s="5">
        <f t="shared" si="7"/>
        <v>31.375</v>
      </c>
      <c r="Q92" s="3" t="str">
        <f t="shared" si="8"/>
        <v>film &amp; video</v>
      </c>
      <c r="R92" t="str">
        <f t="shared" si="9"/>
        <v>shorts</v>
      </c>
      <c r="S92" s="13">
        <f t="shared" si="10"/>
        <v>40706.297442129631</v>
      </c>
      <c r="T92" s="13">
        <f t="shared" si="11"/>
        <v>40736.297442129631</v>
      </c>
    </row>
    <row r="93" spans="1:20" ht="48">
      <c r="A93">
        <v>91</v>
      </c>
      <c r="B93" s="1" t="s">
        <v>93</v>
      </c>
      <c r="C93" s="1" t="s">
        <v>4202</v>
      </c>
      <c r="D93" s="4">
        <v>3000</v>
      </c>
      <c r="E93" s="4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3">
        <f t="shared" si="6"/>
        <v>1.2</v>
      </c>
      <c r="P93" s="5">
        <f t="shared" si="7"/>
        <v>78.260869565217391</v>
      </c>
      <c r="Q93" s="3" t="str">
        <f t="shared" si="8"/>
        <v>film &amp; video</v>
      </c>
      <c r="R93" t="str">
        <f t="shared" si="9"/>
        <v>shorts</v>
      </c>
      <c r="S93" s="13">
        <f t="shared" si="10"/>
        <v>40619.402361111112</v>
      </c>
      <c r="T93" s="13">
        <f t="shared" si="11"/>
        <v>40680.402361111112</v>
      </c>
    </row>
    <row r="94" spans="1:20" ht="48">
      <c r="A94">
        <v>92</v>
      </c>
      <c r="B94" s="1" t="s">
        <v>94</v>
      </c>
      <c r="C94" s="1" t="s">
        <v>4203</v>
      </c>
      <c r="D94" s="4">
        <v>5000</v>
      </c>
      <c r="E94" s="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3">
        <f t="shared" si="6"/>
        <v>1.052</v>
      </c>
      <c r="P94" s="5">
        <f t="shared" si="7"/>
        <v>122.32558139534883</v>
      </c>
      <c r="Q94" s="3" t="str">
        <f t="shared" si="8"/>
        <v>film &amp; video</v>
      </c>
      <c r="R94" t="str">
        <f t="shared" si="9"/>
        <v>shorts</v>
      </c>
      <c r="S94" s="13">
        <f t="shared" si="10"/>
        <v>42721.198877314819</v>
      </c>
      <c r="T94" s="13">
        <f t="shared" si="11"/>
        <v>42767.333333333328</v>
      </c>
    </row>
    <row r="95" spans="1:20" ht="48">
      <c r="A95">
        <v>93</v>
      </c>
      <c r="B95" s="1" t="s">
        <v>95</v>
      </c>
      <c r="C95" s="1" t="s">
        <v>4204</v>
      </c>
      <c r="D95" s="4">
        <v>1000</v>
      </c>
      <c r="E95" s="4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3">
        <f t="shared" si="6"/>
        <v>1.1060000000000001</v>
      </c>
      <c r="P95" s="5">
        <f t="shared" si="7"/>
        <v>73.733333333333334</v>
      </c>
      <c r="Q95" s="3" t="str">
        <f t="shared" si="8"/>
        <v>film &amp; video</v>
      </c>
      <c r="R95" t="str">
        <f t="shared" si="9"/>
        <v>shorts</v>
      </c>
      <c r="S95" s="13">
        <f t="shared" si="10"/>
        <v>41065.858067129629</v>
      </c>
      <c r="T95" s="13">
        <f t="shared" si="11"/>
        <v>41093.875</v>
      </c>
    </row>
    <row r="96" spans="1:20" ht="48">
      <c r="A96">
        <v>94</v>
      </c>
      <c r="B96" s="1" t="s">
        <v>96</v>
      </c>
      <c r="C96" s="1" t="s">
        <v>4205</v>
      </c>
      <c r="D96" s="4">
        <v>250</v>
      </c>
      <c r="E96" s="4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3">
        <f t="shared" si="6"/>
        <v>1.04</v>
      </c>
      <c r="P96" s="5">
        <f t="shared" si="7"/>
        <v>21.666666666666668</v>
      </c>
      <c r="Q96" s="3" t="str">
        <f t="shared" si="8"/>
        <v>film &amp; video</v>
      </c>
      <c r="R96" t="str">
        <f t="shared" si="9"/>
        <v>shorts</v>
      </c>
      <c r="S96" s="13">
        <f t="shared" si="10"/>
        <v>41716.717847222222</v>
      </c>
      <c r="T96" s="13">
        <f t="shared" si="11"/>
        <v>41736.717847222222</v>
      </c>
    </row>
    <row r="97" spans="1:20" ht="48">
      <c r="A97">
        <v>95</v>
      </c>
      <c r="B97" s="1" t="s">
        <v>97</v>
      </c>
      <c r="C97" s="1" t="s">
        <v>4206</v>
      </c>
      <c r="D97" s="4">
        <v>350</v>
      </c>
      <c r="E97" s="4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3">
        <f t="shared" si="6"/>
        <v>1.3142857142857143</v>
      </c>
      <c r="P97" s="5">
        <f t="shared" si="7"/>
        <v>21.904761904761905</v>
      </c>
      <c r="Q97" s="3" t="str">
        <f t="shared" si="8"/>
        <v>film &amp; video</v>
      </c>
      <c r="R97" t="str">
        <f t="shared" si="9"/>
        <v>shorts</v>
      </c>
      <c r="S97" s="13">
        <f t="shared" si="10"/>
        <v>40935.005104166667</v>
      </c>
      <c r="T97" s="13">
        <f t="shared" si="11"/>
        <v>40965.005104166667</v>
      </c>
    </row>
    <row r="98" spans="1:20" ht="48">
      <c r="A98">
        <v>96</v>
      </c>
      <c r="B98" s="1" t="s">
        <v>98</v>
      </c>
      <c r="C98" s="1" t="s">
        <v>4207</v>
      </c>
      <c r="D98" s="4">
        <v>1500</v>
      </c>
      <c r="E98" s="4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3">
        <f t="shared" si="6"/>
        <v>1.1466666666666667</v>
      </c>
      <c r="P98" s="5">
        <f t="shared" si="7"/>
        <v>50.588235294117645</v>
      </c>
      <c r="Q98" s="3" t="str">
        <f t="shared" si="8"/>
        <v>film &amp; video</v>
      </c>
      <c r="R98" t="str">
        <f t="shared" si="9"/>
        <v>shorts</v>
      </c>
      <c r="S98" s="13">
        <f t="shared" si="10"/>
        <v>40324.662511574075</v>
      </c>
      <c r="T98" s="13">
        <f t="shared" si="11"/>
        <v>40391.125</v>
      </c>
    </row>
    <row r="99" spans="1:20" ht="48">
      <c r="A99">
        <v>97</v>
      </c>
      <c r="B99" s="1" t="s">
        <v>99</v>
      </c>
      <c r="C99" s="1" t="s">
        <v>4208</v>
      </c>
      <c r="D99" s="4">
        <v>400</v>
      </c>
      <c r="E99" s="4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3">
        <f t="shared" si="6"/>
        <v>1.0625</v>
      </c>
      <c r="P99" s="5">
        <f t="shared" si="7"/>
        <v>53.125</v>
      </c>
      <c r="Q99" s="3" t="str">
        <f t="shared" si="8"/>
        <v>film &amp; video</v>
      </c>
      <c r="R99" t="str">
        <f t="shared" si="9"/>
        <v>shorts</v>
      </c>
      <c r="S99" s="13">
        <f t="shared" si="10"/>
        <v>40706.135208333333</v>
      </c>
      <c r="T99" s="13">
        <f t="shared" si="11"/>
        <v>40736.135208333333</v>
      </c>
    </row>
    <row r="100" spans="1:20" ht="48">
      <c r="A100">
        <v>98</v>
      </c>
      <c r="B100" s="1" t="s">
        <v>100</v>
      </c>
      <c r="C100" s="1" t="s">
        <v>4209</v>
      </c>
      <c r="D100" s="4">
        <v>3200</v>
      </c>
      <c r="E100" s="4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3">
        <f t="shared" si="6"/>
        <v>1.0625</v>
      </c>
      <c r="P100" s="5">
        <f t="shared" si="7"/>
        <v>56.666666666666664</v>
      </c>
      <c r="Q100" s="3" t="str">
        <f t="shared" si="8"/>
        <v>film &amp; video</v>
      </c>
      <c r="R100" t="str">
        <f t="shared" si="9"/>
        <v>shorts</v>
      </c>
      <c r="S100" s="13">
        <f t="shared" si="10"/>
        <v>41214.79483796296</v>
      </c>
      <c r="T100" s="13">
        <f t="shared" si="11"/>
        <v>41250.979166666664</v>
      </c>
    </row>
    <row r="101" spans="1:20" ht="32">
      <c r="A101">
        <v>99</v>
      </c>
      <c r="B101" s="1" t="s">
        <v>101</v>
      </c>
      <c r="C101" s="1" t="s">
        <v>4210</v>
      </c>
      <c r="D101" s="4">
        <v>1500</v>
      </c>
      <c r="E101" s="4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3">
        <f t="shared" si="6"/>
        <v>1.0601933333333333</v>
      </c>
      <c r="P101" s="5">
        <f t="shared" si="7"/>
        <v>40.776666666666664</v>
      </c>
      <c r="Q101" s="3" t="str">
        <f t="shared" si="8"/>
        <v>film &amp; video</v>
      </c>
      <c r="R101" t="str">
        <f t="shared" si="9"/>
        <v>shorts</v>
      </c>
      <c r="S101" s="13">
        <f t="shared" si="10"/>
        <v>41631.902766203704</v>
      </c>
      <c r="T101" s="13">
        <f t="shared" si="11"/>
        <v>41661.902766203704</v>
      </c>
    </row>
    <row r="102" spans="1:20" ht="48">
      <c r="A102">
        <v>100</v>
      </c>
      <c r="B102" s="1" t="s">
        <v>102</v>
      </c>
      <c r="C102" s="1" t="s">
        <v>4211</v>
      </c>
      <c r="D102" s="4">
        <v>5000</v>
      </c>
      <c r="E102" s="4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3">
        <f t="shared" si="6"/>
        <v>1</v>
      </c>
      <c r="P102" s="5">
        <f t="shared" si="7"/>
        <v>192.30769230769232</v>
      </c>
      <c r="Q102" s="3" t="str">
        <f t="shared" si="8"/>
        <v>film &amp; video</v>
      </c>
      <c r="R102" t="str">
        <f t="shared" si="9"/>
        <v>shorts</v>
      </c>
      <c r="S102" s="13">
        <f t="shared" si="10"/>
        <v>41197.753310185188</v>
      </c>
      <c r="T102" s="13">
        <f t="shared" si="11"/>
        <v>41217.794976851852</v>
      </c>
    </row>
    <row r="103" spans="1:20" ht="48">
      <c r="A103">
        <v>101</v>
      </c>
      <c r="B103" s="1" t="s">
        <v>103</v>
      </c>
      <c r="C103" s="1" t="s">
        <v>4212</v>
      </c>
      <c r="D103" s="4">
        <v>3500</v>
      </c>
      <c r="E103" s="4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3">
        <f t="shared" si="6"/>
        <v>1</v>
      </c>
      <c r="P103" s="5">
        <f t="shared" si="7"/>
        <v>100</v>
      </c>
      <c r="Q103" s="3" t="str">
        <f t="shared" si="8"/>
        <v>film &amp; video</v>
      </c>
      <c r="R103" t="str">
        <f t="shared" si="9"/>
        <v>shorts</v>
      </c>
      <c r="S103" s="13">
        <f t="shared" si="10"/>
        <v>41274.776736111111</v>
      </c>
      <c r="T103" s="13">
        <f t="shared" si="11"/>
        <v>41298.776736111111</v>
      </c>
    </row>
    <row r="104" spans="1:20" ht="48">
      <c r="A104">
        <v>102</v>
      </c>
      <c r="B104" s="1" t="s">
        <v>104</v>
      </c>
      <c r="C104" s="1" t="s">
        <v>4213</v>
      </c>
      <c r="D104" s="4">
        <v>6000</v>
      </c>
      <c r="E104" s="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3">
        <f t="shared" si="6"/>
        <v>1.2775000000000001</v>
      </c>
      <c r="P104" s="5">
        <f t="shared" si="7"/>
        <v>117.92307692307692</v>
      </c>
      <c r="Q104" s="3" t="str">
        <f t="shared" si="8"/>
        <v>film &amp; video</v>
      </c>
      <c r="R104" t="str">
        <f t="shared" si="9"/>
        <v>shorts</v>
      </c>
      <c r="S104" s="13">
        <f t="shared" si="10"/>
        <v>40505.131168981483</v>
      </c>
      <c r="T104" s="13">
        <f t="shared" si="11"/>
        <v>40535.131168981483</v>
      </c>
    </row>
    <row r="105" spans="1:20" ht="32">
      <c r="A105">
        <v>103</v>
      </c>
      <c r="B105" s="1" t="s">
        <v>105</v>
      </c>
      <c r="C105" s="1" t="s">
        <v>4214</v>
      </c>
      <c r="D105" s="4">
        <v>1300</v>
      </c>
      <c r="E105" s="4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3">
        <f t="shared" si="6"/>
        <v>1.0515384615384615</v>
      </c>
      <c r="P105" s="5">
        <f t="shared" si="7"/>
        <v>27.897959183673468</v>
      </c>
      <c r="Q105" s="3" t="str">
        <f t="shared" si="8"/>
        <v>film &amp; video</v>
      </c>
      <c r="R105" t="str">
        <f t="shared" si="9"/>
        <v>shorts</v>
      </c>
      <c r="S105" s="13">
        <f t="shared" si="10"/>
        <v>41682.805902777778</v>
      </c>
      <c r="T105" s="13">
        <f t="shared" si="11"/>
        <v>41705.805902777778</v>
      </c>
    </row>
    <row r="106" spans="1:20" ht="32">
      <c r="A106">
        <v>104</v>
      </c>
      <c r="B106" s="1" t="s">
        <v>106</v>
      </c>
      <c r="C106" s="1" t="s">
        <v>4215</v>
      </c>
      <c r="D106" s="4">
        <v>500</v>
      </c>
      <c r="E106" s="4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3">
        <f t="shared" si="6"/>
        <v>1.2</v>
      </c>
      <c r="P106" s="5">
        <f t="shared" si="7"/>
        <v>60</v>
      </c>
      <c r="Q106" s="3" t="str">
        <f t="shared" si="8"/>
        <v>film &amp; video</v>
      </c>
      <c r="R106" t="str">
        <f t="shared" si="9"/>
        <v>shorts</v>
      </c>
      <c r="S106" s="13">
        <f t="shared" si="10"/>
        <v>40612.695208333331</v>
      </c>
      <c r="T106" s="13">
        <f t="shared" si="11"/>
        <v>40636.041666666664</v>
      </c>
    </row>
    <row r="107" spans="1:20" ht="48">
      <c r="A107">
        <v>105</v>
      </c>
      <c r="B107" s="1" t="s">
        <v>107</v>
      </c>
      <c r="C107" s="1" t="s">
        <v>4216</v>
      </c>
      <c r="D107" s="4">
        <v>2200</v>
      </c>
      <c r="E107" s="4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3">
        <f t="shared" si="6"/>
        <v>1.074090909090909</v>
      </c>
      <c r="P107" s="5">
        <f t="shared" si="7"/>
        <v>39.383333333333333</v>
      </c>
      <c r="Q107" s="3" t="str">
        <f t="shared" si="8"/>
        <v>film &amp; video</v>
      </c>
      <c r="R107" t="str">
        <f t="shared" si="9"/>
        <v>shorts</v>
      </c>
      <c r="S107" s="13">
        <f t="shared" si="10"/>
        <v>42485.724768518514</v>
      </c>
      <c r="T107" s="13">
        <f t="shared" si="11"/>
        <v>42504</v>
      </c>
    </row>
    <row r="108" spans="1:20" ht="16">
      <c r="A108">
        <v>106</v>
      </c>
      <c r="B108" s="1" t="s">
        <v>108</v>
      </c>
      <c r="C108" s="1" t="s">
        <v>4217</v>
      </c>
      <c r="D108" s="4">
        <v>5000</v>
      </c>
      <c r="E108" s="4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3">
        <f t="shared" si="6"/>
        <v>1.0049999999999999</v>
      </c>
      <c r="P108" s="5">
        <f t="shared" si="7"/>
        <v>186.11111111111111</v>
      </c>
      <c r="Q108" s="3" t="str">
        <f t="shared" si="8"/>
        <v>film &amp; video</v>
      </c>
      <c r="R108" t="str">
        <f t="shared" si="9"/>
        <v>shorts</v>
      </c>
      <c r="S108" s="13">
        <f t="shared" si="10"/>
        <v>40987.776631944449</v>
      </c>
      <c r="T108" s="13">
        <f t="shared" si="11"/>
        <v>41001.776631944449</v>
      </c>
    </row>
    <row r="109" spans="1:20" ht="48">
      <c r="A109">
        <v>107</v>
      </c>
      <c r="B109" s="1" t="s">
        <v>109</v>
      </c>
      <c r="C109" s="1" t="s">
        <v>4218</v>
      </c>
      <c r="D109" s="4">
        <v>7500</v>
      </c>
      <c r="E109" s="4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3">
        <f t="shared" si="6"/>
        <v>1.0246666666666666</v>
      </c>
      <c r="P109" s="5">
        <f t="shared" si="7"/>
        <v>111.37681159420291</v>
      </c>
      <c r="Q109" s="3" t="str">
        <f t="shared" si="8"/>
        <v>film &amp; video</v>
      </c>
      <c r="R109" t="str">
        <f t="shared" si="9"/>
        <v>shorts</v>
      </c>
      <c r="S109" s="13">
        <f t="shared" si="10"/>
        <v>40635.982488425929</v>
      </c>
      <c r="T109" s="13">
        <f t="shared" si="11"/>
        <v>40657.982488425929</v>
      </c>
    </row>
    <row r="110" spans="1:20" ht="48">
      <c r="A110">
        <v>108</v>
      </c>
      <c r="B110" s="1" t="s">
        <v>110</v>
      </c>
      <c r="C110" s="1" t="s">
        <v>4219</v>
      </c>
      <c r="D110" s="4">
        <v>1500</v>
      </c>
      <c r="E110" s="4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3">
        <f t="shared" si="6"/>
        <v>2.4666666666666668</v>
      </c>
      <c r="P110" s="5">
        <f t="shared" si="7"/>
        <v>78.723404255319153</v>
      </c>
      <c r="Q110" s="3" t="str">
        <f t="shared" si="8"/>
        <v>film &amp; video</v>
      </c>
      <c r="R110" t="str">
        <f t="shared" si="9"/>
        <v>shorts</v>
      </c>
      <c r="S110" s="13">
        <f t="shared" si="10"/>
        <v>41365.613078703704</v>
      </c>
      <c r="T110" s="13">
        <f t="shared" si="11"/>
        <v>41425.613078703704</v>
      </c>
    </row>
    <row r="111" spans="1:20" ht="48">
      <c r="A111">
        <v>109</v>
      </c>
      <c r="B111" s="1" t="s">
        <v>111</v>
      </c>
      <c r="C111" s="1" t="s">
        <v>4220</v>
      </c>
      <c r="D111" s="4">
        <v>1000</v>
      </c>
      <c r="E111" s="4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3">
        <f t="shared" si="6"/>
        <v>2.1949999999999998</v>
      </c>
      <c r="P111" s="5">
        <f t="shared" si="7"/>
        <v>46.702127659574465</v>
      </c>
      <c r="Q111" s="3" t="str">
        <f t="shared" si="8"/>
        <v>film &amp; video</v>
      </c>
      <c r="R111" t="str">
        <f t="shared" si="9"/>
        <v>shorts</v>
      </c>
      <c r="S111" s="13">
        <f t="shared" si="10"/>
        <v>40570.025810185187</v>
      </c>
      <c r="T111" s="13">
        <f t="shared" si="11"/>
        <v>40600.025810185187</v>
      </c>
    </row>
    <row r="112" spans="1:20" ht="48">
      <c r="A112">
        <v>110</v>
      </c>
      <c r="B112" s="1" t="s">
        <v>112</v>
      </c>
      <c r="C112" s="1" t="s">
        <v>4221</v>
      </c>
      <c r="D112" s="4">
        <v>1300</v>
      </c>
      <c r="E112" s="4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3">
        <f t="shared" si="6"/>
        <v>1.3076923076923077</v>
      </c>
      <c r="P112" s="5">
        <f t="shared" si="7"/>
        <v>65.384615384615387</v>
      </c>
      <c r="Q112" s="3" t="str">
        <f t="shared" si="8"/>
        <v>film &amp; video</v>
      </c>
      <c r="R112" t="str">
        <f t="shared" si="9"/>
        <v>shorts</v>
      </c>
      <c r="S112" s="13">
        <f t="shared" si="10"/>
        <v>41557.949687500004</v>
      </c>
      <c r="T112" s="13">
        <f t="shared" si="11"/>
        <v>41592.249305555553</v>
      </c>
    </row>
    <row r="113" spans="1:20" ht="48">
      <c r="A113">
        <v>111</v>
      </c>
      <c r="B113" s="1" t="s">
        <v>113</v>
      </c>
      <c r="C113" s="1" t="s">
        <v>4222</v>
      </c>
      <c r="D113" s="4">
        <v>3500</v>
      </c>
      <c r="E113" s="4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3">
        <f t="shared" si="6"/>
        <v>1.5457142857142858</v>
      </c>
      <c r="P113" s="5">
        <f t="shared" si="7"/>
        <v>102.0754716981132</v>
      </c>
      <c r="Q113" s="3" t="str">
        <f t="shared" si="8"/>
        <v>film &amp; video</v>
      </c>
      <c r="R113" t="str">
        <f t="shared" si="9"/>
        <v>shorts</v>
      </c>
      <c r="S113" s="13">
        <f t="shared" si="10"/>
        <v>42125.333182870367</v>
      </c>
      <c r="T113" s="13">
        <f t="shared" si="11"/>
        <v>42155.333182870367</v>
      </c>
    </row>
    <row r="114" spans="1:20" ht="48">
      <c r="A114">
        <v>112</v>
      </c>
      <c r="B114" s="1" t="s">
        <v>114</v>
      </c>
      <c r="C114" s="1" t="s">
        <v>4223</v>
      </c>
      <c r="D114" s="4">
        <v>5000</v>
      </c>
      <c r="E114" s="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3">
        <f t="shared" si="6"/>
        <v>1.04</v>
      </c>
      <c r="P114" s="5">
        <f t="shared" si="7"/>
        <v>64.197530864197532</v>
      </c>
      <c r="Q114" s="3" t="str">
        <f t="shared" si="8"/>
        <v>film &amp; video</v>
      </c>
      <c r="R114" t="str">
        <f t="shared" si="9"/>
        <v>shorts</v>
      </c>
      <c r="S114" s="13">
        <f t="shared" si="10"/>
        <v>41718.043032407404</v>
      </c>
      <c r="T114" s="13">
        <f t="shared" si="11"/>
        <v>41742.083333333336</v>
      </c>
    </row>
    <row r="115" spans="1:20" ht="32">
      <c r="A115">
        <v>113</v>
      </c>
      <c r="B115" s="1" t="s">
        <v>115</v>
      </c>
      <c r="C115" s="1" t="s">
        <v>4224</v>
      </c>
      <c r="D115" s="4">
        <v>5000</v>
      </c>
      <c r="E115" s="4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3">
        <f t="shared" si="6"/>
        <v>1.41</v>
      </c>
      <c r="P115" s="5">
        <f t="shared" si="7"/>
        <v>90.384615384615387</v>
      </c>
      <c r="Q115" s="3" t="str">
        <f t="shared" si="8"/>
        <v>film &amp; video</v>
      </c>
      <c r="R115" t="str">
        <f t="shared" si="9"/>
        <v>shorts</v>
      </c>
      <c r="S115" s="13">
        <f t="shared" si="10"/>
        <v>40753.758425925924</v>
      </c>
      <c r="T115" s="13">
        <f t="shared" si="11"/>
        <v>40761.625</v>
      </c>
    </row>
    <row r="116" spans="1:20" ht="48">
      <c r="A116">
        <v>114</v>
      </c>
      <c r="B116" s="1" t="s">
        <v>116</v>
      </c>
      <c r="C116" s="1" t="s">
        <v>4225</v>
      </c>
      <c r="D116" s="4">
        <v>3000</v>
      </c>
      <c r="E116" s="4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3">
        <f t="shared" si="6"/>
        <v>1.0333333333333334</v>
      </c>
      <c r="P116" s="5">
        <f t="shared" si="7"/>
        <v>88.571428571428569</v>
      </c>
      <c r="Q116" s="3" t="str">
        <f t="shared" si="8"/>
        <v>film &amp; video</v>
      </c>
      <c r="R116" t="str">
        <f t="shared" si="9"/>
        <v>shorts</v>
      </c>
      <c r="S116" s="13">
        <f t="shared" si="10"/>
        <v>40861.27416666667</v>
      </c>
      <c r="T116" s="13">
        <f t="shared" si="11"/>
        <v>40921.27416666667</v>
      </c>
    </row>
    <row r="117" spans="1:20" ht="16">
      <c r="A117">
        <v>115</v>
      </c>
      <c r="B117" s="1" t="s">
        <v>117</v>
      </c>
      <c r="C117" s="1" t="s">
        <v>4226</v>
      </c>
      <c r="D117" s="4">
        <v>450</v>
      </c>
      <c r="E117" s="4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3">
        <f t="shared" si="6"/>
        <v>1.4044444444444444</v>
      </c>
      <c r="P117" s="5">
        <f t="shared" si="7"/>
        <v>28.727272727272727</v>
      </c>
      <c r="Q117" s="3" t="str">
        <f t="shared" si="8"/>
        <v>film &amp; video</v>
      </c>
      <c r="R117" t="str">
        <f t="shared" si="9"/>
        <v>shorts</v>
      </c>
      <c r="S117" s="13">
        <f t="shared" si="10"/>
        <v>40918.738935185182</v>
      </c>
      <c r="T117" s="13">
        <f t="shared" si="11"/>
        <v>40943.738935185182</v>
      </c>
    </row>
    <row r="118" spans="1:20" ht="48">
      <c r="A118">
        <v>116</v>
      </c>
      <c r="B118" s="1" t="s">
        <v>118</v>
      </c>
      <c r="C118" s="1" t="s">
        <v>4227</v>
      </c>
      <c r="D118" s="4">
        <v>3500</v>
      </c>
      <c r="E118" s="4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3">
        <f t="shared" si="6"/>
        <v>1.1365714285714286</v>
      </c>
      <c r="P118" s="5">
        <f t="shared" si="7"/>
        <v>69.78947368421052</v>
      </c>
      <c r="Q118" s="3" t="str">
        <f t="shared" si="8"/>
        <v>film &amp; video</v>
      </c>
      <c r="R118" t="str">
        <f t="shared" si="9"/>
        <v>shorts</v>
      </c>
      <c r="S118" s="13">
        <f t="shared" si="10"/>
        <v>40595.497164351851</v>
      </c>
      <c r="T118" s="13">
        <f t="shared" si="11"/>
        <v>40641.455497685187</v>
      </c>
    </row>
    <row r="119" spans="1:20" ht="48">
      <c r="A119">
        <v>117</v>
      </c>
      <c r="B119" s="1" t="s">
        <v>119</v>
      </c>
      <c r="C119" s="1" t="s">
        <v>4228</v>
      </c>
      <c r="D119" s="4">
        <v>4500</v>
      </c>
      <c r="E119" s="4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3">
        <f t="shared" si="6"/>
        <v>1.0049377777777779</v>
      </c>
      <c r="P119" s="5">
        <f t="shared" si="7"/>
        <v>167.48962962962963</v>
      </c>
      <c r="Q119" s="3" t="str">
        <f t="shared" si="8"/>
        <v>film &amp; video</v>
      </c>
      <c r="R119" t="str">
        <f t="shared" si="9"/>
        <v>shorts</v>
      </c>
      <c r="S119" s="13">
        <f t="shared" si="10"/>
        <v>40248.834999999999</v>
      </c>
      <c r="T119" s="13">
        <f t="shared" si="11"/>
        <v>40338.791666666664</v>
      </c>
    </row>
    <row r="120" spans="1:20" ht="32">
      <c r="A120">
        <v>118</v>
      </c>
      <c r="B120" s="1" t="s">
        <v>120</v>
      </c>
      <c r="C120" s="1" t="s">
        <v>4229</v>
      </c>
      <c r="D120" s="4">
        <v>5000</v>
      </c>
      <c r="E120" s="4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3">
        <f t="shared" si="6"/>
        <v>1.1303159999999999</v>
      </c>
      <c r="P120" s="5">
        <f t="shared" si="7"/>
        <v>144.91230769230768</v>
      </c>
      <c r="Q120" s="3" t="str">
        <f t="shared" si="8"/>
        <v>film &amp; video</v>
      </c>
      <c r="R120" t="str">
        <f t="shared" si="9"/>
        <v>shorts</v>
      </c>
      <c r="S120" s="13">
        <f t="shared" si="10"/>
        <v>40723.053657407407</v>
      </c>
      <c r="T120" s="13">
        <f t="shared" si="11"/>
        <v>40753.053657407407</v>
      </c>
    </row>
    <row r="121" spans="1:20" ht="48">
      <c r="A121">
        <v>119</v>
      </c>
      <c r="B121" s="1" t="s">
        <v>121</v>
      </c>
      <c r="C121" s="1" t="s">
        <v>4230</v>
      </c>
      <c r="D121" s="4">
        <v>3250</v>
      </c>
      <c r="E121" s="4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3">
        <f t="shared" si="6"/>
        <v>1.0455692307692308</v>
      </c>
      <c r="P121" s="5">
        <f t="shared" si="7"/>
        <v>91.840540540540545</v>
      </c>
      <c r="Q121" s="3" t="str">
        <f t="shared" si="8"/>
        <v>film &amp; video</v>
      </c>
      <c r="R121" t="str">
        <f t="shared" si="9"/>
        <v>shorts</v>
      </c>
      <c r="S121" s="13">
        <f t="shared" si="10"/>
        <v>40739.069282407407</v>
      </c>
      <c r="T121" s="13">
        <f t="shared" si="11"/>
        <v>40768.958333333336</v>
      </c>
    </row>
    <row r="122" spans="1:20" ht="48">
      <c r="A122">
        <v>120</v>
      </c>
      <c r="B122" s="1" t="s">
        <v>122</v>
      </c>
      <c r="C122" s="1" t="s">
        <v>4231</v>
      </c>
      <c r="D122" s="4">
        <v>70000</v>
      </c>
      <c r="E122" s="4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3">
        <f t="shared" si="6"/>
        <v>1.4285714285714287E-4</v>
      </c>
      <c r="P122" s="5">
        <f t="shared" si="7"/>
        <v>10</v>
      </c>
      <c r="Q122" s="3" t="str">
        <f t="shared" si="8"/>
        <v>film &amp; video</v>
      </c>
      <c r="R122" t="str">
        <f t="shared" si="9"/>
        <v>science fiction</v>
      </c>
      <c r="S122" s="13">
        <f t="shared" si="10"/>
        <v>42616.049849537041</v>
      </c>
      <c r="T122" s="13">
        <f t="shared" si="11"/>
        <v>42646.049849537041</v>
      </c>
    </row>
    <row r="123" spans="1:20" ht="48">
      <c r="A123">
        <v>121</v>
      </c>
      <c r="B123" s="1" t="s">
        <v>123</v>
      </c>
      <c r="C123" s="1" t="s">
        <v>4232</v>
      </c>
      <c r="D123" s="4">
        <v>3000</v>
      </c>
      <c r="E123" s="4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3">
        <f t="shared" si="6"/>
        <v>3.3333333333333332E-4</v>
      </c>
      <c r="P123" s="5">
        <f t="shared" si="7"/>
        <v>1</v>
      </c>
      <c r="Q123" s="3" t="str">
        <f t="shared" si="8"/>
        <v>film &amp; video</v>
      </c>
      <c r="R123" t="str">
        <f t="shared" si="9"/>
        <v>science fiction</v>
      </c>
      <c r="S123" s="13">
        <f t="shared" si="10"/>
        <v>42096.704976851848</v>
      </c>
      <c r="T123" s="13">
        <f t="shared" si="11"/>
        <v>42112.427777777775</v>
      </c>
    </row>
    <row r="124" spans="1:20" ht="32">
      <c r="A124">
        <v>122</v>
      </c>
      <c r="B124" s="1" t="s">
        <v>124</v>
      </c>
      <c r="C124" s="1" t="s">
        <v>4233</v>
      </c>
      <c r="D124" s="4">
        <v>100000000</v>
      </c>
      <c r="E124" s="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3">
        <f t="shared" si="6"/>
        <v>0</v>
      </c>
      <c r="P124" s="5" t="e">
        <f t="shared" si="7"/>
        <v>#DIV/0!</v>
      </c>
      <c r="Q124" s="3" t="str">
        <f t="shared" si="8"/>
        <v>film &amp; video</v>
      </c>
      <c r="R124" t="str">
        <f t="shared" si="9"/>
        <v>science fiction</v>
      </c>
      <c r="S124" s="13">
        <f t="shared" si="10"/>
        <v>42593.431793981479</v>
      </c>
      <c r="T124" s="13">
        <f t="shared" si="11"/>
        <v>42653.431793981479</v>
      </c>
    </row>
    <row r="125" spans="1:20" ht="48">
      <c r="A125">
        <v>123</v>
      </c>
      <c r="B125" s="1" t="s">
        <v>125</v>
      </c>
      <c r="C125" s="1" t="s">
        <v>4234</v>
      </c>
      <c r="D125" s="4">
        <v>55000</v>
      </c>
      <c r="E125" s="4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3">
        <f t="shared" si="6"/>
        <v>2.7454545454545453E-3</v>
      </c>
      <c r="P125" s="5">
        <f t="shared" si="7"/>
        <v>25.166666666666668</v>
      </c>
      <c r="Q125" s="3" t="str">
        <f t="shared" si="8"/>
        <v>film &amp; video</v>
      </c>
      <c r="R125" t="str">
        <f t="shared" si="9"/>
        <v>science fiction</v>
      </c>
      <c r="S125" s="13">
        <f t="shared" si="10"/>
        <v>41904.781990740739</v>
      </c>
      <c r="T125" s="13">
        <f t="shared" si="11"/>
        <v>41940.916666666664</v>
      </c>
    </row>
    <row r="126" spans="1:20" ht="48">
      <c r="A126">
        <v>124</v>
      </c>
      <c r="B126" s="1" t="s">
        <v>126</v>
      </c>
      <c r="C126" s="1" t="s">
        <v>4235</v>
      </c>
      <c r="D126" s="4">
        <v>4000</v>
      </c>
      <c r="E126" s="4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3">
        <f t="shared" si="6"/>
        <v>0</v>
      </c>
      <c r="P126" s="5" t="e">
        <f t="shared" si="7"/>
        <v>#DIV/0!</v>
      </c>
      <c r="Q126" s="3" t="str">
        <f t="shared" si="8"/>
        <v>film &amp; video</v>
      </c>
      <c r="R126" t="str">
        <f t="shared" si="9"/>
        <v>science fiction</v>
      </c>
      <c r="S126" s="13">
        <f t="shared" si="10"/>
        <v>42114.928726851853</v>
      </c>
      <c r="T126" s="13">
        <f t="shared" si="11"/>
        <v>42139.928726851853</v>
      </c>
    </row>
    <row r="127" spans="1:20" ht="48">
      <c r="A127">
        <v>125</v>
      </c>
      <c r="B127" s="1" t="s">
        <v>127</v>
      </c>
      <c r="C127" s="1" t="s">
        <v>4236</v>
      </c>
      <c r="D127" s="4">
        <v>500</v>
      </c>
      <c r="E127" s="4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3">
        <f t="shared" si="6"/>
        <v>0.14000000000000001</v>
      </c>
      <c r="P127" s="5">
        <f t="shared" si="7"/>
        <v>11.666666666666666</v>
      </c>
      <c r="Q127" s="3" t="str">
        <f t="shared" si="8"/>
        <v>film &amp; video</v>
      </c>
      <c r="R127" t="str">
        <f t="shared" si="9"/>
        <v>science fiction</v>
      </c>
      <c r="S127" s="13">
        <f t="shared" si="10"/>
        <v>42709.993981481486</v>
      </c>
      <c r="T127" s="13">
        <f t="shared" si="11"/>
        <v>42769.993981481486</v>
      </c>
    </row>
    <row r="128" spans="1:20" ht="48">
      <c r="A128">
        <v>126</v>
      </c>
      <c r="B128" s="1" t="s">
        <v>128</v>
      </c>
      <c r="C128" s="1" t="s">
        <v>4237</v>
      </c>
      <c r="D128" s="4">
        <v>25000</v>
      </c>
      <c r="E128" s="4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3">
        <f t="shared" si="6"/>
        <v>5.5480000000000002E-2</v>
      </c>
      <c r="P128" s="5">
        <f t="shared" si="7"/>
        <v>106.69230769230769</v>
      </c>
      <c r="Q128" s="3" t="str">
        <f t="shared" si="8"/>
        <v>film &amp; video</v>
      </c>
      <c r="R128" t="str">
        <f t="shared" si="9"/>
        <v>science fiction</v>
      </c>
      <c r="S128" s="13">
        <f t="shared" si="10"/>
        <v>42135.589548611111</v>
      </c>
      <c r="T128" s="13">
        <f t="shared" si="11"/>
        <v>42166.083333333328</v>
      </c>
    </row>
    <row r="129" spans="1:20" ht="48">
      <c r="A129">
        <v>127</v>
      </c>
      <c r="B129" s="1" t="s">
        <v>129</v>
      </c>
      <c r="C129" s="1" t="s">
        <v>4238</v>
      </c>
      <c r="D129" s="4">
        <v>8000</v>
      </c>
      <c r="E129" s="4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3">
        <f t="shared" si="6"/>
        <v>2.375E-2</v>
      </c>
      <c r="P129" s="5">
        <f t="shared" si="7"/>
        <v>47.5</v>
      </c>
      <c r="Q129" s="3" t="str">
        <f t="shared" si="8"/>
        <v>film &amp; video</v>
      </c>
      <c r="R129" t="str">
        <f t="shared" si="9"/>
        <v>science fiction</v>
      </c>
      <c r="S129" s="13">
        <f t="shared" si="10"/>
        <v>42067.62431712963</v>
      </c>
      <c r="T129" s="13">
        <f t="shared" si="11"/>
        <v>42097.582650462966</v>
      </c>
    </row>
    <row r="130" spans="1:20" ht="32">
      <c r="A130">
        <v>128</v>
      </c>
      <c r="B130" s="1" t="s">
        <v>130</v>
      </c>
      <c r="C130" s="1" t="s">
        <v>4239</v>
      </c>
      <c r="D130" s="4">
        <v>100000</v>
      </c>
      <c r="E130" s="4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3">
        <f t="shared" si="6"/>
        <v>1.8669999999999999E-2</v>
      </c>
      <c r="P130" s="5">
        <f t="shared" si="7"/>
        <v>311.16666666666669</v>
      </c>
      <c r="Q130" s="3" t="str">
        <f t="shared" si="8"/>
        <v>film &amp; video</v>
      </c>
      <c r="R130" t="str">
        <f t="shared" si="9"/>
        <v>science fiction</v>
      </c>
      <c r="S130" s="13">
        <f t="shared" si="10"/>
        <v>42628.22792824074</v>
      </c>
      <c r="T130" s="13">
        <f t="shared" si="11"/>
        <v>42663.22792824074</v>
      </c>
    </row>
    <row r="131" spans="1:20" ht="48">
      <c r="A131">
        <v>129</v>
      </c>
      <c r="B131" s="1" t="s">
        <v>131</v>
      </c>
      <c r="C131" s="1" t="s">
        <v>4240</v>
      </c>
      <c r="D131" s="4">
        <v>20000</v>
      </c>
      <c r="E131" s="4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3">
        <f t="shared" ref="O131:O194" si="12">E131/D131</f>
        <v>0</v>
      </c>
      <c r="P131" s="5" t="e">
        <f t="shared" ref="P131:P194" si="13">E131/L131</f>
        <v>#DIV/0!</v>
      </c>
      <c r="Q131" s="3" t="str">
        <f t="shared" ref="Q131:Q194" si="14">LEFT(N131,SEARCH("/",N131)-1)</f>
        <v>film &amp; video</v>
      </c>
      <c r="R131" t="str">
        <f t="shared" ref="R131:R194" si="15">RIGHT(N131,LEN(N131)-SEARCH("/",N131))</f>
        <v>science fiction</v>
      </c>
      <c r="S131" s="13">
        <f t="shared" ref="S131:S194" si="16">(((J131/60)/60)/24)+DATE(1970,1,1)</f>
        <v>41882.937303240738</v>
      </c>
      <c r="T131" s="13">
        <f t="shared" ref="T131:T194" si="17">(((I131/60)/60)/24)+DATE(1970,1,1)</f>
        <v>41942.937303240738</v>
      </c>
    </row>
    <row r="132" spans="1:20" ht="48">
      <c r="A132">
        <v>130</v>
      </c>
      <c r="B132" s="1" t="s">
        <v>132</v>
      </c>
      <c r="C132" s="1" t="s">
        <v>4241</v>
      </c>
      <c r="D132" s="4">
        <v>600</v>
      </c>
      <c r="E132" s="4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3">
        <f t="shared" si="12"/>
        <v>0</v>
      </c>
      <c r="P132" s="5" t="e">
        <f t="shared" si="13"/>
        <v>#DIV/0!</v>
      </c>
      <c r="Q132" s="3" t="str">
        <f t="shared" si="14"/>
        <v>film &amp; video</v>
      </c>
      <c r="R132" t="str">
        <f t="shared" si="15"/>
        <v>science fiction</v>
      </c>
      <c r="S132" s="13">
        <f t="shared" si="16"/>
        <v>41778.915416666663</v>
      </c>
      <c r="T132" s="13">
        <f t="shared" si="17"/>
        <v>41806.844444444447</v>
      </c>
    </row>
    <row r="133" spans="1:20" ht="16">
      <c r="A133">
        <v>131</v>
      </c>
      <c r="B133" s="1" t="s">
        <v>133</v>
      </c>
      <c r="C133" s="1" t="s">
        <v>4242</v>
      </c>
      <c r="D133" s="4">
        <v>1200</v>
      </c>
      <c r="E133" s="4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3">
        <f t="shared" si="12"/>
        <v>0</v>
      </c>
      <c r="P133" s="5" t="e">
        <f t="shared" si="13"/>
        <v>#DIV/0!</v>
      </c>
      <c r="Q133" s="3" t="str">
        <f t="shared" si="14"/>
        <v>film &amp; video</v>
      </c>
      <c r="R133" t="str">
        <f t="shared" si="15"/>
        <v>science fiction</v>
      </c>
      <c r="S133" s="13">
        <f t="shared" si="16"/>
        <v>42541.837511574078</v>
      </c>
      <c r="T133" s="13">
        <f t="shared" si="17"/>
        <v>42557</v>
      </c>
    </row>
    <row r="134" spans="1:20" ht="48">
      <c r="A134">
        <v>132</v>
      </c>
      <c r="B134" s="1" t="s">
        <v>134</v>
      </c>
      <c r="C134" s="1" t="s">
        <v>4243</v>
      </c>
      <c r="D134" s="4">
        <v>80000</v>
      </c>
      <c r="E134" s="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3">
        <f t="shared" si="12"/>
        <v>9.5687499999999995E-2</v>
      </c>
      <c r="P134" s="5">
        <f t="shared" si="13"/>
        <v>94.506172839506178</v>
      </c>
      <c r="Q134" s="3" t="str">
        <f t="shared" si="14"/>
        <v>film &amp; video</v>
      </c>
      <c r="R134" t="str">
        <f t="shared" si="15"/>
        <v>science fiction</v>
      </c>
      <c r="S134" s="13">
        <f t="shared" si="16"/>
        <v>41905.812581018516</v>
      </c>
      <c r="T134" s="13">
        <f t="shared" si="17"/>
        <v>41950.854247685187</v>
      </c>
    </row>
    <row r="135" spans="1:20" ht="32">
      <c r="A135">
        <v>133</v>
      </c>
      <c r="B135" s="1" t="s">
        <v>135</v>
      </c>
      <c r="C135" s="1" t="s">
        <v>4244</v>
      </c>
      <c r="D135" s="4">
        <v>71764</v>
      </c>
      <c r="E135" s="4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3">
        <f t="shared" si="12"/>
        <v>0</v>
      </c>
      <c r="P135" s="5" t="e">
        <f t="shared" si="13"/>
        <v>#DIV/0!</v>
      </c>
      <c r="Q135" s="3" t="str">
        <f t="shared" si="14"/>
        <v>film &amp; video</v>
      </c>
      <c r="R135" t="str">
        <f t="shared" si="15"/>
        <v>science fiction</v>
      </c>
      <c r="S135" s="13">
        <f t="shared" si="16"/>
        <v>42491.80768518518</v>
      </c>
      <c r="T135" s="13">
        <f t="shared" si="17"/>
        <v>42521.729861111111</v>
      </c>
    </row>
    <row r="136" spans="1:20" ht="32">
      <c r="A136">
        <v>134</v>
      </c>
      <c r="B136" s="1" t="s">
        <v>136</v>
      </c>
      <c r="C136" s="1" t="s">
        <v>4245</v>
      </c>
      <c r="D136" s="4">
        <v>5000</v>
      </c>
      <c r="E136" s="4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3">
        <f t="shared" si="12"/>
        <v>0</v>
      </c>
      <c r="P136" s="5" t="e">
        <f t="shared" si="13"/>
        <v>#DIV/0!</v>
      </c>
      <c r="Q136" s="3" t="str">
        <f t="shared" si="14"/>
        <v>film &amp; video</v>
      </c>
      <c r="R136" t="str">
        <f t="shared" si="15"/>
        <v>science fiction</v>
      </c>
      <c r="S136" s="13">
        <f t="shared" si="16"/>
        <v>42221.909930555557</v>
      </c>
      <c r="T136" s="13">
        <f t="shared" si="17"/>
        <v>42251.708333333328</v>
      </c>
    </row>
    <row r="137" spans="1:20" ht="48">
      <c r="A137">
        <v>135</v>
      </c>
      <c r="B137" s="1" t="s">
        <v>137</v>
      </c>
      <c r="C137" s="1" t="s">
        <v>4246</v>
      </c>
      <c r="D137" s="4">
        <v>3000</v>
      </c>
      <c r="E137" s="4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3">
        <f t="shared" si="12"/>
        <v>0.13433333333333333</v>
      </c>
      <c r="P137" s="5">
        <f t="shared" si="13"/>
        <v>80.599999999999994</v>
      </c>
      <c r="Q137" s="3" t="str">
        <f t="shared" si="14"/>
        <v>film &amp; video</v>
      </c>
      <c r="R137" t="str">
        <f t="shared" si="15"/>
        <v>science fiction</v>
      </c>
      <c r="S137" s="13">
        <f t="shared" si="16"/>
        <v>41788.381909722222</v>
      </c>
      <c r="T137" s="13">
        <f t="shared" si="17"/>
        <v>41821.791666666664</v>
      </c>
    </row>
    <row r="138" spans="1:20" ht="48">
      <c r="A138">
        <v>136</v>
      </c>
      <c r="B138" s="1" t="s">
        <v>138</v>
      </c>
      <c r="C138" s="1" t="s">
        <v>4232</v>
      </c>
      <c r="D138" s="4">
        <v>3000</v>
      </c>
      <c r="E138" s="4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3">
        <f t="shared" si="12"/>
        <v>0</v>
      </c>
      <c r="P138" s="5" t="e">
        <f t="shared" si="13"/>
        <v>#DIV/0!</v>
      </c>
      <c r="Q138" s="3" t="str">
        <f t="shared" si="14"/>
        <v>film &amp; video</v>
      </c>
      <c r="R138" t="str">
        <f t="shared" si="15"/>
        <v>science fiction</v>
      </c>
      <c r="S138" s="13">
        <f t="shared" si="16"/>
        <v>42096.410115740742</v>
      </c>
      <c r="T138" s="13">
        <f t="shared" si="17"/>
        <v>42140.427777777775</v>
      </c>
    </row>
    <row r="139" spans="1:20" ht="48">
      <c r="A139">
        <v>137</v>
      </c>
      <c r="B139" s="1" t="s">
        <v>139</v>
      </c>
      <c r="C139" s="1" t="s">
        <v>4247</v>
      </c>
      <c r="D139" s="4">
        <v>55000</v>
      </c>
      <c r="E139" s="4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3">
        <f t="shared" si="12"/>
        <v>0</v>
      </c>
      <c r="P139" s="5" t="e">
        <f t="shared" si="13"/>
        <v>#DIV/0!</v>
      </c>
      <c r="Q139" s="3" t="str">
        <f t="shared" si="14"/>
        <v>film &amp; video</v>
      </c>
      <c r="R139" t="str">
        <f t="shared" si="15"/>
        <v>science fiction</v>
      </c>
      <c r="S139" s="13">
        <f t="shared" si="16"/>
        <v>42239.573993055557</v>
      </c>
      <c r="T139" s="13">
        <f t="shared" si="17"/>
        <v>42289.573993055557</v>
      </c>
    </row>
    <row r="140" spans="1:20" ht="48">
      <c r="A140">
        <v>138</v>
      </c>
      <c r="B140" s="1" t="s">
        <v>140</v>
      </c>
      <c r="C140" s="1" t="s">
        <v>4248</v>
      </c>
      <c r="D140" s="4">
        <v>150000</v>
      </c>
      <c r="E140" s="4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3">
        <f t="shared" si="12"/>
        <v>3.1413333333333335E-2</v>
      </c>
      <c r="P140" s="5">
        <f t="shared" si="13"/>
        <v>81.241379310344826</v>
      </c>
      <c r="Q140" s="3" t="str">
        <f t="shared" si="14"/>
        <v>film &amp; video</v>
      </c>
      <c r="R140" t="str">
        <f t="shared" si="15"/>
        <v>science fiction</v>
      </c>
      <c r="S140" s="13">
        <f t="shared" si="16"/>
        <v>42186.257418981477</v>
      </c>
      <c r="T140" s="13">
        <f t="shared" si="17"/>
        <v>42217.207638888889</v>
      </c>
    </row>
    <row r="141" spans="1:20" ht="32">
      <c r="A141">
        <v>139</v>
      </c>
      <c r="B141" s="1" t="s">
        <v>141</v>
      </c>
      <c r="C141" s="1" t="s">
        <v>4249</v>
      </c>
      <c r="D141" s="4">
        <v>500</v>
      </c>
      <c r="E141" s="4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3">
        <f t="shared" si="12"/>
        <v>1</v>
      </c>
      <c r="P141" s="5">
        <f t="shared" si="13"/>
        <v>500</v>
      </c>
      <c r="Q141" s="3" t="str">
        <f t="shared" si="14"/>
        <v>film &amp; video</v>
      </c>
      <c r="R141" t="str">
        <f t="shared" si="15"/>
        <v>science fiction</v>
      </c>
      <c r="S141" s="13">
        <f t="shared" si="16"/>
        <v>42187.920972222222</v>
      </c>
      <c r="T141" s="13">
        <f t="shared" si="17"/>
        <v>42197.920972222222</v>
      </c>
    </row>
    <row r="142" spans="1:20" ht="48">
      <c r="A142">
        <v>140</v>
      </c>
      <c r="B142" s="1" t="s">
        <v>142</v>
      </c>
      <c r="C142" s="1" t="s">
        <v>4250</v>
      </c>
      <c r="D142" s="4">
        <v>200000</v>
      </c>
      <c r="E142" s="4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3">
        <f t="shared" si="12"/>
        <v>0</v>
      </c>
      <c r="P142" s="5" t="e">
        <f t="shared" si="13"/>
        <v>#DIV/0!</v>
      </c>
      <c r="Q142" s="3" t="str">
        <f t="shared" si="14"/>
        <v>film &amp; video</v>
      </c>
      <c r="R142" t="str">
        <f t="shared" si="15"/>
        <v>science fiction</v>
      </c>
      <c r="S142" s="13">
        <f t="shared" si="16"/>
        <v>42053.198287037041</v>
      </c>
      <c r="T142" s="13">
        <f t="shared" si="17"/>
        <v>42083.15662037037</v>
      </c>
    </row>
    <row r="143" spans="1:20" ht="48">
      <c r="A143">
        <v>141</v>
      </c>
      <c r="B143" s="1" t="s">
        <v>143</v>
      </c>
      <c r="C143" s="1" t="s">
        <v>4251</v>
      </c>
      <c r="D143" s="4">
        <v>12000</v>
      </c>
      <c r="E143" s="4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3">
        <f t="shared" si="12"/>
        <v>0.10775</v>
      </c>
      <c r="P143" s="5">
        <f t="shared" si="13"/>
        <v>46.178571428571431</v>
      </c>
      <c r="Q143" s="3" t="str">
        <f t="shared" si="14"/>
        <v>film &amp; video</v>
      </c>
      <c r="R143" t="str">
        <f t="shared" si="15"/>
        <v>science fiction</v>
      </c>
      <c r="S143" s="13">
        <f t="shared" si="16"/>
        <v>42110.153043981481</v>
      </c>
      <c r="T143" s="13">
        <f t="shared" si="17"/>
        <v>42155.153043981481</v>
      </c>
    </row>
    <row r="144" spans="1:20" ht="48">
      <c r="A144">
        <v>142</v>
      </c>
      <c r="B144" s="1" t="s">
        <v>144</v>
      </c>
      <c r="C144" s="1" t="s">
        <v>4252</v>
      </c>
      <c r="D144" s="4">
        <v>3000</v>
      </c>
      <c r="E144" s="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3">
        <f t="shared" si="12"/>
        <v>3.3333333333333335E-3</v>
      </c>
      <c r="P144" s="5">
        <f t="shared" si="13"/>
        <v>10</v>
      </c>
      <c r="Q144" s="3" t="str">
        <f t="shared" si="14"/>
        <v>film &amp; video</v>
      </c>
      <c r="R144" t="str">
        <f t="shared" si="15"/>
        <v>science fiction</v>
      </c>
      <c r="S144" s="13">
        <f t="shared" si="16"/>
        <v>41938.893263888887</v>
      </c>
      <c r="T144" s="13">
        <f t="shared" si="17"/>
        <v>41959.934930555552</v>
      </c>
    </row>
    <row r="145" spans="1:20" ht="48">
      <c r="A145">
        <v>143</v>
      </c>
      <c r="B145" s="1" t="s">
        <v>145</v>
      </c>
      <c r="C145" s="1" t="s">
        <v>4253</v>
      </c>
      <c r="D145" s="4">
        <v>5500</v>
      </c>
      <c r="E145" s="4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3">
        <f t="shared" si="12"/>
        <v>0</v>
      </c>
      <c r="P145" s="5" t="e">
        <f t="shared" si="13"/>
        <v>#DIV/0!</v>
      </c>
      <c r="Q145" s="3" t="str">
        <f t="shared" si="14"/>
        <v>film &amp; video</v>
      </c>
      <c r="R145" t="str">
        <f t="shared" si="15"/>
        <v>science fiction</v>
      </c>
      <c r="S145" s="13">
        <f t="shared" si="16"/>
        <v>42559.064143518524</v>
      </c>
      <c r="T145" s="13">
        <f t="shared" si="17"/>
        <v>42616.246527777781</v>
      </c>
    </row>
    <row r="146" spans="1:20" ht="48">
      <c r="A146">
        <v>144</v>
      </c>
      <c r="B146" s="1" t="s">
        <v>146</v>
      </c>
      <c r="C146" s="1" t="s">
        <v>4254</v>
      </c>
      <c r="D146" s="4">
        <v>7500</v>
      </c>
      <c r="E146" s="4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3">
        <f t="shared" si="12"/>
        <v>0.27600000000000002</v>
      </c>
      <c r="P146" s="5">
        <f t="shared" si="13"/>
        <v>55.945945945945944</v>
      </c>
      <c r="Q146" s="3" t="str">
        <f t="shared" si="14"/>
        <v>film &amp; video</v>
      </c>
      <c r="R146" t="str">
        <f t="shared" si="15"/>
        <v>science fiction</v>
      </c>
      <c r="S146" s="13">
        <f t="shared" si="16"/>
        <v>42047.762407407412</v>
      </c>
      <c r="T146" s="13">
        <f t="shared" si="17"/>
        <v>42107.72074074074</v>
      </c>
    </row>
    <row r="147" spans="1:20" ht="48">
      <c r="A147">
        <v>145</v>
      </c>
      <c r="B147" s="1" t="s">
        <v>147</v>
      </c>
      <c r="C147" s="1" t="s">
        <v>4255</v>
      </c>
      <c r="D147" s="4">
        <v>4500</v>
      </c>
      <c r="E147" s="4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3">
        <f t="shared" si="12"/>
        <v>7.5111111111111115E-2</v>
      </c>
      <c r="P147" s="5">
        <f t="shared" si="13"/>
        <v>37.555555555555557</v>
      </c>
      <c r="Q147" s="3" t="str">
        <f t="shared" si="14"/>
        <v>film &amp; video</v>
      </c>
      <c r="R147" t="str">
        <f t="shared" si="15"/>
        <v>science fiction</v>
      </c>
      <c r="S147" s="13">
        <f t="shared" si="16"/>
        <v>42200.542268518519</v>
      </c>
      <c r="T147" s="13">
        <f t="shared" si="17"/>
        <v>42227.542268518519</v>
      </c>
    </row>
    <row r="148" spans="1:20" ht="48">
      <c r="A148">
        <v>146</v>
      </c>
      <c r="B148" s="1" t="s">
        <v>148</v>
      </c>
      <c r="C148" s="1" t="s">
        <v>4256</v>
      </c>
      <c r="D148" s="4">
        <v>20000</v>
      </c>
      <c r="E148" s="4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3">
        <f t="shared" si="12"/>
        <v>5.7499999999999999E-3</v>
      </c>
      <c r="P148" s="5">
        <f t="shared" si="13"/>
        <v>38.333333333333336</v>
      </c>
      <c r="Q148" s="3" t="str">
        <f t="shared" si="14"/>
        <v>film &amp; video</v>
      </c>
      <c r="R148" t="str">
        <f t="shared" si="15"/>
        <v>science fiction</v>
      </c>
      <c r="S148" s="13">
        <f t="shared" si="16"/>
        <v>42693.016180555554</v>
      </c>
      <c r="T148" s="13">
        <f t="shared" si="17"/>
        <v>42753.016180555554</v>
      </c>
    </row>
    <row r="149" spans="1:20" ht="32">
      <c r="A149">
        <v>147</v>
      </c>
      <c r="B149" s="1" t="s">
        <v>149</v>
      </c>
      <c r="C149" s="1" t="s">
        <v>4257</v>
      </c>
      <c r="D149" s="4">
        <v>7000</v>
      </c>
      <c r="E149" s="4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3">
        <f t="shared" si="12"/>
        <v>0</v>
      </c>
      <c r="P149" s="5" t="e">
        <f t="shared" si="13"/>
        <v>#DIV/0!</v>
      </c>
      <c r="Q149" s="3" t="str">
        <f t="shared" si="14"/>
        <v>film &amp; video</v>
      </c>
      <c r="R149" t="str">
        <f t="shared" si="15"/>
        <v>science fiction</v>
      </c>
      <c r="S149" s="13">
        <f t="shared" si="16"/>
        <v>41969.767824074079</v>
      </c>
      <c r="T149" s="13">
        <f t="shared" si="17"/>
        <v>42012.762499999997</v>
      </c>
    </row>
    <row r="150" spans="1:20" ht="48">
      <c r="A150">
        <v>148</v>
      </c>
      <c r="B150" s="1" t="s">
        <v>150</v>
      </c>
      <c r="C150" s="1" t="s">
        <v>4258</v>
      </c>
      <c r="D150" s="4">
        <v>50000</v>
      </c>
      <c r="E150" s="4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3">
        <f t="shared" si="12"/>
        <v>8.0000000000000004E-4</v>
      </c>
      <c r="P150" s="5">
        <f t="shared" si="13"/>
        <v>20</v>
      </c>
      <c r="Q150" s="3" t="str">
        <f t="shared" si="14"/>
        <v>film &amp; video</v>
      </c>
      <c r="R150" t="str">
        <f t="shared" si="15"/>
        <v>science fiction</v>
      </c>
      <c r="S150" s="13">
        <f t="shared" si="16"/>
        <v>42397.281666666662</v>
      </c>
      <c r="T150" s="13">
        <f t="shared" si="17"/>
        <v>42427.281666666662</v>
      </c>
    </row>
    <row r="151" spans="1:20" ht="48">
      <c r="A151">
        <v>149</v>
      </c>
      <c r="B151" s="1" t="s">
        <v>151</v>
      </c>
      <c r="C151" s="1" t="s">
        <v>4259</v>
      </c>
      <c r="D151" s="4">
        <v>10000</v>
      </c>
      <c r="E151" s="4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3">
        <f t="shared" si="12"/>
        <v>9.1999999999999998E-3</v>
      </c>
      <c r="P151" s="5">
        <f t="shared" si="13"/>
        <v>15.333333333333334</v>
      </c>
      <c r="Q151" s="3" t="str">
        <f t="shared" si="14"/>
        <v>film &amp; video</v>
      </c>
      <c r="R151" t="str">
        <f t="shared" si="15"/>
        <v>science fiction</v>
      </c>
      <c r="S151" s="13">
        <f t="shared" si="16"/>
        <v>41968.172106481477</v>
      </c>
      <c r="T151" s="13">
        <f t="shared" si="17"/>
        <v>41998.333333333328</v>
      </c>
    </row>
    <row r="152" spans="1:20" ht="48">
      <c r="A152">
        <v>150</v>
      </c>
      <c r="B152" s="1" t="s">
        <v>152</v>
      </c>
      <c r="C152" s="1" t="s">
        <v>4260</v>
      </c>
      <c r="D152" s="4">
        <v>130000</v>
      </c>
      <c r="E152" s="4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3">
        <f t="shared" si="12"/>
        <v>0.23163076923076922</v>
      </c>
      <c r="P152" s="5">
        <f t="shared" si="13"/>
        <v>449.43283582089555</v>
      </c>
      <c r="Q152" s="3" t="str">
        <f t="shared" si="14"/>
        <v>film &amp; video</v>
      </c>
      <c r="R152" t="str">
        <f t="shared" si="15"/>
        <v>science fiction</v>
      </c>
      <c r="S152" s="13">
        <f t="shared" si="16"/>
        <v>42090.161828703705</v>
      </c>
      <c r="T152" s="13">
        <f t="shared" si="17"/>
        <v>42150.161828703705</v>
      </c>
    </row>
    <row r="153" spans="1:20" ht="48">
      <c r="A153">
        <v>151</v>
      </c>
      <c r="B153" s="1" t="s">
        <v>153</v>
      </c>
      <c r="C153" s="1" t="s">
        <v>4261</v>
      </c>
      <c r="D153" s="4">
        <v>250000</v>
      </c>
      <c r="E153" s="4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3">
        <f t="shared" si="12"/>
        <v>5.5999999999999995E-4</v>
      </c>
      <c r="P153" s="5">
        <f t="shared" si="13"/>
        <v>28</v>
      </c>
      <c r="Q153" s="3" t="str">
        <f t="shared" si="14"/>
        <v>film &amp; video</v>
      </c>
      <c r="R153" t="str">
        <f t="shared" si="15"/>
        <v>science fiction</v>
      </c>
      <c r="S153" s="13">
        <f t="shared" si="16"/>
        <v>42113.550821759258</v>
      </c>
      <c r="T153" s="13">
        <f t="shared" si="17"/>
        <v>42173.550821759258</v>
      </c>
    </row>
    <row r="154" spans="1:20" ht="32">
      <c r="A154">
        <v>152</v>
      </c>
      <c r="B154" s="1" t="s">
        <v>154</v>
      </c>
      <c r="C154" s="1" t="s">
        <v>4262</v>
      </c>
      <c r="D154" s="4">
        <v>380000</v>
      </c>
      <c r="E154" s="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3">
        <f t="shared" si="12"/>
        <v>7.8947368421052633E-5</v>
      </c>
      <c r="P154" s="5">
        <f t="shared" si="13"/>
        <v>15</v>
      </c>
      <c r="Q154" s="3" t="str">
        <f t="shared" si="14"/>
        <v>film &amp; video</v>
      </c>
      <c r="R154" t="str">
        <f t="shared" si="15"/>
        <v>science fiction</v>
      </c>
      <c r="S154" s="13">
        <f t="shared" si="16"/>
        <v>41875.077546296299</v>
      </c>
      <c r="T154" s="13">
        <f t="shared" si="17"/>
        <v>41905.077546296299</v>
      </c>
    </row>
    <row r="155" spans="1:20" ht="48">
      <c r="A155">
        <v>153</v>
      </c>
      <c r="B155" s="1" t="s">
        <v>155</v>
      </c>
      <c r="C155" s="1" t="s">
        <v>4263</v>
      </c>
      <c r="D155" s="4">
        <v>50000</v>
      </c>
      <c r="E155" s="4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3">
        <f t="shared" si="12"/>
        <v>7.1799999999999998E-3</v>
      </c>
      <c r="P155" s="5">
        <f t="shared" si="13"/>
        <v>35.9</v>
      </c>
      <c r="Q155" s="3" t="str">
        <f t="shared" si="14"/>
        <v>film &amp; video</v>
      </c>
      <c r="R155" t="str">
        <f t="shared" si="15"/>
        <v>science fiction</v>
      </c>
      <c r="S155" s="13">
        <f t="shared" si="16"/>
        <v>41933.586157407408</v>
      </c>
      <c r="T155" s="13">
        <f t="shared" si="17"/>
        <v>41975.627824074079</v>
      </c>
    </row>
    <row r="156" spans="1:20" ht="32">
      <c r="A156">
        <v>154</v>
      </c>
      <c r="B156" s="1" t="s">
        <v>156</v>
      </c>
      <c r="C156" s="1" t="s">
        <v>4264</v>
      </c>
      <c r="D156" s="4">
        <v>1500</v>
      </c>
      <c r="E156" s="4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3">
        <f t="shared" si="12"/>
        <v>2.6666666666666668E-2</v>
      </c>
      <c r="P156" s="5">
        <f t="shared" si="13"/>
        <v>13.333333333333334</v>
      </c>
      <c r="Q156" s="3" t="str">
        <f t="shared" si="14"/>
        <v>film &amp; video</v>
      </c>
      <c r="R156" t="str">
        <f t="shared" si="15"/>
        <v>science fiction</v>
      </c>
      <c r="S156" s="13">
        <f t="shared" si="16"/>
        <v>42115.547395833331</v>
      </c>
      <c r="T156" s="13">
        <f t="shared" si="17"/>
        <v>42158.547395833331</v>
      </c>
    </row>
    <row r="157" spans="1:20" ht="64">
      <c r="A157">
        <v>155</v>
      </c>
      <c r="B157" s="1" t="s">
        <v>157</v>
      </c>
      <c r="C157" s="1" t="s">
        <v>4265</v>
      </c>
      <c r="D157" s="4">
        <v>1350000</v>
      </c>
      <c r="E157" s="4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3">
        <f t="shared" si="12"/>
        <v>6.0000000000000002E-5</v>
      </c>
      <c r="P157" s="5">
        <f t="shared" si="13"/>
        <v>20.25</v>
      </c>
      <c r="Q157" s="3" t="str">
        <f t="shared" si="14"/>
        <v>film &amp; video</v>
      </c>
      <c r="R157" t="str">
        <f t="shared" si="15"/>
        <v>science fiction</v>
      </c>
      <c r="S157" s="13">
        <f t="shared" si="16"/>
        <v>42168.559432870374</v>
      </c>
      <c r="T157" s="13">
        <f t="shared" si="17"/>
        <v>42208.559432870374</v>
      </c>
    </row>
    <row r="158" spans="1:20" ht="48">
      <c r="A158">
        <v>156</v>
      </c>
      <c r="B158" s="1" t="s">
        <v>158</v>
      </c>
      <c r="C158" s="1" t="s">
        <v>4266</v>
      </c>
      <c r="D158" s="4">
        <v>35000</v>
      </c>
      <c r="E158" s="4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3">
        <f t="shared" si="12"/>
        <v>5.0999999999999997E-2</v>
      </c>
      <c r="P158" s="5">
        <f t="shared" si="13"/>
        <v>119</v>
      </c>
      <c r="Q158" s="3" t="str">
        <f t="shared" si="14"/>
        <v>film &amp; video</v>
      </c>
      <c r="R158" t="str">
        <f t="shared" si="15"/>
        <v>science fiction</v>
      </c>
      <c r="S158" s="13">
        <f t="shared" si="16"/>
        <v>41794.124953703707</v>
      </c>
      <c r="T158" s="13">
        <f t="shared" si="17"/>
        <v>41854.124953703707</v>
      </c>
    </row>
    <row r="159" spans="1:20" ht="48">
      <c r="A159">
        <v>157</v>
      </c>
      <c r="B159" s="1" t="s">
        <v>159</v>
      </c>
      <c r="C159" s="1" t="s">
        <v>4267</v>
      </c>
      <c r="D159" s="4">
        <v>2995</v>
      </c>
      <c r="E159" s="4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3">
        <f t="shared" si="12"/>
        <v>2.671118530884808E-3</v>
      </c>
      <c r="P159" s="5">
        <f t="shared" si="13"/>
        <v>4</v>
      </c>
      <c r="Q159" s="3" t="str">
        <f t="shared" si="14"/>
        <v>film &amp; video</v>
      </c>
      <c r="R159" t="str">
        <f t="shared" si="15"/>
        <v>science fiction</v>
      </c>
      <c r="S159" s="13">
        <f t="shared" si="16"/>
        <v>42396.911712962959</v>
      </c>
      <c r="T159" s="13">
        <f t="shared" si="17"/>
        <v>42426.911712962959</v>
      </c>
    </row>
    <row r="160" spans="1:20" ht="48">
      <c r="A160">
        <v>158</v>
      </c>
      <c r="B160" s="1" t="s">
        <v>160</v>
      </c>
      <c r="C160" s="1" t="s">
        <v>4268</v>
      </c>
      <c r="D160" s="4">
        <v>5000</v>
      </c>
      <c r="E160" s="4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3">
        <f t="shared" si="12"/>
        <v>0</v>
      </c>
      <c r="P160" s="5" t="e">
        <f t="shared" si="13"/>
        <v>#DIV/0!</v>
      </c>
      <c r="Q160" s="3" t="str">
        <f t="shared" si="14"/>
        <v>film &amp; video</v>
      </c>
      <c r="R160" t="str">
        <f t="shared" si="15"/>
        <v>science fiction</v>
      </c>
      <c r="S160" s="13">
        <f t="shared" si="16"/>
        <v>41904.07671296296</v>
      </c>
      <c r="T160" s="13">
        <f t="shared" si="17"/>
        <v>41934.07671296296</v>
      </c>
    </row>
    <row r="161" spans="1:20" ht="48">
      <c r="A161">
        <v>159</v>
      </c>
      <c r="B161" s="1" t="s">
        <v>161</v>
      </c>
      <c r="C161" s="1" t="s">
        <v>4269</v>
      </c>
      <c r="D161" s="4">
        <v>500000</v>
      </c>
      <c r="E161" s="4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3">
        <f t="shared" si="12"/>
        <v>2.0000000000000002E-5</v>
      </c>
      <c r="P161" s="5">
        <f t="shared" si="13"/>
        <v>10</v>
      </c>
      <c r="Q161" s="3" t="str">
        <f t="shared" si="14"/>
        <v>film &amp; video</v>
      </c>
      <c r="R161" t="str">
        <f t="shared" si="15"/>
        <v>science fiction</v>
      </c>
      <c r="S161" s="13">
        <f t="shared" si="16"/>
        <v>42514.434548611112</v>
      </c>
      <c r="T161" s="13">
        <f t="shared" si="17"/>
        <v>42554.434548611112</v>
      </c>
    </row>
    <row r="162" spans="1:20" ht="48">
      <c r="A162">
        <v>160</v>
      </c>
      <c r="B162" s="1" t="s">
        <v>162</v>
      </c>
      <c r="C162" s="1" t="s">
        <v>4270</v>
      </c>
      <c r="D162" s="4">
        <v>5000</v>
      </c>
      <c r="E162" s="4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3">
        <f t="shared" si="12"/>
        <v>0</v>
      </c>
      <c r="P162" s="5" t="e">
        <f t="shared" si="13"/>
        <v>#DIV/0!</v>
      </c>
      <c r="Q162" s="3" t="str">
        <f t="shared" si="14"/>
        <v>film &amp; video</v>
      </c>
      <c r="R162" t="str">
        <f t="shared" si="15"/>
        <v>drama</v>
      </c>
      <c r="S162" s="13">
        <f t="shared" si="16"/>
        <v>42171.913090277783</v>
      </c>
      <c r="T162" s="13">
        <f t="shared" si="17"/>
        <v>42231.913090277783</v>
      </c>
    </row>
    <row r="163" spans="1:20" ht="48">
      <c r="A163">
        <v>161</v>
      </c>
      <c r="B163" s="1" t="s">
        <v>163</v>
      </c>
      <c r="C163" s="1" t="s">
        <v>4271</v>
      </c>
      <c r="D163" s="4">
        <v>50000</v>
      </c>
      <c r="E163" s="4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3">
        <f t="shared" si="12"/>
        <v>1E-4</v>
      </c>
      <c r="P163" s="5">
        <f t="shared" si="13"/>
        <v>5</v>
      </c>
      <c r="Q163" s="3" t="str">
        <f t="shared" si="14"/>
        <v>film &amp; video</v>
      </c>
      <c r="R163" t="str">
        <f t="shared" si="15"/>
        <v>drama</v>
      </c>
      <c r="S163" s="13">
        <f t="shared" si="16"/>
        <v>41792.687442129631</v>
      </c>
      <c r="T163" s="13">
        <f t="shared" si="17"/>
        <v>41822.687442129631</v>
      </c>
    </row>
    <row r="164" spans="1:20" ht="48">
      <c r="A164">
        <v>162</v>
      </c>
      <c r="B164" s="1" t="s">
        <v>164</v>
      </c>
      <c r="C164" s="1" t="s">
        <v>4272</v>
      </c>
      <c r="D164" s="4">
        <v>2800</v>
      </c>
      <c r="E164" s="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3">
        <f t="shared" si="12"/>
        <v>0.15535714285714286</v>
      </c>
      <c r="P164" s="5">
        <f t="shared" si="13"/>
        <v>43.5</v>
      </c>
      <c r="Q164" s="3" t="str">
        <f t="shared" si="14"/>
        <v>film &amp; video</v>
      </c>
      <c r="R164" t="str">
        <f t="shared" si="15"/>
        <v>drama</v>
      </c>
      <c r="S164" s="13">
        <f t="shared" si="16"/>
        <v>41835.126805555556</v>
      </c>
      <c r="T164" s="13">
        <f t="shared" si="17"/>
        <v>41867.987500000003</v>
      </c>
    </row>
    <row r="165" spans="1:20" ht="64">
      <c r="A165">
        <v>163</v>
      </c>
      <c r="B165" s="1" t="s">
        <v>165</v>
      </c>
      <c r="C165" s="1" t="s">
        <v>4273</v>
      </c>
      <c r="D165" s="4">
        <v>2000000</v>
      </c>
      <c r="E165" s="4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3">
        <f t="shared" si="12"/>
        <v>0</v>
      </c>
      <c r="P165" s="5" t="e">
        <f t="shared" si="13"/>
        <v>#DIV/0!</v>
      </c>
      <c r="Q165" s="3" t="str">
        <f t="shared" si="14"/>
        <v>film &amp; video</v>
      </c>
      <c r="R165" t="str">
        <f t="shared" si="15"/>
        <v>drama</v>
      </c>
      <c r="S165" s="13">
        <f t="shared" si="16"/>
        <v>42243.961273148147</v>
      </c>
      <c r="T165" s="13">
        <f t="shared" si="17"/>
        <v>42278</v>
      </c>
    </row>
    <row r="166" spans="1:20" ht="48">
      <c r="A166">
        <v>164</v>
      </c>
      <c r="B166" s="1" t="s">
        <v>166</v>
      </c>
      <c r="C166" s="1" t="s">
        <v>4274</v>
      </c>
      <c r="D166" s="4">
        <v>120000</v>
      </c>
      <c r="E166" s="4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3">
        <f t="shared" si="12"/>
        <v>5.3333333333333332E-3</v>
      </c>
      <c r="P166" s="5">
        <f t="shared" si="13"/>
        <v>91.428571428571431</v>
      </c>
      <c r="Q166" s="3" t="str">
        <f t="shared" si="14"/>
        <v>film &amp; video</v>
      </c>
      <c r="R166" t="str">
        <f t="shared" si="15"/>
        <v>drama</v>
      </c>
      <c r="S166" s="13">
        <f t="shared" si="16"/>
        <v>41841.762743055559</v>
      </c>
      <c r="T166" s="13">
        <f t="shared" si="17"/>
        <v>41901.762743055559</v>
      </c>
    </row>
    <row r="167" spans="1:20" ht="32">
      <c r="A167">
        <v>165</v>
      </c>
      <c r="B167" s="1" t="s">
        <v>167</v>
      </c>
      <c r="C167" s="1" t="s">
        <v>4275</v>
      </c>
      <c r="D167" s="4">
        <v>17000</v>
      </c>
      <c r="E167" s="4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3">
        <f t="shared" si="12"/>
        <v>0</v>
      </c>
      <c r="P167" s="5" t="e">
        <f t="shared" si="13"/>
        <v>#DIV/0!</v>
      </c>
      <c r="Q167" s="3" t="str">
        <f t="shared" si="14"/>
        <v>film &amp; video</v>
      </c>
      <c r="R167" t="str">
        <f t="shared" si="15"/>
        <v>drama</v>
      </c>
      <c r="S167" s="13">
        <f t="shared" si="16"/>
        <v>42351.658842592587</v>
      </c>
      <c r="T167" s="13">
        <f t="shared" si="17"/>
        <v>42381.658842592587</v>
      </c>
    </row>
    <row r="168" spans="1:20" ht="48">
      <c r="A168">
        <v>166</v>
      </c>
      <c r="B168" s="1" t="s">
        <v>168</v>
      </c>
      <c r="C168" s="1" t="s">
        <v>4276</v>
      </c>
      <c r="D168" s="4">
        <v>5000</v>
      </c>
      <c r="E168" s="4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3">
        <f t="shared" si="12"/>
        <v>0.6</v>
      </c>
      <c r="P168" s="5">
        <f t="shared" si="13"/>
        <v>3000</v>
      </c>
      <c r="Q168" s="3" t="str">
        <f t="shared" si="14"/>
        <v>film &amp; video</v>
      </c>
      <c r="R168" t="str">
        <f t="shared" si="15"/>
        <v>drama</v>
      </c>
      <c r="S168" s="13">
        <f t="shared" si="16"/>
        <v>42721.075949074075</v>
      </c>
      <c r="T168" s="13">
        <f t="shared" si="17"/>
        <v>42751.075949074075</v>
      </c>
    </row>
    <row r="169" spans="1:20" ht="48">
      <c r="A169">
        <v>167</v>
      </c>
      <c r="B169" s="1" t="s">
        <v>169</v>
      </c>
      <c r="C169" s="1" t="s">
        <v>4277</v>
      </c>
      <c r="D169" s="4">
        <v>110000</v>
      </c>
      <c r="E169" s="4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3">
        <f t="shared" si="12"/>
        <v>1E-4</v>
      </c>
      <c r="P169" s="5">
        <f t="shared" si="13"/>
        <v>5.5</v>
      </c>
      <c r="Q169" s="3" t="str">
        <f t="shared" si="14"/>
        <v>film &amp; video</v>
      </c>
      <c r="R169" t="str">
        <f t="shared" si="15"/>
        <v>drama</v>
      </c>
      <c r="S169" s="13">
        <f t="shared" si="16"/>
        <v>42160.927488425921</v>
      </c>
      <c r="T169" s="13">
        <f t="shared" si="17"/>
        <v>42220.927488425921</v>
      </c>
    </row>
    <row r="170" spans="1:20" ht="48">
      <c r="A170">
        <v>168</v>
      </c>
      <c r="B170" s="1" t="s">
        <v>170</v>
      </c>
      <c r="C170" s="1" t="s">
        <v>4278</v>
      </c>
      <c r="D170" s="4">
        <v>8000</v>
      </c>
      <c r="E170" s="4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3">
        <f t="shared" si="12"/>
        <v>4.0625000000000001E-2</v>
      </c>
      <c r="P170" s="5">
        <f t="shared" si="13"/>
        <v>108.33333333333333</v>
      </c>
      <c r="Q170" s="3" t="str">
        <f t="shared" si="14"/>
        <v>film &amp; video</v>
      </c>
      <c r="R170" t="str">
        <f t="shared" si="15"/>
        <v>drama</v>
      </c>
      <c r="S170" s="13">
        <f t="shared" si="16"/>
        <v>42052.83530092593</v>
      </c>
      <c r="T170" s="13">
        <f t="shared" si="17"/>
        <v>42082.793634259258</v>
      </c>
    </row>
    <row r="171" spans="1:20" ht="48">
      <c r="A171">
        <v>169</v>
      </c>
      <c r="B171" s="1" t="s">
        <v>171</v>
      </c>
      <c r="C171" s="1" t="s">
        <v>4279</v>
      </c>
      <c r="D171" s="4">
        <v>2500</v>
      </c>
      <c r="E171" s="4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3">
        <f t="shared" si="12"/>
        <v>0.224</v>
      </c>
      <c r="P171" s="5">
        <f t="shared" si="13"/>
        <v>56</v>
      </c>
      <c r="Q171" s="3" t="str">
        <f t="shared" si="14"/>
        <v>film &amp; video</v>
      </c>
      <c r="R171" t="str">
        <f t="shared" si="15"/>
        <v>drama</v>
      </c>
      <c r="S171" s="13">
        <f t="shared" si="16"/>
        <v>41900.505312499998</v>
      </c>
      <c r="T171" s="13">
        <f t="shared" si="17"/>
        <v>41930.505312499998</v>
      </c>
    </row>
    <row r="172" spans="1:20" ht="48">
      <c r="A172">
        <v>170</v>
      </c>
      <c r="B172" s="1" t="s">
        <v>172</v>
      </c>
      <c r="C172" s="1" t="s">
        <v>4280</v>
      </c>
      <c r="D172" s="4">
        <v>10000</v>
      </c>
      <c r="E172" s="4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3">
        <f t="shared" si="12"/>
        <v>3.2500000000000001E-2</v>
      </c>
      <c r="P172" s="5">
        <f t="shared" si="13"/>
        <v>32.5</v>
      </c>
      <c r="Q172" s="3" t="str">
        <f t="shared" si="14"/>
        <v>film &amp; video</v>
      </c>
      <c r="R172" t="str">
        <f t="shared" si="15"/>
        <v>drama</v>
      </c>
      <c r="S172" s="13">
        <f t="shared" si="16"/>
        <v>42216.977812500001</v>
      </c>
      <c r="T172" s="13">
        <f t="shared" si="17"/>
        <v>42246.227777777778</v>
      </c>
    </row>
    <row r="173" spans="1:20" ht="48">
      <c r="A173">
        <v>171</v>
      </c>
      <c r="B173" s="1" t="s">
        <v>173</v>
      </c>
      <c r="C173" s="1" t="s">
        <v>4281</v>
      </c>
      <c r="D173" s="4">
        <v>50000</v>
      </c>
      <c r="E173" s="4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3">
        <f t="shared" si="12"/>
        <v>2.0000000000000002E-5</v>
      </c>
      <c r="P173" s="5">
        <f t="shared" si="13"/>
        <v>1</v>
      </c>
      <c r="Q173" s="3" t="str">
        <f t="shared" si="14"/>
        <v>film &amp; video</v>
      </c>
      <c r="R173" t="str">
        <f t="shared" si="15"/>
        <v>drama</v>
      </c>
      <c r="S173" s="13">
        <f t="shared" si="16"/>
        <v>42534.180717592593</v>
      </c>
      <c r="T173" s="13">
        <f t="shared" si="17"/>
        <v>42594.180717592593</v>
      </c>
    </row>
    <row r="174" spans="1:20" ht="48">
      <c r="A174">
        <v>172</v>
      </c>
      <c r="B174" s="1" t="s">
        <v>174</v>
      </c>
      <c r="C174" s="1" t="s">
        <v>4282</v>
      </c>
      <c r="D174" s="4">
        <v>95000</v>
      </c>
      <c r="E174" s="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3">
        <f t="shared" si="12"/>
        <v>0</v>
      </c>
      <c r="P174" s="5" t="e">
        <f t="shared" si="13"/>
        <v>#DIV/0!</v>
      </c>
      <c r="Q174" s="3" t="str">
        <f t="shared" si="14"/>
        <v>film &amp; video</v>
      </c>
      <c r="R174" t="str">
        <f t="shared" si="15"/>
        <v>drama</v>
      </c>
      <c r="S174" s="13">
        <f t="shared" si="16"/>
        <v>42047.394942129627</v>
      </c>
      <c r="T174" s="13">
        <f t="shared" si="17"/>
        <v>42082.353275462956</v>
      </c>
    </row>
    <row r="175" spans="1:20" ht="48">
      <c r="A175">
        <v>173</v>
      </c>
      <c r="B175" s="1" t="s">
        <v>175</v>
      </c>
      <c r="C175" s="1" t="s">
        <v>4283</v>
      </c>
      <c r="D175" s="4">
        <v>1110</v>
      </c>
      <c r="E175" s="4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3">
        <f t="shared" si="12"/>
        <v>0</v>
      </c>
      <c r="P175" s="5" t="e">
        <f t="shared" si="13"/>
        <v>#DIV/0!</v>
      </c>
      <c r="Q175" s="3" t="str">
        <f t="shared" si="14"/>
        <v>film &amp; video</v>
      </c>
      <c r="R175" t="str">
        <f t="shared" si="15"/>
        <v>drama</v>
      </c>
      <c r="S175" s="13">
        <f t="shared" si="16"/>
        <v>42033.573009259257</v>
      </c>
      <c r="T175" s="13">
        <f t="shared" si="17"/>
        <v>42063.573009259257</v>
      </c>
    </row>
    <row r="176" spans="1:20" ht="48">
      <c r="A176">
        <v>174</v>
      </c>
      <c r="B176" s="1" t="s">
        <v>176</v>
      </c>
      <c r="C176" s="1" t="s">
        <v>4284</v>
      </c>
      <c r="D176" s="4">
        <v>6000</v>
      </c>
      <c r="E176" s="4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3">
        <f t="shared" si="12"/>
        <v>0</v>
      </c>
      <c r="P176" s="5" t="e">
        <f t="shared" si="13"/>
        <v>#DIV/0!</v>
      </c>
      <c r="Q176" s="3" t="str">
        <f t="shared" si="14"/>
        <v>film &amp; video</v>
      </c>
      <c r="R176" t="str">
        <f t="shared" si="15"/>
        <v>drama</v>
      </c>
      <c r="S176" s="13">
        <f t="shared" si="16"/>
        <v>42072.758981481486</v>
      </c>
      <c r="T176" s="13">
        <f t="shared" si="17"/>
        <v>42132.758981481486</v>
      </c>
    </row>
    <row r="177" spans="1:20" ht="48">
      <c r="A177">
        <v>175</v>
      </c>
      <c r="B177" s="1" t="s">
        <v>177</v>
      </c>
      <c r="C177" s="1" t="s">
        <v>4285</v>
      </c>
      <c r="D177" s="4">
        <v>20000</v>
      </c>
      <c r="E177" s="4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3">
        <f t="shared" si="12"/>
        <v>6.4850000000000005E-2</v>
      </c>
      <c r="P177" s="5">
        <f t="shared" si="13"/>
        <v>49.884615384615387</v>
      </c>
      <c r="Q177" s="3" t="str">
        <f t="shared" si="14"/>
        <v>film &amp; video</v>
      </c>
      <c r="R177" t="str">
        <f t="shared" si="15"/>
        <v>drama</v>
      </c>
      <c r="S177" s="13">
        <f t="shared" si="16"/>
        <v>41855.777905092589</v>
      </c>
      <c r="T177" s="13">
        <f t="shared" si="17"/>
        <v>41880.777905092589</v>
      </c>
    </row>
    <row r="178" spans="1:20" ht="48">
      <c r="A178">
        <v>176</v>
      </c>
      <c r="B178" s="1" t="s">
        <v>178</v>
      </c>
      <c r="C178" s="1" t="s">
        <v>4286</v>
      </c>
      <c r="D178" s="4">
        <v>1500</v>
      </c>
      <c r="E178" s="4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3">
        <f t="shared" si="12"/>
        <v>0</v>
      </c>
      <c r="P178" s="5" t="e">
        <f t="shared" si="13"/>
        <v>#DIV/0!</v>
      </c>
      <c r="Q178" s="3" t="str">
        <f t="shared" si="14"/>
        <v>film &amp; video</v>
      </c>
      <c r="R178" t="str">
        <f t="shared" si="15"/>
        <v>drama</v>
      </c>
      <c r="S178" s="13">
        <f t="shared" si="16"/>
        <v>42191.824062500003</v>
      </c>
      <c r="T178" s="13">
        <f t="shared" si="17"/>
        <v>42221.824062500003</v>
      </c>
    </row>
    <row r="179" spans="1:20" ht="32">
      <c r="A179">
        <v>177</v>
      </c>
      <c r="B179" s="1" t="s">
        <v>179</v>
      </c>
      <c r="C179" s="1" t="s">
        <v>4287</v>
      </c>
      <c r="D179" s="4">
        <v>450</v>
      </c>
      <c r="E179" s="4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3">
        <f t="shared" si="12"/>
        <v>0.4</v>
      </c>
      <c r="P179" s="5">
        <f t="shared" si="13"/>
        <v>25.714285714285715</v>
      </c>
      <c r="Q179" s="3" t="str">
        <f t="shared" si="14"/>
        <v>film &amp; video</v>
      </c>
      <c r="R179" t="str">
        <f t="shared" si="15"/>
        <v>drama</v>
      </c>
      <c r="S179" s="13">
        <f t="shared" si="16"/>
        <v>42070.047754629632</v>
      </c>
      <c r="T179" s="13">
        <f t="shared" si="17"/>
        <v>42087.00608796296</v>
      </c>
    </row>
    <row r="180" spans="1:20" ht="32">
      <c r="A180">
        <v>178</v>
      </c>
      <c r="B180" s="1" t="s">
        <v>180</v>
      </c>
      <c r="C180" s="1" t="s">
        <v>4288</v>
      </c>
      <c r="D180" s="4">
        <v>500000</v>
      </c>
      <c r="E180" s="4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3">
        <f t="shared" si="12"/>
        <v>0</v>
      </c>
      <c r="P180" s="5" t="e">
        <f t="shared" si="13"/>
        <v>#DIV/0!</v>
      </c>
      <c r="Q180" s="3" t="str">
        <f t="shared" si="14"/>
        <v>film &amp; video</v>
      </c>
      <c r="R180" t="str">
        <f t="shared" si="15"/>
        <v>drama</v>
      </c>
      <c r="S180" s="13">
        <f t="shared" si="16"/>
        <v>42304.955381944441</v>
      </c>
      <c r="T180" s="13">
        <f t="shared" si="17"/>
        <v>42334.997048611112</v>
      </c>
    </row>
    <row r="181" spans="1:20" ht="32">
      <c r="A181">
        <v>179</v>
      </c>
      <c r="B181" s="1" t="s">
        <v>181</v>
      </c>
      <c r="C181" s="1" t="s">
        <v>4289</v>
      </c>
      <c r="D181" s="4">
        <v>1000</v>
      </c>
      <c r="E181" s="4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3">
        <f t="shared" si="12"/>
        <v>0.2</v>
      </c>
      <c r="P181" s="5">
        <f t="shared" si="13"/>
        <v>100</v>
      </c>
      <c r="Q181" s="3" t="str">
        <f t="shared" si="14"/>
        <v>film &amp; video</v>
      </c>
      <c r="R181" t="str">
        <f t="shared" si="15"/>
        <v>drama</v>
      </c>
      <c r="S181" s="13">
        <f t="shared" si="16"/>
        <v>42403.080497685187</v>
      </c>
      <c r="T181" s="13">
        <f t="shared" si="17"/>
        <v>42433.080497685187</v>
      </c>
    </row>
    <row r="182" spans="1:20" ht="48">
      <c r="A182">
        <v>180</v>
      </c>
      <c r="B182" s="1" t="s">
        <v>182</v>
      </c>
      <c r="C182" s="1" t="s">
        <v>4290</v>
      </c>
      <c r="D182" s="4">
        <v>1200</v>
      </c>
      <c r="E182" s="4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3">
        <f t="shared" si="12"/>
        <v>0.33416666666666667</v>
      </c>
      <c r="P182" s="5">
        <f t="shared" si="13"/>
        <v>30.846153846153847</v>
      </c>
      <c r="Q182" s="3" t="str">
        <f t="shared" si="14"/>
        <v>film &amp; video</v>
      </c>
      <c r="R182" t="str">
        <f t="shared" si="15"/>
        <v>drama</v>
      </c>
      <c r="S182" s="13">
        <f t="shared" si="16"/>
        <v>42067.991238425922</v>
      </c>
      <c r="T182" s="13">
        <f t="shared" si="17"/>
        <v>42107.791666666672</v>
      </c>
    </row>
    <row r="183" spans="1:20" ht="48">
      <c r="A183">
        <v>181</v>
      </c>
      <c r="B183" s="1" t="s">
        <v>183</v>
      </c>
      <c r="C183" s="1" t="s">
        <v>4291</v>
      </c>
      <c r="D183" s="4">
        <v>3423</v>
      </c>
      <c r="E183" s="4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3">
        <f t="shared" si="12"/>
        <v>0.21092608822670172</v>
      </c>
      <c r="P183" s="5">
        <f t="shared" si="13"/>
        <v>180.5</v>
      </c>
      <c r="Q183" s="3" t="str">
        <f t="shared" si="14"/>
        <v>film &amp; video</v>
      </c>
      <c r="R183" t="str">
        <f t="shared" si="15"/>
        <v>drama</v>
      </c>
      <c r="S183" s="13">
        <f t="shared" si="16"/>
        <v>42147.741840277777</v>
      </c>
      <c r="T183" s="13">
        <f t="shared" si="17"/>
        <v>42177.741840277777</v>
      </c>
    </row>
    <row r="184" spans="1:20" ht="48">
      <c r="A184">
        <v>182</v>
      </c>
      <c r="B184" s="1" t="s">
        <v>184</v>
      </c>
      <c r="C184" s="1" t="s">
        <v>4292</v>
      </c>
      <c r="D184" s="4">
        <v>1000</v>
      </c>
      <c r="E184" s="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3">
        <f t="shared" si="12"/>
        <v>0</v>
      </c>
      <c r="P184" s="5" t="e">
        <f t="shared" si="13"/>
        <v>#DIV/0!</v>
      </c>
      <c r="Q184" s="3" t="str">
        <f t="shared" si="14"/>
        <v>film &amp; video</v>
      </c>
      <c r="R184" t="str">
        <f t="shared" si="15"/>
        <v>drama</v>
      </c>
      <c r="S184" s="13">
        <f t="shared" si="16"/>
        <v>42712.011944444443</v>
      </c>
      <c r="T184" s="13">
        <f t="shared" si="17"/>
        <v>42742.011944444443</v>
      </c>
    </row>
    <row r="185" spans="1:20" ht="16">
      <c r="A185">
        <v>183</v>
      </c>
      <c r="B185" s="1" t="s">
        <v>185</v>
      </c>
      <c r="C185" s="1" t="s">
        <v>4293</v>
      </c>
      <c r="D185" s="4">
        <v>12500</v>
      </c>
      <c r="E185" s="4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3">
        <f t="shared" si="12"/>
        <v>0.35855999999999999</v>
      </c>
      <c r="P185" s="5">
        <f t="shared" si="13"/>
        <v>373.5</v>
      </c>
      <c r="Q185" s="3" t="str">
        <f t="shared" si="14"/>
        <v>film &amp; video</v>
      </c>
      <c r="R185" t="str">
        <f t="shared" si="15"/>
        <v>drama</v>
      </c>
      <c r="S185" s="13">
        <f t="shared" si="16"/>
        <v>41939.810300925928</v>
      </c>
      <c r="T185" s="13">
        <f t="shared" si="17"/>
        <v>41969.851967592593</v>
      </c>
    </row>
    <row r="186" spans="1:20" ht="48">
      <c r="A186">
        <v>184</v>
      </c>
      <c r="B186" s="1" t="s">
        <v>186</v>
      </c>
      <c r="C186" s="1" t="s">
        <v>4294</v>
      </c>
      <c r="D186" s="4">
        <v>1500</v>
      </c>
      <c r="E186" s="4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3">
        <f t="shared" si="12"/>
        <v>3.4000000000000002E-2</v>
      </c>
      <c r="P186" s="5">
        <f t="shared" si="13"/>
        <v>25.5</v>
      </c>
      <c r="Q186" s="3" t="str">
        <f t="shared" si="14"/>
        <v>film &amp; video</v>
      </c>
      <c r="R186" t="str">
        <f t="shared" si="15"/>
        <v>drama</v>
      </c>
      <c r="S186" s="13">
        <f t="shared" si="16"/>
        <v>41825.791226851856</v>
      </c>
      <c r="T186" s="13">
        <f t="shared" si="17"/>
        <v>41883.165972222225</v>
      </c>
    </row>
    <row r="187" spans="1:20" ht="16">
      <c r="A187">
        <v>185</v>
      </c>
      <c r="B187" s="1" t="s">
        <v>187</v>
      </c>
      <c r="C187" s="1" t="s">
        <v>4295</v>
      </c>
      <c r="D187" s="4">
        <v>40000</v>
      </c>
      <c r="E187" s="4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3">
        <f t="shared" si="12"/>
        <v>5.5E-2</v>
      </c>
      <c r="P187" s="5">
        <f t="shared" si="13"/>
        <v>220</v>
      </c>
      <c r="Q187" s="3" t="str">
        <f t="shared" si="14"/>
        <v>film &amp; video</v>
      </c>
      <c r="R187" t="str">
        <f t="shared" si="15"/>
        <v>drama</v>
      </c>
      <c r="S187" s="13">
        <f t="shared" si="16"/>
        <v>42570.91133101852</v>
      </c>
      <c r="T187" s="13">
        <f t="shared" si="17"/>
        <v>42600.91133101852</v>
      </c>
    </row>
    <row r="188" spans="1:20" ht="48">
      <c r="A188">
        <v>186</v>
      </c>
      <c r="B188" s="1" t="s">
        <v>188</v>
      </c>
      <c r="C188" s="1" t="s">
        <v>4296</v>
      </c>
      <c r="D188" s="4">
        <v>5000</v>
      </c>
      <c r="E188" s="4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3">
        <f t="shared" si="12"/>
        <v>0</v>
      </c>
      <c r="P188" s="5" t="e">
        <f t="shared" si="13"/>
        <v>#DIV/0!</v>
      </c>
      <c r="Q188" s="3" t="str">
        <f t="shared" si="14"/>
        <v>film &amp; video</v>
      </c>
      <c r="R188" t="str">
        <f t="shared" si="15"/>
        <v>drama</v>
      </c>
      <c r="S188" s="13">
        <f t="shared" si="16"/>
        <v>42767.812893518523</v>
      </c>
      <c r="T188" s="13">
        <f t="shared" si="17"/>
        <v>42797.833333333328</v>
      </c>
    </row>
    <row r="189" spans="1:20" ht="32">
      <c r="A189">
        <v>187</v>
      </c>
      <c r="B189" s="1" t="s">
        <v>189</v>
      </c>
      <c r="C189" s="1" t="s">
        <v>4297</v>
      </c>
      <c r="D189" s="4">
        <v>5000</v>
      </c>
      <c r="E189" s="4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3">
        <f t="shared" si="12"/>
        <v>0.16</v>
      </c>
      <c r="P189" s="5">
        <f t="shared" si="13"/>
        <v>160</v>
      </c>
      <c r="Q189" s="3" t="str">
        <f t="shared" si="14"/>
        <v>film &amp; video</v>
      </c>
      <c r="R189" t="str">
        <f t="shared" si="15"/>
        <v>drama</v>
      </c>
      <c r="S189" s="13">
        <f t="shared" si="16"/>
        <v>42182.234456018516</v>
      </c>
      <c r="T189" s="13">
        <f t="shared" si="17"/>
        <v>42206.290972222225</v>
      </c>
    </row>
    <row r="190" spans="1:20" ht="48">
      <c r="A190">
        <v>188</v>
      </c>
      <c r="B190" s="1" t="s">
        <v>190</v>
      </c>
      <c r="C190" s="1" t="s">
        <v>4298</v>
      </c>
      <c r="D190" s="4">
        <v>1500</v>
      </c>
      <c r="E190" s="4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3">
        <f t="shared" si="12"/>
        <v>0</v>
      </c>
      <c r="P190" s="5" t="e">
        <f t="shared" si="13"/>
        <v>#DIV/0!</v>
      </c>
      <c r="Q190" s="3" t="str">
        <f t="shared" si="14"/>
        <v>film &amp; video</v>
      </c>
      <c r="R190" t="str">
        <f t="shared" si="15"/>
        <v>drama</v>
      </c>
      <c r="S190" s="13">
        <f t="shared" si="16"/>
        <v>41857.18304398148</v>
      </c>
      <c r="T190" s="13">
        <f t="shared" si="17"/>
        <v>41887.18304398148</v>
      </c>
    </row>
    <row r="191" spans="1:20" ht="48">
      <c r="A191">
        <v>189</v>
      </c>
      <c r="B191" s="1" t="s">
        <v>191</v>
      </c>
      <c r="C191" s="1" t="s">
        <v>4299</v>
      </c>
      <c r="D191" s="4">
        <v>500000</v>
      </c>
      <c r="E191" s="4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3">
        <f t="shared" si="12"/>
        <v>6.8999999999999997E-4</v>
      </c>
      <c r="P191" s="5">
        <f t="shared" si="13"/>
        <v>69</v>
      </c>
      <c r="Q191" s="3" t="str">
        <f t="shared" si="14"/>
        <v>film &amp; video</v>
      </c>
      <c r="R191" t="str">
        <f t="shared" si="15"/>
        <v>drama</v>
      </c>
      <c r="S191" s="13">
        <f t="shared" si="16"/>
        <v>42556.690706018519</v>
      </c>
      <c r="T191" s="13">
        <f t="shared" si="17"/>
        <v>42616.690706018519</v>
      </c>
    </row>
    <row r="192" spans="1:20" ht="16">
      <c r="A192">
        <v>190</v>
      </c>
      <c r="B192" s="1" t="s">
        <v>192</v>
      </c>
      <c r="C192" s="1" t="s">
        <v>4300</v>
      </c>
      <c r="D192" s="4">
        <v>12000</v>
      </c>
      <c r="E192" s="4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3">
        <f t="shared" si="12"/>
        <v>4.1666666666666666E-3</v>
      </c>
      <c r="P192" s="5">
        <f t="shared" si="13"/>
        <v>50</v>
      </c>
      <c r="Q192" s="3" t="str">
        <f t="shared" si="14"/>
        <v>film &amp; video</v>
      </c>
      <c r="R192" t="str">
        <f t="shared" si="15"/>
        <v>drama</v>
      </c>
      <c r="S192" s="13">
        <f t="shared" si="16"/>
        <v>42527.650995370372</v>
      </c>
      <c r="T192" s="13">
        <f t="shared" si="17"/>
        <v>42537.650995370372</v>
      </c>
    </row>
    <row r="193" spans="1:20" ht="48">
      <c r="A193">
        <v>191</v>
      </c>
      <c r="B193" s="1" t="s">
        <v>193</v>
      </c>
      <c r="C193" s="1" t="s">
        <v>4301</v>
      </c>
      <c r="D193" s="4">
        <v>5000</v>
      </c>
      <c r="E193" s="4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3">
        <f t="shared" si="12"/>
        <v>0.05</v>
      </c>
      <c r="P193" s="5">
        <f t="shared" si="13"/>
        <v>83.333333333333329</v>
      </c>
      <c r="Q193" s="3" t="str">
        <f t="shared" si="14"/>
        <v>film &amp; video</v>
      </c>
      <c r="R193" t="str">
        <f t="shared" si="15"/>
        <v>drama</v>
      </c>
      <c r="S193" s="13">
        <f t="shared" si="16"/>
        <v>42239.441412037035</v>
      </c>
      <c r="T193" s="13">
        <f t="shared" si="17"/>
        <v>42279.441412037035</v>
      </c>
    </row>
    <row r="194" spans="1:20" ht="48">
      <c r="A194">
        <v>192</v>
      </c>
      <c r="B194" s="1" t="s">
        <v>194</v>
      </c>
      <c r="C194" s="1" t="s">
        <v>4302</v>
      </c>
      <c r="D194" s="4">
        <v>1000000</v>
      </c>
      <c r="E194" s="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3">
        <f t="shared" si="12"/>
        <v>1.7E-5</v>
      </c>
      <c r="P194" s="5">
        <f t="shared" si="13"/>
        <v>5.666666666666667</v>
      </c>
      <c r="Q194" s="3" t="str">
        <f t="shared" si="14"/>
        <v>film &amp; video</v>
      </c>
      <c r="R194" t="str">
        <f t="shared" si="15"/>
        <v>drama</v>
      </c>
      <c r="S194" s="13">
        <f t="shared" si="16"/>
        <v>41899.792037037041</v>
      </c>
      <c r="T194" s="13">
        <f t="shared" si="17"/>
        <v>41929.792037037041</v>
      </c>
    </row>
    <row r="195" spans="1:20" ht="48">
      <c r="A195">
        <v>193</v>
      </c>
      <c r="B195" s="1" t="s">
        <v>195</v>
      </c>
      <c r="C195" s="1" t="s">
        <v>4303</v>
      </c>
      <c r="D195" s="4">
        <v>1000</v>
      </c>
      <c r="E195" s="4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3">
        <f t="shared" ref="O195:O258" si="18">E195/D195</f>
        <v>0</v>
      </c>
      <c r="P195" s="5" t="e">
        <f t="shared" ref="P195:P258" si="19">E195/L195</f>
        <v>#DIV/0!</v>
      </c>
      <c r="Q195" s="3" t="str">
        <f t="shared" ref="Q195:Q258" si="20">LEFT(N195,SEARCH("/",N195)-1)</f>
        <v>film &amp; video</v>
      </c>
      <c r="R195" t="str">
        <f t="shared" ref="R195:R258" si="21">RIGHT(N195,LEN(N195)-SEARCH("/",N195))</f>
        <v>drama</v>
      </c>
      <c r="S195" s="13">
        <f t="shared" ref="S195:S258" si="22">(((J195/60)/60)/24)+DATE(1970,1,1)</f>
        <v>41911.934791666667</v>
      </c>
      <c r="T195" s="13">
        <f t="shared" ref="T195:T258" si="23">(((I195/60)/60)/24)+DATE(1970,1,1)</f>
        <v>41971.976458333331</v>
      </c>
    </row>
    <row r="196" spans="1:20" ht="48">
      <c r="A196">
        <v>194</v>
      </c>
      <c r="B196" s="1" t="s">
        <v>196</v>
      </c>
      <c r="C196" s="1" t="s">
        <v>4304</v>
      </c>
      <c r="D196" s="4">
        <v>2500</v>
      </c>
      <c r="E196" s="4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3">
        <f t="shared" si="18"/>
        <v>1.1999999999999999E-3</v>
      </c>
      <c r="P196" s="5">
        <f t="shared" si="19"/>
        <v>1</v>
      </c>
      <c r="Q196" s="3" t="str">
        <f t="shared" si="20"/>
        <v>film &amp; video</v>
      </c>
      <c r="R196" t="str">
        <f t="shared" si="21"/>
        <v>drama</v>
      </c>
      <c r="S196" s="13">
        <f t="shared" si="22"/>
        <v>42375.996886574074</v>
      </c>
      <c r="T196" s="13">
        <f t="shared" si="23"/>
        <v>42435.996886574074</v>
      </c>
    </row>
    <row r="197" spans="1:20" ht="48">
      <c r="A197">
        <v>195</v>
      </c>
      <c r="B197" s="1" t="s">
        <v>197</v>
      </c>
      <c r="C197" s="1" t="s">
        <v>4305</v>
      </c>
      <c r="D197" s="4">
        <v>2000000</v>
      </c>
      <c r="E197" s="4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3">
        <f t="shared" si="18"/>
        <v>0</v>
      </c>
      <c r="P197" s="5" t="e">
        <f t="shared" si="19"/>
        <v>#DIV/0!</v>
      </c>
      <c r="Q197" s="3" t="str">
        <f t="shared" si="20"/>
        <v>film &amp; video</v>
      </c>
      <c r="R197" t="str">
        <f t="shared" si="21"/>
        <v>drama</v>
      </c>
      <c r="S197" s="13">
        <f t="shared" si="22"/>
        <v>42135.67050925926</v>
      </c>
      <c r="T197" s="13">
        <f t="shared" si="23"/>
        <v>42195.67050925926</v>
      </c>
    </row>
    <row r="198" spans="1:20" ht="48">
      <c r="A198">
        <v>196</v>
      </c>
      <c r="B198" s="1" t="s">
        <v>198</v>
      </c>
      <c r="C198" s="1" t="s">
        <v>4306</v>
      </c>
      <c r="D198" s="4">
        <v>3500</v>
      </c>
      <c r="E198" s="4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3">
        <f t="shared" si="18"/>
        <v>0.41857142857142859</v>
      </c>
      <c r="P198" s="5">
        <f t="shared" si="19"/>
        <v>77.10526315789474</v>
      </c>
      <c r="Q198" s="3" t="str">
        <f t="shared" si="20"/>
        <v>film &amp; video</v>
      </c>
      <c r="R198" t="str">
        <f t="shared" si="21"/>
        <v>drama</v>
      </c>
      <c r="S198" s="13">
        <f t="shared" si="22"/>
        <v>42259.542800925927</v>
      </c>
      <c r="T198" s="13">
        <f t="shared" si="23"/>
        <v>42287.875</v>
      </c>
    </row>
    <row r="199" spans="1:20" ht="48">
      <c r="A199">
        <v>197</v>
      </c>
      <c r="B199" s="1" t="s">
        <v>199</v>
      </c>
      <c r="C199" s="1" t="s">
        <v>4307</v>
      </c>
      <c r="D199" s="4">
        <v>2500</v>
      </c>
      <c r="E199" s="4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3">
        <f t="shared" si="18"/>
        <v>0.1048</v>
      </c>
      <c r="P199" s="5">
        <f t="shared" si="19"/>
        <v>32.75</v>
      </c>
      <c r="Q199" s="3" t="str">
        <f t="shared" si="20"/>
        <v>film &amp; video</v>
      </c>
      <c r="R199" t="str">
        <f t="shared" si="21"/>
        <v>drama</v>
      </c>
      <c r="S199" s="13">
        <f t="shared" si="22"/>
        <v>42741.848379629635</v>
      </c>
      <c r="T199" s="13">
        <f t="shared" si="23"/>
        <v>42783.875</v>
      </c>
    </row>
    <row r="200" spans="1:20" ht="48">
      <c r="A200">
        <v>198</v>
      </c>
      <c r="B200" s="1" t="s">
        <v>200</v>
      </c>
      <c r="C200" s="1" t="s">
        <v>4308</v>
      </c>
      <c r="D200" s="4">
        <v>25000</v>
      </c>
      <c r="E200" s="4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3">
        <f t="shared" si="18"/>
        <v>1.116E-2</v>
      </c>
      <c r="P200" s="5">
        <f t="shared" si="19"/>
        <v>46.5</v>
      </c>
      <c r="Q200" s="3" t="str">
        <f t="shared" si="20"/>
        <v>film &amp; video</v>
      </c>
      <c r="R200" t="str">
        <f t="shared" si="21"/>
        <v>drama</v>
      </c>
      <c r="S200" s="13">
        <f t="shared" si="22"/>
        <v>41887.383356481485</v>
      </c>
      <c r="T200" s="13">
        <f t="shared" si="23"/>
        <v>41917.383356481485</v>
      </c>
    </row>
    <row r="201" spans="1:20" ht="48">
      <c r="A201">
        <v>199</v>
      </c>
      <c r="B201" s="1" t="s">
        <v>201</v>
      </c>
      <c r="C201" s="1" t="s">
        <v>4309</v>
      </c>
      <c r="D201" s="4">
        <v>10000</v>
      </c>
      <c r="E201" s="4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3">
        <f t="shared" si="18"/>
        <v>0</v>
      </c>
      <c r="P201" s="5" t="e">
        <f t="shared" si="19"/>
        <v>#DIV/0!</v>
      </c>
      <c r="Q201" s="3" t="str">
        <f t="shared" si="20"/>
        <v>film &amp; video</v>
      </c>
      <c r="R201" t="str">
        <f t="shared" si="21"/>
        <v>drama</v>
      </c>
      <c r="S201" s="13">
        <f t="shared" si="22"/>
        <v>42584.123865740738</v>
      </c>
      <c r="T201" s="13">
        <f t="shared" si="23"/>
        <v>42614.123865740738</v>
      </c>
    </row>
    <row r="202" spans="1:20" ht="32">
      <c r="A202">
        <v>200</v>
      </c>
      <c r="B202" s="1" t="s">
        <v>202</v>
      </c>
      <c r="C202" s="1" t="s">
        <v>4310</v>
      </c>
      <c r="D202" s="4">
        <v>6000</v>
      </c>
      <c r="E202" s="4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3">
        <f t="shared" si="18"/>
        <v>0.26192500000000002</v>
      </c>
      <c r="P202" s="5">
        <f t="shared" si="19"/>
        <v>87.308333333333337</v>
      </c>
      <c r="Q202" s="3" t="str">
        <f t="shared" si="20"/>
        <v>film &amp; video</v>
      </c>
      <c r="R202" t="str">
        <f t="shared" si="21"/>
        <v>drama</v>
      </c>
      <c r="S202" s="13">
        <f t="shared" si="22"/>
        <v>41867.083368055559</v>
      </c>
      <c r="T202" s="13">
        <f t="shared" si="23"/>
        <v>41897.083368055559</v>
      </c>
    </row>
    <row r="203" spans="1:20" ht="48">
      <c r="A203">
        <v>201</v>
      </c>
      <c r="B203" s="1" t="s">
        <v>203</v>
      </c>
      <c r="C203" s="1" t="s">
        <v>4311</v>
      </c>
      <c r="D203" s="4">
        <v>650</v>
      </c>
      <c r="E203" s="4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3">
        <f t="shared" si="18"/>
        <v>0.58461538461538465</v>
      </c>
      <c r="P203" s="5">
        <f t="shared" si="19"/>
        <v>54.285714285714285</v>
      </c>
      <c r="Q203" s="3" t="str">
        <f t="shared" si="20"/>
        <v>film &amp; video</v>
      </c>
      <c r="R203" t="str">
        <f t="shared" si="21"/>
        <v>drama</v>
      </c>
      <c r="S203" s="13">
        <f t="shared" si="22"/>
        <v>42023.818622685183</v>
      </c>
      <c r="T203" s="13">
        <f t="shared" si="23"/>
        <v>42043.818622685183</v>
      </c>
    </row>
    <row r="204" spans="1:20" ht="16">
      <c r="A204">
        <v>202</v>
      </c>
      <c r="B204" s="1" t="s">
        <v>204</v>
      </c>
      <c r="C204" s="1" t="s">
        <v>4312</v>
      </c>
      <c r="D204" s="4">
        <v>6000</v>
      </c>
      <c r="E204" s="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3">
        <f t="shared" si="18"/>
        <v>0</v>
      </c>
      <c r="P204" s="5" t="e">
        <f t="shared" si="19"/>
        <v>#DIV/0!</v>
      </c>
      <c r="Q204" s="3" t="str">
        <f t="shared" si="20"/>
        <v>film &amp; video</v>
      </c>
      <c r="R204" t="str">
        <f t="shared" si="21"/>
        <v>drama</v>
      </c>
      <c r="S204" s="13">
        <f t="shared" si="22"/>
        <v>42255.927824074075</v>
      </c>
      <c r="T204" s="13">
        <f t="shared" si="23"/>
        <v>42285.874305555553</v>
      </c>
    </row>
    <row r="205" spans="1:20" ht="48">
      <c r="A205">
        <v>203</v>
      </c>
      <c r="B205" s="1" t="s">
        <v>205</v>
      </c>
      <c r="C205" s="1" t="s">
        <v>4313</v>
      </c>
      <c r="D205" s="4">
        <v>2500</v>
      </c>
      <c r="E205" s="4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3">
        <f t="shared" si="18"/>
        <v>0.2984</v>
      </c>
      <c r="P205" s="5">
        <f t="shared" si="19"/>
        <v>93.25</v>
      </c>
      <c r="Q205" s="3" t="str">
        <f t="shared" si="20"/>
        <v>film &amp; video</v>
      </c>
      <c r="R205" t="str">
        <f t="shared" si="21"/>
        <v>drama</v>
      </c>
      <c r="S205" s="13">
        <f t="shared" si="22"/>
        <v>41973.847962962958</v>
      </c>
      <c r="T205" s="13">
        <f t="shared" si="23"/>
        <v>42033.847962962958</v>
      </c>
    </row>
    <row r="206" spans="1:20" ht="48">
      <c r="A206">
        <v>204</v>
      </c>
      <c r="B206" s="1" t="s">
        <v>206</v>
      </c>
      <c r="C206" s="1" t="s">
        <v>4314</v>
      </c>
      <c r="D206" s="4">
        <v>300000</v>
      </c>
      <c r="E206" s="4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3">
        <f t="shared" si="18"/>
        <v>0.50721666666666665</v>
      </c>
      <c r="P206" s="5">
        <f t="shared" si="19"/>
        <v>117.68368136117556</v>
      </c>
      <c r="Q206" s="3" t="str">
        <f t="shared" si="20"/>
        <v>film &amp; video</v>
      </c>
      <c r="R206" t="str">
        <f t="shared" si="21"/>
        <v>drama</v>
      </c>
      <c r="S206" s="13">
        <f t="shared" si="22"/>
        <v>42556.583368055552</v>
      </c>
      <c r="T206" s="13">
        <f t="shared" si="23"/>
        <v>42586.583368055552</v>
      </c>
    </row>
    <row r="207" spans="1:20" ht="48">
      <c r="A207">
        <v>205</v>
      </c>
      <c r="B207" s="1" t="s">
        <v>207</v>
      </c>
      <c r="C207" s="1" t="s">
        <v>4315</v>
      </c>
      <c r="D207" s="4">
        <v>8000</v>
      </c>
      <c r="E207" s="4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3">
        <f t="shared" si="18"/>
        <v>0.16250000000000001</v>
      </c>
      <c r="P207" s="5">
        <f t="shared" si="19"/>
        <v>76.470588235294116</v>
      </c>
      <c r="Q207" s="3" t="str">
        <f t="shared" si="20"/>
        <v>film &amp; video</v>
      </c>
      <c r="R207" t="str">
        <f t="shared" si="21"/>
        <v>drama</v>
      </c>
      <c r="S207" s="13">
        <f t="shared" si="22"/>
        <v>42248.632199074069</v>
      </c>
      <c r="T207" s="13">
        <f t="shared" si="23"/>
        <v>42283.632199074069</v>
      </c>
    </row>
    <row r="208" spans="1:20" ht="48">
      <c r="A208">
        <v>206</v>
      </c>
      <c r="B208" s="1" t="s">
        <v>208</v>
      </c>
      <c r="C208" s="1" t="s">
        <v>4316</v>
      </c>
      <c r="D208" s="4">
        <v>12700</v>
      </c>
      <c r="E208" s="4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3">
        <f t="shared" si="18"/>
        <v>0</v>
      </c>
      <c r="P208" s="5" t="e">
        <f t="shared" si="19"/>
        <v>#DIV/0!</v>
      </c>
      <c r="Q208" s="3" t="str">
        <f t="shared" si="20"/>
        <v>film &amp; video</v>
      </c>
      <c r="R208" t="str">
        <f t="shared" si="21"/>
        <v>drama</v>
      </c>
      <c r="S208" s="13">
        <f t="shared" si="22"/>
        <v>42567.004432870366</v>
      </c>
      <c r="T208" s="13">
        <f t="shared" si="23"/>
        <v>42588.004432870366</v>
      </c>
    </row>
    <row r="209" spans="1:20" ht="48">
      <c r="A209">
        <v>207</v>
      </c>
      <c r="B209" s="1" t="s">
        <v>209</v>
      </c>
      <c r="C209" s="1" t="s">
        <v>4317</v>
      </c>
      <c r="D209" s="4">
        <v>14000</v>
      </c>
      <c r="E209" s="4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3">
        <f t="shared" si="18"/>
        <v>0.15214285714285714</v>
      </c>
      <c r="P209" s="5">
        <f t="shared" si="19"/>
        <v>163.84615384615384</v>
      </c>
      <c r="Q209" s="3" t="str">
        <f t="shared" si="20"/>
        <v>film &amp; video</v>
      </c>
      <c r="R209" t="str">
        <f t="shared" si="21"/>
        <v>drama</v>
      </c>
      <c r="S209" s="13">
        <f t="shared" si="22"/>
        <v>41978.197199074071</v>
      </c>
      <c r="T209" s="13">
        <f t="shared" si="23"/>
        <v>42008.197199074071</v>
      </c>
    </row>
    <row r="210" spans="1:20" ht="48">
      <c r="A210">
        <v>208</v>
      </c>
      <c r="B210" s="1" t="s">
        <v>210</v>
      </c>
      <c r="C210" s="1" t="s">
        <v>4318</v>
      </c>
      <c r="D210" s="4">
        <v>50000</v>
      </c>
      <c r="E210" s="4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3">
        <f t="shared" si="18"/>
        <v>0</v>
      </c>
      <c r="P210" s="5" t="e">
        <f t="shared" si="19"/>
        <v>#DIV/0!</v>
      </c>
      <c r="Q210" s="3" t="str">
        <f t="shared" si="20"/>
        <v>film &amp; video</v>
      </c>
      <c r="R210" t="str">
        <f t="shared" si="21"/>
        <v>drama</v>
      </c>
      <c r="S210" s="13">
        <f t="shared" si="22"/>
        <v>41959.369988425926</v>
      </c>
      <c r="T210" s="13">
        <f t="shared" si="23"/>
        <v>41989.369988425926</v>
      </c>
    </row>
    <row r="211" spans="1:20" ht="48">
      <c r="A211">
        <v>209</v>
      </c>
      <c r="B211" s="1" t="s">
        <v>211</v>
      </c>
      <c r="C211" s="1" t="s">
        <v>4319</v>
      </c>
      <c r="D211" s="4">
        <v>25000</v>
      </c>
      <c r="E211" s="4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3">
        <f t="shared" si="18"/>
        <v>0</v>
      </c>
      <c r="P211" s="5" t="e">
        <f t="shared" si="19"/>
        <v>#DIV/0!</v>
      </c>
      <c r="Q211" s="3" t="str">
        <f t="shared" si="20"/>
        <v>film &amp; video</v>
      </c>
      <c r="R211" t="str">
        <f t="shared" si="21"/>
        <v>drama</v>
      </c>
      <c r="S211" s="13">
        <f t="shared" si="22"/>
        <v>42165.922858796301</v>
      </c>
      <c r="T211" s="13">
        <f t="shared" si="23"/>
        <v>42195.922858796301</v>
      </c>
    </row>
    <row r="212" spans="1:20" ht="48">
      <c r="A212">
        <v>210</v>
      </c>
      <c r="B212" s="1" t="s">
        <v>212</v>
      </c>
      <c r="C212" s="1" t="s">
        <v>4320</v>
      </c>
      <c r="D212" s="4">
        <v>12000</v>
      </c>
      <c r="E212" s="4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3">
        <f t="shared" si="18"/>
        <v>0.2525</v>
      </c>
      <c r="P212" s="5">
        <f t="shared" si="19"/>
        <v>91.818181818181813</v>
      </c>
      <c r="Q212" s="3" t="str">
        <f t="shared" si="20"/>
        <v>film &amp; video</v>
      </c>
      <c r="R212" t="str">
        <f t="shared" si="21"/>
        <v>drama</v>
      </c>
      <c r="S212" s="13">
        <f t="shared" si="22"/>
        <v>42249.064722222218</v>
      </c>
      <c r="T212" s="13">
        <f t="shared" si="23"/>
        <v>42278.208333333328</v>
      </c>
    </row>
    <row r="213" spans="1:20" ht="48">
      <c r="A213">
        <v>211</v>
      </c>
      <c r="B213" s="1" t="s">
        <v>213</v>
      </c>
      <c r="C213" s="1" t="s">
        <v>4321</v>
      </c>
      <c r="D213" s="4">
        <v>5000</v>
      </c>
      <c r="E213" s="4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3">
        <f t="shared" si="18"/>
        <v>0.44600000000000001</v>
      </c>
      <c r="P213" s="5">
        <f t="shared" si="19"/>
        <v>185.83333333333334</v>
      </c>
      <c r="Q213" s="3" t="str">
        <f t="shared" si="20"/>
        <v>film &amp; video</v>
      </c>
      <c r="R213" t="str">
        <f t="shared" si="21"/>
        <v>drama</v>
      </c>
      <c r="S213" s="13">
        <f t="shared" si="22"/>
        <v>42236.159918981488</v>
      </c>
      <c r="T213" s="13">
        <f t="shared" si="23"/>
        <v>42266.159918981488</v>
      </c>
    </row>
    <row r="214" spans="1:20" ht="32">
      <c r="A214">
        <v>212</v>
      </c>
      <c r="B214" s="1" t="s">
        <v>214</v>
      </c>
      <c r="C214" s="1" t="s">
        <v>4322</v>
      </c>
      <c r="D214" s="4">
        <v>6300</v>
      </c>
      <c r="E214" s="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3">
        <f t="shared" si="18"/>
        <v>1.5873015873015873E-4</v>
      </c>
      <c r="P214" s="5">
        <f t="shared" si="19"/>
        <v>1</v>
      </c>
      <c r="Q214" s="3" t="str">
        <f t="shared" si="20"/>
        <v>film &amp; video</v>
      </c>
      <c r="R214" t="str">
        <f t="shared" si="21"/>
        <v>drama</v>
      </c>
      <c r="S214" s="13">
        <f t="shared" si="22"/>
        <v>42416.881018518514</v>
      </c>
      <c r="T214" s="13">
        <f t="shared" si="23"/>
        <v>42476.839351851857</v>
      </c>
    </row>
    <row r="215" spans="1:20" ht="48">
      <c r="A215">
        <v>213</v>
      </c>
      <c r="B215" s="1" t="s">
        <v>215</v>
      </c>
      <c r="C215" s="1" t="s">
        <v>4323</v>
      </c>
      <c r="D215" s="4">
        <v>50000</v>
      </c>
      <c r="E215" s="4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3">
        <f t="shared" si="18"/>
        <v>4.0000000000000002E-4</v>
      </c>
      <c r="P215" s="5">
        <f t="shared" si="19"/>
        <v>20</v>
      </c>
      <c r="Q215" s="3" t="str">
        <f t="shared" si="20"/>
        <v>film &amp; video</v>
      </c>
      <c r="R215" t="str">
        <f t="shared" si="21"/>
        <v>drama</v>
      </c>
      <c r="S215" s="13">
        <f t="shared" si="22"/>
        <v>42202.594293981485</v>
      </c>
      <c r="T215" s="13">
        <f t="shared" si="23"/>
        <v>42232.587974537033</v>
      </c>
    </row>
    <row r="216" spans="1:20" ht="48">
      <c r="A216">
        <v>214</v>
      </c>
      <c r="B216" s="1" t="s">
        <v>216</v>
      </c>
      <c r="C216" s="1" t="s">
        <v>4324</v>
      </c>
      <c r="D216" s="4">
        <v>12500</v>
      </c>
      <c r="E216" s="4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3">
        <f t="shared" si="18"/>
        <v>8.0000000000000007E-5</v>
      </c>
      <c r="P216" s="5">
        <f t="shared" si="19"/>
        <v>1</v>
      </c>
      <c r="Q216" s="3" t="str">
        <f t="shared" si="20"/>
        <v>film &amp; video</v>
      </c>
      <c r="R216" t="str">
        <f t="shared" si="21"/>
        <v>drama</v>
      </c>
      <c r="S216" s="13">
        <f t="shared" si="22"/>
        <v>42009.64061342593</v>
      </c>
      <c r="T216" s="13">
        <f t="shared" si="23"/>
        <v>42069.64061342593</v>
      </c>
    </row>
    <row r="217" spans="1:20" ht="48">
      <c r="A217">
        <v>215</v>
      </c>
      <c r="B217" s="1" t="s">
        <v>217</v>
      </c>
      <c r="C217" s="1" t="s">
        <v>4325</v>
      </c>
      <c r="D217" s="4">
        <v>4400</v>
      </c>
      <c r="E217" s="4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3">
        <f t="shared" si="18"/>
        <v>2.2727272727272726E-3</v>
      </c>
      <c r="P217" s="5">
        <f t="shared" si="19"/>
        <v>10</v>
      </c>
      <c r="Q217" s="3" t="str">
        <f t="shared" si="20"/>
        <v>film &amp; video</v>
      </c>
      <c r="R217" t="str">
        <f t="shared" si="21"/>
        <v>drama</v>
      </c>
      <c r="S217" s="13">
        <f t="shared" si="22"/>
        <v>42375.230115740742</v>
      </c>
      <c r="T217" s="13">
        <f t="shared" si="23"/>
        <v>42417.999305555553</v>
      </c>
    </row>
    <row r="218" spans="1:20" ht="48">
      <c r="A218">
        <v>216</v>
      </c>
      <c r="B218" s="1" t="s">
        <v>218</v>
      </c>
      <c r="C218" s="1" t="s">
        <v>4326</v>
      </c>
      <c r="D218" s="4">
        <v>50000</v>
      </c>
      <c r="E218" s="4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3">
        <f t="shared" si="18"/>
        <v>0.55698440000000005</v>
      </c>
      <c r="P218" s="5">
        <f t="shared" si="19"/>
        <v>331.53833333333336</v>
      </c>
      <c r="Q218" s="3" t="str">
        <f t="shared" si="20"/>
        <v>film &amp; video</v>
      </c>
      <c r="R218" t="str">
        <f t="shared" si="21"/>
        <v>drama</v>
      </c>
      <c r="S218" s="13">
        <f t="shared" si="22"/>
        <v>42066.958761574075</v>
      </c>
      <c r="T218" s="13">
        <f t="shared" si="23"/>
        <v>42116.917094907403</v>
      </c>
    </row>
    <row r="219" spans="1:20" ht="16">
      <c r="A219">
        <v>217</v>
      </c>
      <c r="B219" s="1" t="s">
        <v>219</v>
      </c>
      <c r="C219" s="1" t="s">
        <v>4327</v>
      </c>
      <c r="D219" s="4">
        <v>100000</v>
      </c>
      <c r="E219" s="4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3">
        <f t="shared" si="18"/>
        <v>0.11942999999999999</v>
      </c>
      <c r="P219" s="5">
        <f t="shared" si="19"/>
        <v>314.28947368421052</v>
      </c>
      <c r="Q219" s="3" t="str">
        <f t="shared" si="20"/>
        <v>film &amp; video</v>
      </c>
      <c r="R219" t="str">
        <f t="shared" si="21"/>
        <v>drama</v>
      </c>
      <c r="S219" s="13">
        <f t="shared" si="22"/>
        <v>41970.64061342593</v>
      </c>
      <c r="T219" s="13">
        <f t="shared" si="23"/>
        <v>42001.64061342593</v>
      </c>
    </row>
    <row r="220" spans="1:20" ht="48">
      <c r="A220">
        <v>218</v>
      </c>
      <c r="B220" s="1" t="s">
        <v>220</v>
      </c>
      <c r="C220" s="1" t="s">
        <v>4328</v>
      </c>
      <c r="D220" s="4">
        <v>5000</v>
      </c>
      <c r="E220" s="4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3">
        <f t="shared" si="18"/>
        <v>0.02</v>
      </c>
      <c r="P220" s="5">
        <f t="shared" si="19"/>
        <v>100</v>
      </c>
      <c r="Q220" s="3" t="str">
        <f t="shared" si="20"/>
        <v>film &amp; video</v>
      </c>
      <c r="R220" t="str">
        <f t="shared" si="21"/>
        <v>drama</v>
      </c>
      <c r="S220" s="13">
        <f t="shared" si="22"/>
        <v>42079.628344907411</v>
      </c>
      <c r="T220" s="13">
        <f t="shared" si="23"/>
        <v>42139.628344907411</v>
      </c>
    </row>
    <row r="221" spans="1:20" ht="32">
      <c r="A221">
        <v>219</v>
      </c>
      <c r="B221" s="1" t="s">
        <v>221</v>
      </c>
      <c r="C221" s="1" t="s">
        <v>4329</v>
      </c>
      <c r="D221" s="4">
        <v>50000</v>
      </c>
      <c r="E221" s="4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3">
        <f t="shared" si="18"/>
        <v>0.17630000000000001</v>
      </c>
      <c r="P221" s="5">
        <f t="shared" si="19"/>
        <v>115.98684210526316</v>
      </c>
      <c r="Q221" s="3" t="str">
        <f t="shared" si="20"/>
        <v>film &amp; video</v>
      </c>
      <c r="R221" t="str">
        <f t="shared" si="21"/>
        <v>drama</v>
      </c>
      <c r="S221" s="13">
        <f t="shared" si="22"/>
        <v>42429.326678240745</v>
      </c>
      <c r="T221" s="13">
        <f t="shared" si="23"/>
        <v>42461.290972222225</v>
      </c>
    </row>
    <row r="222" spans="1:20" ht="48">
      <c r="A222">
        <v>220</v>
      </c>
      <c r="B222" s="1" t="s">
        <v>222</v>
      </c>
      <c r="C222" s="1" t="s">
        <v>4330</v>
      </c>
      <c r="D222" s="4">
        <v>50000</v>
      </c>
      <c r="E222" s="4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3">
        <f t="shared" si="18"/>
        <v>7.1999999999999998E-3</v>
      </c>
      <c r="P222" s="5">
        <f t="shared" si="19"/>
        <v>120</v>
      </c>
      <c r="Q222" s="3" t="str">
        <f t="shared" si="20"/>
        <v>film &amp; video</v>
      </c>
      <c r="R222" t="str">
        <f t="shared" si="21"/>
        <v>drama</v>
      </c>
      <c r="S222" s="13">
        <f t="shared" si="22"/>
        <v>42195.643865740742</v>
      </c>
      <c r="T222" s="13">
        <f t="shared" si="23"/>
        <v>42236.837499999994</v>
      </c>
    </row>
    <row r="223" spans="1:20" ht="16">
      <c r="A223">
        <v>221</v>
      </c>
      <c r="B223" s="1" t="s">
        <v>223</v>
      </c>
      <c r="C223" s="1" t="s">
        <v>4331</v>
      </c>
      <c r="D223" s="4">
        <v>50000</v>
      </c>
      <c r="E223" s="4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3">
        <f t="shared" si="18"/>
        <v>0</v>
      </c>
      <c r="P223" s="5" t="e">
        <f t="shared" si="19"/>
        <v>#DIV/0!</v>
      </c>
      <c r="Q223" s="3" t="str">
        <f t="shared" si="20"/>
        <v>film &amp; video</v>
      </c>
      <c r="R223" t="str">
        <f t="shared" si="21"/>
        <v>drama</v>
      </c>
      <c r="S223" s="13">
        <f t="shared" si="22"/>
        <v>42031.837546296301</v>
      </c>
      <c r="T223" s="13">
        <f t="shared" si="23"/>
        <v>42091.79587962963</v>
      </c>
    </row>
    <row r="224" spans="1:20" ht="48">
      <c r="A224">
        <v>222</v>
      </c>
      <c r="B224" s="1" t="s">
        <v>224</v>
      </c>
      <c r="C224" s="1" t="s">
        <v>4332</v>
      </c>
      <c r="D224" s="4">
        <v>1000</v>
      </c>
      <c r="E224" s="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3">
        <f t="shared" si="18"/>
        <v>0.13</v>
      </c>
      <c r="P224" s="5">
        <f t="shared" si="19"/>
        <v>65</v>
      </c>
      <c r="Q224" s="3" t="str">
        <f t="shared" si="20"/>
        <v>film &amp; video</v>
      </c>
      <c r="R224" t="str">
        <f t="shared" si="21"/>
        <v>drama</v>
      </c>
      <c r="S224" s="13">
        <f t="shared" si="22"/>
        <v>42031.769884259258</v>
      </c>
      <c r="T224" s="13">
        <f t="shared" si="23"/>
        <v>42090.110416666663</v>
      </c>
    </row>
    <row r="225" spans="1:20" ht="48">
      <c r="A225">
        <v>223</v>
      </c>
      <c r="B225" s="1" t="s">
        <v>225</v>
      </c>
      <c r="C225" s="1" t="s">
        <v>4333</v>
      </c>
      <c r="D225" s="4">
        <v>1500000</v>
      </c>
      <c r="E225" s="4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3">
        <f t="shared" si="18"/>
        <v>0</v>
      </c>
      <c r="P225" s="5" t="e">
        <f t="shared" si="19"/>
        <v>#DIV/0!</v>
      </c>
      <c r="Q225" s="3" t="str">
        <f t="shared" si="20"/>
        <v>film &amp; video</v>
      </c>
      <c r="R225" t="str">
        <f t="shared" si="21"/>
        <v>drama</v>
      </c>
      <c r="S225" s="13">
        <f t="shared" si="22"/>
        <v>42482.048032407409</v>
      </c>
      <c r="T225" s="13">
        <f t="shared" si="23"/>
        <v>42512.045138888891</v>
      </c>
    </row>
    <row r="226" spans="1:20" ht="48">
      <c r="A226">
        <v>224</v>
      </c>
      <c r="B226" s="1" t="s">
        <v>226</v>
      </c>
      <c r="C226" s="1" t="s">
        <v>4334</v>
      </c>
      <c r="D226" s="4">
        <v>6000000</v>
      </c>
      <c r="E226" s="4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3">
        <f t="shared" si="18"/>
        <v>0</v>
      </c>
      <c r="P226" s="5" t="e">
        <f t="shared" si="19"/>
        <v>#DIV/0!</v>
      </c>
      <c r="Q226" s="3" t="str">
        <f t="shared" si="20"/>
        <v>film &amp; video</v>
      </c>
      <c r="R226" t="str">
        <f t="shared" si="21"/>
        <v>drama</v>
      </c>
      <c r="S226" s="13">
        <f t="shared" si="22"/>
        <v>42135.235254629632</v>
      </c>
      <c r="T226" s="13">
        <f t="shared" si="23"/>
        <v>42195.235254629632</v>
      </c>
    </row>
    <row r="227" spans="1:20" ht="48">
      <c r="A227">
        <v>225</v>
      </c>
      <c r="B227" s="1" t="s">
        <v>227</v>
      </c>
      <c r="C227" s="1" t="s">
        <v>4335</v>
      </c>
      <c r="D227" s="4">
        <v>200</v>
      </c>
      <c r="E227" s="4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3">
        <f t="shared" si="18"/>
        <v>0</v>
      </c>
      <c r="P227" s="5" t="e">
        <f t="shared" si="19"/>
        <v>#DIV/0!</v>
      </c>
      <c r="Q227" s="3" t="str">
        <f t="shared" si="20"/>
        <v>film &amp; video</v>
      </c>
      <c r="R227" t="str">
        <f t="shared" si="21"/>
        <v>drama</v>
      </c>
      <c r="S227" s="13">
        <f t="shared" si="22"/>
        <v>42438.961273148147</v>
      </c>
      <c r="T227" s="13">
        <f t="shared" si="23"/>
        <v>42468.919606481482</v>
      </c>
    </row>
    <row r="228" spans="1:20" ht="32">
      <c r="A228">
        <v>226</v>
      </c>
      <c r="B228" s="1" t="s">
        <v>228</v>
      </c>
      <c r="C228" s="1" t="s">
        <v>4336</v>
      </c>
      <c r="D228" s="4">
        <v>29000</v>
      </c>
      <c r="E228" s="4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3">
        <f t="shared" si="18"/>
        <v>8.6206896551724137E-3</v>
      </c>
      <c r="P228" s="5">
        <f t="shared" si="19"/>
        <v>125</v>
      </c>
      <c r="Q228" s="3" t="str">
        <f t="shared" si="20"/>
        <v>film &amp; video</v>
      </c>
      <c r="R228" t="str">
        <f t="shared" si="21"/>
        <v>drama</v>
      </c>
      <c r="S228" s="13">
        <f t="shared" si="22"/>
        <v>42106.666018518517</v>
      </c>
      <c r="T228" s="13">
        <f t="shared" si="23"/>
        <v>42155.395138888889</v>
      </c>
    </row>
    <row r="229" spans="1:20" ht="48">
      <c r="A229">
        <v>227</v>
      </c>
      <c r="B229" s="1" t="s">
        <v>229</v>
      </c>
      <c r="C229" s="1" t="s">
        <v>4337</v>
      </c>
      <c r="D229" s="4">
        <v>28000</v>
      </c>
      <c r="E229" s="4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3">
        <f t="shared" si="18"/>
        <v>0</v>
      </c>
      <c r="P229" s="5" t="e">
        <f t="shared" si="19"/>
        <v>#DIV/0!</v>
      </c>
      <c r="Q229" s="3" t="str">
        <f t="shared" si="20"/>
        <v>film &amp; video</v>
      </c>
      <c r="R229" t="str">
        <f t="shared" si="21"/>
        <v>drama</v>
      </c>
      <c r="S229" s="13">
        <f t="shared" si="22"/>
        <v>42164.893993055557</v>
      </c>
      <c r="T229" s="13">
        <f t="shared" si="23"/>
        <v>42194.893993055557</v>
      </c>
    </row>
    <row r="230" spans="1:20" ht="32">
      <c r="A230">
        <v>228</v>
      </c>
      <c r="B230" s="1" t="s">
        <v>230</v>
      </c>
      <c r="C230" s="1" t="s">
        <v>4338</v>
      </c>
      <c r="D230" s="4">
        <v>8000</v>
      </c>
      <c r="E230" s="4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3">
        <f t="shared" si="18"/>
        <v>0</v>
      </c>
      <c r="P230" s="5" t="e">
        <f t="shared" si="19"/>
        <v>#DIV/0!</v>
      </c>
      <c r="Q230" s="3" t="str">
        <f t="shared" si="20"/>
        <v>film &amp; video</v>
      </c>
      <c r="R230" t="str">
        <f t="shared" si="21"/>
        <v>drama</v>
      </c>
      <c r="S230" s="13">
        <f t="shared" si="22"/>
        <v>42096.686400462961</v>
      </c>
      <c r="T230" s="13">
        <f t="shared" si="23"/>
        <v>42156.686400462961</v>
      </c>
    </row>
    <row r="231" spans="1:20" ht="48">
      <c r="A231">
        <v>229</v>
      </c>
      <c r="B231" s="1" t="s">
        <v>231</v>
      </c>
      <c r="C231" s="1" t="s">
        <v>4339</v>
      </c>
      <c r="D231" s="4">
        <v>3000</v>
      </c>
      <c r="E231" s="4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3">
        <f t="shared" si="18"/>
        <v>0</v>
      </c>
      <c r="P231" s="5" t="e">
        <f t="shared" si="19"/>
        <v>#DIV/0!</v>
      </c>
      <c r="Q231" s="3" t="str">
        <f t="shared" si="20"/>
        <v>film &amp; video</v>
      </c>
      <c r="R231" t="str">
        <f t="shared" si="21"/>
        <v>drama</v>
      </c>
      <c r="S231" s="13">
        <f t="shared" si="22"/>
        <v>42383.933993055558</v>
      </c>
      <c r="T231" s="13">
        <f t="shared" si="23"/>
        <v>42413.933993055558</v>
      </c>
    </row>
    <row r="232" spans="1:20" ht="48">
      <c r="A232">
        <v>230</v>
      </c>
      <c r="B232" s="1" t="s">
        <v>232</v>
      </c>
      <c r="C232" s="1" t="s">
        <v>4340</v>
      </c>
      <c r="D232" s="4">
        <v>15000</v>
      </c>
      <c r="E232" s="4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3">
        <f t="shared" si="18"/>
        <v>4.0000000000000001E-3</v>
      </c>
      <c r="P232" s="5">
        <f t="shared" si="19"/>
        <v>30</v>
      </c>
      <c r="Q232" s="3" t="str">
        <f t="shared" si="20"/>
        <v>film &amp; video</v>
      </c>
      <c r="R232" t="str">
        <f t="shared" si="21"/>
        <v>drama</v>
      </c>
      <c r="S232" s="13">
        <f t="shared" si="22"/>
        <v>42129.777210648142</v>
      </c>
      <c r="T232" s="13">
        <f t="shared" si="23"/>
        <v>42159.777210648142</v>
      </c>
    </row>
    <row r="233" spans="1:20" ht="48">
      <c r="A233">
        <v>231</v>
      </c>
      <c r="B233" s="1" t="s">
        <v>233</v>
      </c>
      <c r="C233" s="1" t="s">
        <v>4341</v>
      </c>
      <c r="D233" s="4">
        <v>1500000</v>
      </c>
      <c r="E233" s="4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3">
        <f t="shared" si="18"/>
        <v>0</v>
      </c>
      <c r="P233" s="5" t="e">
        <f t="shared" si="19"/>
        <v>#DIV/0!</v>
      </c>
      <c r="Q233" s="3" t="str">
        <f t="shared" si="20"/>
        <v>film &amp; video</v>
      </c>
      <c r="R233" t="str">
        <f t="shared" si="21"/>
        <v>drama</v>
      </c>
      <c r="S233" s="13">
        <f t="shared" si="22"/>
        <v>42341.958923611113</v>
      </c>
      <c r="T233" s="13">
        <f t="shared" si="23"/>
        <v>42371.958923611113</v>
      </c>
    </row>
    <row r="234" spans="1:20" ht="48">
      <c r="A234">
        <v>232</v>
      </c>
      <c r="B234" s="1" t="s">
        <v>234</v>
      </c>
      <c r="C234" s="1" t="s">
        <v>4342</v>
      </c>
      <c r="D234" s="4">
        <v>4000</v>
      </c>
      <c r="E234" s="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3">
        <f t="shared" si="18"/>
        <v>2.75E-2</v>
      </c>
      <c r="P234" s="5">
        <f t="shared" si="19"/>
        <v>15.714285714285714</v>
      </c>
      <c r="Q234" s="3" t="str">
        <f t="shared" si="20"/>
        <v>film &amp; video</v>
      </c>
      <c r="R234" t="str">
        <f t="shared" si="21"/>
        <v>drama</v>
      </c>
      <c r="S234" s="13">
        <f t="shared" si="22"/>
        <v>42032.82576388889</v>
      </c>
      <c r="T234" s="13">
        <f t="shared" si="23"/>
        <v>42062.82576388889</v>
      </c>
    </row>
    <row r="235" spans="1:20" ht="48">
      <c r="A235">
        <v>233</v>
      </c>
      <c r="B235" s="1" t="s">
        <v>235</v>
      </c>
      <c r="C235" s="1" t="s">
        <v>4343</v>
      </c>
      <c r="D235" s="4">
        <v>350000</v>
      </c>
      <c r="E235" s="4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3">
        <f t="shared" si="18"/>
        <v>0</v>
      </c>
      <c r="P235" s="5" t="e">
        <f t="shared" si="19"/>
        <v>#DIV/0!</v>
      </c>
      <c r="Q235" s="3" t="str">
        <f t="shared" si="20"/>
        <v>film &amp; video</v>
      </c>
      <c r="R235" t="str">
        <f t="shared" si="21"/>
        <v>drama</v>
      </c>
      <c r="S235" s="13">
        <f t="shared" si="22"/>
        <v>42612.911712962959</v>
      </c>
      <c r="T235" s="13">
        <f t="shared" si="23"/>
        <v>42642.911712962959</v>
      </c>
    </row>
    <row r="236" spans="1:20" ht="48">
      <c r="A236">
        <v>234</v>
      </c>
      <c r="B236" s="1" t="s">
        <v>236</v>
      </c>
      <c r="C236" s="1" t="s">
        <v>4344</v>
      </c>
      <c r="D236" s="4">
        <v>1000</v>
      </c>
      <c r="E236" s="4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3">
        <f t="shared" si="18"/>
        <v>0.40100000000000002</v>
      </c>
      <c r="P236" s="5">
        <f t="shared" si="19"/>
        <v>80.2</v>
      </c>
      <c r="Q236" s="3" t="str">
        <f t="shared" si="20"/>
        <v>film &amp; video</v>
      </c>
      <c r="R236" t="str">
        <f t="shared" si="21"/>
        <v>drama</v>
      </c>
      <c r="S236" s="13">
        <f t="shared" si="22"/>
        <v>42136.035405092596</v>
      </c>
      <c r="T236" s="13">
        <f t="shared" si="23"/>
        <v>42176.035405092596</v>
      </c>
    </row>
    <row r="237" spans="1:20" ht="32">
      <c r="A237">
        <v>235</v>
      </c>
      <c r="B237" s="1" t="s">
        <v>237</v>
      </c>
      <c r="C237" s="1" t="s">
        <v>4345</v>
      </c>
      <c r="D237" s="4">
        <v>10000</v>
      </c>
      <c r="E237" s="4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3">
        <f t="shared" si="18"/>
        <v>0</v>
      </c>
      <c r="P237" s="5" t="e">
        <f t="shared" si="19"/>
        <v>#DIV/0!</v>
      </c>
      <c r="Q237" s="3" t="str">
        <f t="shared" si="20"/>
        <v>film &amp; video</v>
      </c>
      <c r="R237" t="str">
        <f t="shared" si="21"/>
        <v>drama</v>
      </c>
      <c r="S237" s="13">
        <f t="shared" si="22"/>
        <v>42164.908530092594</v>
      </c>
      <c r="T237" s="13">
        <f t="shared" si="23"/>
        <v>42194.908530092594</v>
      </c>
    </row>
    <row r="238" spans="1:20" ht="48">
      <c r="A238">
        <v>236</v>
      </c>
      <c r="B238" s="1" t="s">
        <v>238</v>
      </c>
      <c r="C238" s="1" t="s">
        <v>4346</v>
      </c>
      <c r="D238" s="4">
        <v>150000</v>
      </c>
      <c r="E238" s="4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3">
        <f t="shared" si="18"/>
        <v>0</v>
      </c>
      <c r="P238" s="5" t="e">
        <f t="shared" si="19"/>
        <v>#DIV/0!</v>
      </c>
      <c r="Q238" s="3" t="str">
        <f t="shared" si="20"/>
        <v>film &amp; video</v>
      </c>
      <c r="R238" t="str">
        <f t="shared" si="21"/>
        <v>drama</v>
      </c>
      <c r="S238" s="13">
        <f t="shared" si="22"/>
        <v>42321.08447916666</v>
      </c>
      <c r="T238" s="13">
        <f t="shared" si="23"/>
        <v>42374</v>
      </c>
    </row>
    <row r="239" spans="1:20" ht="16">
      <c r="A239">
        <v>237</v>
      </c>
      <c r="B239" s="1" t="s">
        <v>239</v>
      </c>
      <c r="C239" s="1" t="s">
        <v>4347</v>
      </c>
      <c r="D239" s="4">
        <v>15000</v>
      </c>
      <c r="E239" s="4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3">
        <f t="shared" si="18"/>
        <v>3.3333333333333335E-3</v>
      </c>
      <c r="P239" s="5">
        <f t="shared" si="19"/>
        <v>50</v>
      </c>
      <c r="Q239" s="3" t="str">
        <f t="shared" si="20"/>
        <v>film &amp; video</v>
      </c>
      <c r="R239" t="str">
        <f t="shared" si="21"/>
        <v>drama</v>
      </c>
      <c r="S239" s="13">
        <f t="shared" si="22"/>
        <v>42377.577187499999</v>
      </c>
      <c r="T239" s="13">
        <f t="shared" si="23"/>
        <v>42437.577187499999</v>
      </c>
    </row>
    <row r="240" spans="1:20" ht="48">
      <c r="A240">
        <v>238</v>
      </c>
      <c r="B240" s="1" t="s">
        <v>240</v>
      </c>
      <c r="C240" s="1" t="s">
        <v>4348</v>
      </c>
      <c r="D240" s="4">
        <v>26000</v>
      </c>
      <c r="E240" s="4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3">
        <f t="shared" si="18"/>
        <v>0</v>
      </c>
      <c r="P240" s="5" t="e">
        <f t="shared" si="19"/>
        <v>#DIV/0!</v>
      </c>
      <c r="Q240" s="3" t="str">
        <f t="shared" si="20"/>
        <v>film &amp; video</v>
      </c>
      <c r="R240" t="str">
        <f t="shared" si="21"/>
        <v>drama</v>
      </c>
      <c r="S240" s="13">
        <f t="shared" si="22"/>
        <v>42713.962499999994</v>
      </c>
      <c r="T240" s="13">
        <f t="shared" si="23"/>
        <v>42734.375</v>
      </c>
    </row>
    <row r="241" spans="1:20" ht="48">
      <c r="A241">
        <v>239</v>
      </c>
      <c r="B241" s="1" t="s">
        <v>241</v>
      </c>
      <c r="C241" s="1" t="s">
        <v>4349</v>
      </c>
      <c r="D241" s="4">
        <v>1000</v>
      </c>
      <c r="E241" s="4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3">
        <f t="shared" si="18"/>
        <v>0.25</v>
      </c>
      <c r="P241" s="5">
        <f t="shared" si="19"/>
        <v>50</v>
      </c>
      <c r="Q241" s="3" t="str">
        <f t="shared" si="20"/>
        <v>film &amp; video</v>
      </c>
      <c r="R241" t="str">
        <f t="shared" si="21"/>
        <v>drama</v>
      </c>
      <c r="S241" s="13">
        <f t="shared" si="22"/>
        <v>42297.110300925924</v>
      </c>
      <c r="T241" s="13">
        <f t="shared" si="23"/>
        <v>42316.5</v>
      </c>
    </row>
    <row r="242" spans="1:20" ht="48">
      <c r="A242">
        <v>240</v>
      </c>
      <c r="B242" s="1" t="s">
        <v>242</v>
      </c>
      <c r="C242" s="1" t="s">
        <v>4350</v>
      </c>
      <c r="D242" s="4">
        <v>15000</v>
      </c>
      <c r="E242" s="4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3">
        <f t="shared" si="18"/>
        <v>1.0763413333333334</v>
      </c>
      <c r="P242" s="5">
        <f t="shared" si="19"/>
        <v>117.84759124087591</v>
      </c>
      <c r="Q242" s="3" t="str">
        <f t="shared" si="20"/>
        <v>film &amp; video</v>
      </c>
      <c r="R242" t="str">
        <f t="shared" si="21"/>
        <v>documentary</v>
      </c>
      <c r="S242" s="13">
        <f t="shared" si="22"/>
        <v>41354.708460648151</v>
      </c>
      <c r="T242" s="13">
        <f t="shared" si="23"/>
        <v>41399.708460648151</v>
      </c>
    </row>
    <row r="243" spans="1:20" ht="48">
      <c r="A243">
        <v>241</v>
      </c>
      <c r="B243" s="1" t="s">
        <v>243</v>
      </c>
      <c r="C243" s="1" t="s">
        <v>4351</v>
      </c>
      <c r="D243" s="4">
        <v>36400</v>
      </c>
      <c r="E243" s="4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3">
        <f t="shared" si="18"/>
        <v>1.1263736263736264</v>
      </c>
      <c r="P243" s="5">
        <f t="shared" si="19"/>
        <v>109.04255319148936</v>
      </c>
      <c r="Q243" s="3" t="str">
        <f t="shared" si="20"/>
        <v>film &amp; video</v>
      </c>
      <c r="R243" t="str">
        <f t="shared" si="21"/>
        <v>documentary</v>
      </c>
      <c r="S243" s="13">
        <f t="shared" si="22"/>
        <v>41949.697962962964</v>
      </c>
      <c r="T243" s="13">
        <f t="shared" si="23"/>
        <v>41994.697962962964</v>
      </c>
    </row>
    <row r="244" spans="1:20" ht="48">
      <c r="A244">
        <v>242</v>
      </c>
      <c r="B244" s="1" t="s">
        <v>244</v>
      </c>
      <c r="C244" s="1" t="s">
        <v>4352</v>
      </c>
      <c r="D244" s="4">
        <v>13000</v>
      </c>
      <c r="E244" s="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3">
        <f t="shared" si="18"/>
        <v>1.1346153846153846</v>
      </c>
      <c r="P244" s="5">
        <f t="shared" si="19"/>
        <v>73.019801980198025</v>
      </c>
      <c r="Q244" s="3" t="str">
        <f t="shared" si="20"/>
        <v>film &amp; video</v>
      </c>
      <c r="R244" t="str">
        <f t="shared" si="21"/>
        <v>documentary</v>
      </c>
      <c r="S244" s="13">
        <f t="shared" si="22"/>
        <v>40862.492939814816</v>
      </c>
      <c r="T244" s="13">
        <f t="shared" si="23"/>
        <v>40897.492939814816</v>
      </c>
    </row>
    <row r="245" spans="1:20" ht="48">
      <c r="A245">
        <v>243</v>
      </c>
      <c r="B245" s="1" t="s">
        <v>245</v>
      </c>
      <c r="C245" s="1" t="s">
        <v>4353</v>
      </c>
      <c r="D245" s="4">
        <v>25000</v>
      </c>
      <c r="E245" s="4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3">
        <f t="shared" si="18"/>
        <v>1.0259199999999999</v>
      </c>
      <c r="P245" s="5">
        <f t="shared" si="19"/>
        <v>78.195121951219505</v>
      </c>
      <c r="Q245" s="3" t="str">
        <f t="shared" si="20"/>
        <v>film &amp; video</v>
      </c>
      <c r="R245" t="str">
        <f t="shared" si="21"/>
        <v>documentary</v>
      </c>
      <c r="S245" s="13">
        <f t="shared" si="22"/>
        <v>41662.047500000001</v>
      </c>
      <c r="T245" s="13">
        <f t="shared" si="23"/>
        <v>41692.047500000001</v>
      </c>
    </row>
    <row r="246" spans="1:20" ht="48">
      <c r="A246">
        <v>244</v>
      </c>
      <c r="B246" s="2">
        <v>39756</v>
      </c>
      <c r="C246" s="1" t="s">
        <v>4354</v>
      </c>
      <c r="D246" s="4">
        <v>3500</v>
      </c>
      <c r="E246" s="4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3">
        <f t="shared" si="18"/>
        <v>1.1375714285714287</v>
      </c>
      <c r="P246" s="5">
        <f t="shared" si="19"/>
        <v>47.398809523809526</v>
      </c>
      <c r="Q246" s="3" t="str">
        <f t="shared" si="20"/>
        <v>film &amp; video</v>
      </c>
      <c r="R246" t="str">
        <f t="shared" si="21"/>
        <v>documentary</v>
      </c>
      <c r="S246" s="13">
        <f t="shared" si="22"/>
        <v>40213.323599537034</v>
      </c>
      <c r="T246" s="13">
        <f t="shared" si="23"/>
        <v>40253.29583333333</v>
      </c>
    </row>
    <row r="247" spans="1:20" ht="48">
      <c r="A247">
        <v>245</v>
      </c>
      <c r="B247" s="1" t="s">
        <v>246</v>
      </c>
      <c r="C247" s="1" t="s">
        <v>4355</v>
      </c>
      <c r="D247" s="4">
        <v>5000</v>
      </c>
      <c r="E247" s="4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3">
        <f t="shared" si="18"/>
        <v>1.0371999999999999</v>
      </c>
      <c r="P247" s="5">
        <f t="shared" si="19"/>
        <v>54.020833333333336</v>
      </c>
      <c r="Q247" s="3" t="str">
        <f t="shared" si="20"/>
        <v>film &amp; video</v>
      </c>
      <c r="R247" t="str">
        <f t="shared" si="21"/>
        <v>documentary</v>
      </c>
      <c r="S247" s="13">
        <f t="shared" si="22"/>
        <v>41107.053067129629</v>
      </c>
      <c r="T247" s="13">
        <f t="shared" si="23"/>
        <v>41137.053067129629</v>
      </c>
    </row>
    <row r="248" spans="1:20" ht="48">
      <c r="A248">
        <v>246</v>
      </c>
      <c r="B248" s="1" t="s">
        <v>247</v>
      </c>
      <c r="C248" s="1" t="s">
        <v>4356</v>
      </c>
      <c r="D248" s="4">
        <v>5000</v>
      </c>
      <c r="E248" s="4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3">
        <f t="shared" si="18"/>
        <v>3.0546000000000002</v>
      </c>
      <c r="P248" s="5">
        <f t="shared" si="19"/>
        <v>68.488789237668158</v>
      </c>
      <c r="Q248" s="3" t="str">
        <f t="shared" si="20"/>
        <v>film &amp; video</v>
      </c>
      <c r="R248" t="str">
        <f t="shared" si="21"/>
        <v>documentary</v>
      </c>
      <c r="S248" s="13">
        <f t="shared" si="22"/>
        <v>40480.363483796296</v>
      </c>
      <c r="T248" s="13">
        <f t="shared" si="23"/>
        <v>40530.405150462961</v>
      </c>
    </row>
    <row r="249" spans="1:20" ht="64">
      <c r="A249">
        <v>247</v>
      </c>
      <c r="B249" s="1" t="s">
        <v>248</v>
      </c>
      <c r="C249" s="1" t="s">
        <v>4357</v>
      </c>
      <c r="D249" s="4">
        <v>5000</v>
      </c>
      <c r="E249" s="4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3">
        <f t="shared" si="18"/>
        <v>1.341</v>
      </c>
      <c r="P249" s="5">
        <f t="shared" si="19"/>
        <v>108.14516129032258</v>
      </c>
      <c r="Q249" s="3" t="str">
        <f t="shared" si="20"/>
        <v>film &amp; video</v>
      </c>
      <c r="R249" t="str">
        <f t="shared" si="21"/>
        <v>documentary</v>
      </c>
      <c r="S249" s="13">
        <f t="shared" si="22"/>
        <v>40430.604328703703</v>
      </c>
      <c r="T249" s="13">
        <f t="shared" si="23"/>
        <v>40467.152083333334</v>
      </c>
    </row>
    <row r="250" spans="1:20" ht="48">
      <c r="A250">
        <v>248</v>
      </c>
      <c r="B250" s="1" t="s">
        <v>249</v>
      </c>
      <c r="C250" s="1" t="s">
        <v>4358</v>
      </c>
      <c r="D250" s="4">
        <v>85000</v>
      </c>
      <c r="E250" s="4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3">
        <f t="shared" si="18"/>
        <v>1.0133294117647058</v>
      </c>
      <c r="P250" s="5">
        <f t="shared" si="19"/>
        <v>589.95205479452056</v>
      </c>
      <c r="Q250" s="3" t="str">
        <f t="shared" si="20"/>
        <v>film &amp; video</v>
      </c>
      <c r="R250" t="str">
        <f t="shared" si="21"/>
        <v>documentary</v>
      </c>
      <c r="S250" s="13">
        <f t="shared" si="22"/>
        <v>40870.774409722224</v>
      </c>
      <c r="T250" s="13">
        <f t="shared" si="23"/>
        <v>40915.774409722224</v>
      </c>
    </row>
    <row r="251" spans="1:20" ht="48">
      <c r="A251">
        <v>249</v>
      </c>
      <c r="B251" s="1" t="s">
        <v>250</v>
      </c>
      <c r="C251" s="1" t="s">
        <v>4359</v>
      </c>
      <c r="D251" s="4">
        <v>10000</v>
      </c>
      <c r="E251" s="4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3">
        <f t="shared" si="18"/>
        <v>1.1292</v>
      </c>
      <c r="P251" s="5">
        <f t="shared" si="19"/>
        <v>48.051063829787232</v>
      </c>
      <c r="Q251" s="3" t="str">
        <f t="shared" si="20"/>
        <v>film &amp; video</v>
      </c>
      <c r="R251" t="str">
        <f t="shared" si="21"/>
        <v>documentary</v>
      </c>
      <c r="S251" s="13">
        <f t="shared" si="22"/>
        <v>40332.923842592594</v>
      </c>
      <c r="T251" s="13">
        <f t="shared" si="23"/>
        <v>40412.736111111109</v>
      </c>
    </row>
    <row r="252" spans="1:20" ht="48">
      <c r="A252">
        <v>250</v>
      </c>
      <c r="B252" s="1" t="s">
        <v>251</v>
      </c>
      <c r="C252" s="1" t="s">
        <v>4360</v>
      </c>
      <c r="D252" s="4">
        <v>30000</v>
      </c>
      <c r="E252" s="4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3">
        <f t="shared" si="18"/>
        <v>1.0558333333333334</v>
      </c>
      <c r="P252" s="5">
        <f t="shared" si="19"/>
        <v>72.482837528604122</v>
      </c>
      <c r="Q252" s="3" t="str">
        <f t="shared" si="20"/>
        <v>film &amp; video</v>
      </c>
      <c r="R252" t="str">
        <f t="shared" si="21"/>
        <v>documentary</v>
      </c>
      <c r="S252" s="13">
        <f t="shared" si="22"/>
        <v>41401.565868055557</v>
      </c>
      <c r="T252" s="13">
        <f t="shared" si="23"/>
        <v>41431.565868055557</v>
      </c>
    </row>
    <row r="253" spans="1:20" ht="48">
      <c r="A253">
        <v>251</v>
      </c>
      <c r="B253" s="1" t="s">
        <v>252</v>
      </c>
      <c r="C253" s="1" t="s">
        <v>4361</v>
      </c>
      <c r="D253" s="4">
        <v>3500</v>
      </c>
      <c r="E253" s="4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3">
        <f t="shared" si="18"/>
        <v>1.2557142857142858</v>
      </c>
      <c r="P253" s="5">
        <f t="shared" si="19"/>
        <v>57.077922077922075</v>
      </c>
      <c r="Q253" s="3" t="str">
        <f t="shared" si="20"/>
        <v>film &amp; video</v>
      </c>
      <c r="R253" t="str">
        <f t="shared" si="21"/>
        <v>documentary</v>
      </c>
      <c r="S253" s="13">
        <f t="shared" si="22"/>
        <v>41013.787569444445</v>
      </c>
      <c r="T253" s="13">
        <f t="shared" si="23"/>
        <v>41045.791666666664</v>
      </c>
    </row>
    <row r="254" spans="1:20" ht="48">
      <c r="A254">
        <v>252</v>
      </c>
      <c r="B254" s="1" t="s">
        <v>253</v>
      </c>
      <c r="C254" s="1" t="s">
        <v>4362</v>
      </c>
      <c r="D254" s="4">
        <v>5000</v>
      </c>
      <c r="E254" s="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3">
        <f t="shared" si="18"/>
        <v>1.8455999999999999</v>
      </c>
      <c r="P254" s="5">
        <f t="shared" si="19"/>
        <v>85.444444444444443</v>
      </c>
      <c r="Q254" s="3" t="str">
        <f t="shared" si="20"/>
        <v>film &amp; video</v>
      </c>
      <c r="R254" t="str">
        <f t="shared" si="21"/>
        <v>documentary</v>
      </c>
      <c r="S254" s="13">
        <f t="shared" si="22"/>
        <v>40266.662708333337</v>
      </c>
      <c r="T254" s="13">
        <f t="shared" si="23"/>
        <v>40330.165972222225</v>
      </c>
    </row>
    <row r="255" spans="1:20" ht="48">
      <c r="A255">
        <v>253</v>
      </c>
      <c r="B255" s="1" t="s">
        <v>254</v>
      </c>
      <c r="C255" s="1" t="s">
        <v>4363</v>
      </c>
      <c r="D255" s="4">
        <v>1500</v>
      </c>
      <c r="E255" s="4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3">
        <f t="shared" si="18"/>
        <v>1.0073333333333334</v>
      </c>
      <c r="P255" s="5">
        <f t="shared" si="19"/>
        <v>215.85714285714286</v>
      </c>
      <c r="Q255" s="3" t="str">
        <f t="shared" si="20"/>
        <v>film &amp; video</v>
      </c>
      <c r="R255" t="str">
        <f t="shared" si="21"/>
        <v>documentary</v>
      </c>
      <c r="S255" s="13">
        <f t="shared" si="22"/>
        <v>40924.650868055556</v>
      </c>
      <c r="T255" s="13">
        <f t="shared" si="23"/>
        <v>40954.650868055556</v>
      </c>
    </row>
    <row r="256" spans="1:20" ht="48">
      <c r="A256">
        <v>254</v>
      </c>
      <c r="B256" s="1" t="s">
        <v>255</v>
      </c>
      <c r="C256" s="1" t="s">
        <v>4364</v>
      </c>
      <c r="D256" s="4">
        <v>24000</v>
      </c>
      <c r="E256" s="4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3">
        <f t="shared" si="18"/>
        <v>1.1694724999999999</v>
      </c>
      <c r="P256" s="5">
        <f t="shared" si="19"/>
        <v>89.38643312101911</v>
      </c>
      <c r="Q256" s="3" t="str">
        <f t="shared" si="20"/>
        <v>film &amp; video</v>
      </c>
      <c r="R256" t="str">
        <f t="shared" si="21"/>
        <v>documentary</v>
      </c>
      <c r="S256" s="13">
        <f t="shared" si="22"/>
        <v>42263.952662037031</v>
      </c>
      <c r="T256" s="13">
        <f t="shared" si="23"/>
        <v>42294.083333333328</v>
      </c>
    </row>
    <row r="257" spans="1:20" ht="32">
      <c r="A257">
        <v>255</v>
      </c>
      <c r="B257" s="1" t="s">
        <v>256</v>
      </c>
      <c r="C257" s="1" t="s">
        <v>4365</v>
      </c>
      <c r="D257" s="4">
        <v>8000</v>
      </c>
      <c r="E257" s="4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3">
        <f t="shared" si="18"/>
        <v>1.0673325</v>
      </c>
      <c r="P257" s="5">
        <f t="shared" si="19"/>
        <v>45.418404255319146</v>
      </c>
      <c r="Q257" s="3" t="str">
        <f t="shared" si="20"/>
        <v>film &amp; video</v>
      </c>
      <c r="R257" t="str">
        <f t="shared" si="21"/>
        <v>documentary</v>
      </c>
      <c r="S257" s="13">
        <f t="shared" si="22"/>
        <v>40588.526412037041</v>
      </c>
      <c r="T257" s="13">
        <f t="shared" si="23"/>
        <v>40618.48474537037</v>
      </c>
    </row>
    <row r="258" spans="1:20" ht="48">
      <c r="A258">
        <v>256</v>
      </c>
      <c r="B258" s="1" t="s">
        <v>257</v>
      </c>
      <c r="C258" s="1" t="s">
        <v>4366</v>
      </c>
      <c r="D258" s="4">
        <v>13000</v>
      </c>
      <c r="E258" s="4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3">
        <f t="shared" si="18"/>
        <v>1.391</v>
      </c>
      <c r="P258" s="5">
        <f t="shared" si="19"/>
        <v>65.756363636363631</v>
      </c>
      <c r="Q258" s="3" t="str">
        <f t="shared" si="20"/>
        <v>film &amp; video</v>
      </c>
      <c r="R258" t="str">
        <f t="shared" si="21"/>
        <v>documentary</v>
      </c>
      <c r="S258" s="13">
        <f t="shared" si="22"/>
        <v>41319.769293981481</v>
      </c>
      <c r="T258" s="13">
        <f t="shared" si="23"/>
        <v>41349.769293981481</v>
      </c>
    </row>
    <row r="259" spans="1:20" ht="48">
      <c r="A259">
        <v>257</v>
      </c>
      <c r="B259" s="1" t="s">
        <v>258</v>
      </c>
      <c r="C259" s="1" t="s">
        <v>4367</v>
      </c>
      <c r="D259" s="4">
        <v>35000</v>
      </c>
      <c r="E259" s="4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3">
        <f t="shared" ref="O259:O322" si="24">E259/D259</f>
        <v>1.0672648571428571</v>
      </c>
      <c r="P259" s="5">
        <f t="shared" ref="P259:P322" si="25">E259/L259</f>
        <v>66.70405357142856</v>
      </c>
      <c r="Q259" s="3" t="str">
        <f t="shared" ref="Q259:Q322" si="26">LEFT(N259,SEARCH("/",N259)-1)</f>
        <v>film &amp; video</v>
      </c>
      <c r="R259" t="str">
        <f t="shared" ref="R259:R322" si="27">RIGHT(N259,LEN(N259)-SEARCH("/",N259))</f>
        <v>documentary</v>
      </c>
      <c r="S259" s="13">
        <f t="shared" ref="S259:S322" si="28">(((J259/60)/60)/24)+DATE(1970,1,1)</f>
        <v>42479.626875000002</v>
      </c>
      <c r="T259" s="13">
        <f t="shared" ref="T259:T322" si="29">(((I259/60)/60)/24)+DATE(1970,1,1)</f>
        <v>42509.626875000002</v>
      </c>
    </row>
    <row r="260" spans="1:20" ht="48">
      <c r="A260">
        <v>258</v>
      </c>
      <c r="B260" s="1" t="s">
        <v>259</v>
      </c>
      <c r="C260" s="1" t="s">
        <v>4368</v>
      </c>
      <c r="D260" s="4">
        <v>30000</v>
      </c>
      <c r="E260" s="4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3">
        <f t="shared" si="24"/>
        <v>1.9114</v>
      </c>
      <c r="P260" s="5">
        <f t="shared" si="25"/>
        <v>83.345930232558146</v>
      </c>
      <c r="Q260" s="3" t="str">
        <f t="shared" si="26"/>
        <v>film &amp; video</v>
      </c>
      <c r="R260" t="str">
        <f t="shared" si="27"/>
        <v>documentary</v>
      </c>
      <c r="S260" s="13">
        <f t="shared" si="28"/>
        <v>40682.051689814813</v>
      </c>
      <c r="T260" s="13">
        <f t="shared" si="29"/>
        <v>40712.051689814813</v>
      </c>
    </row>
    <row r="261" spans="1:20" ht="48">
      <c r="A261">
        <v>259</v>
      </c>
      <c r="B261" s="1" t="s">
        <v>260</v>
      </c>
      <c r="C261" s="1" t="s">
        <v>4369</v>
      </c>
      <c r="D261" s="4">
        <v>75000</v>
      </c>
      <c r="E261" s="4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3">
        <f t="shared" si="24"/>
        <v>1.3193789333333332</v>
      </c>
      <c r="P261" s="5">
        <f t="shared" si="25"/>
        <v>105.04609341825902</v>
      </c>
      <c r="Q261" s="3" t="str">
        <f t="shared" si="26"/>
        <v>film &amp; video</v>
      </c>
      <c r="R261" t="str">
        <f t="shared" si="27"/>
        <v>documentary</v>
      </c>
      <c r="S261" s="13">
        <f t="shared" si="28"/>
        <v>42072.738067129627</v>
      </c>
      <c r="T261" s="13">
        <f t="shared" si="29"/>
        <v>42102.738067129627</v>
      </c>
    </row>
    <row r="262" spans="1:20" ht="32">
      <c r="A262">
        <v>260</v>
      </c>
      <c r="B262" s="1" t="s">
        <v>261</v>
      </c>
      <c r="C262" s="1" t="s">
        <v>4370</v>
      </c>
      <c r="D262" s="4">
        <v>10000</v>
      </c>
      <c r="E262" s="4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3">
        <f t="shared" si="24"/>
        <v>1.0640000000000001</v>
      </c>
      <c r="P262" s="5">
        <f t="shared" si="25"/>
        <v>120.90909090909091</v>
      </c>
      <c r="Q262" s="3" t="str">
        <f t="shared" si="26"/>
        <v>film &amp; video</v>
      </c>
      <c r="R262" t="str">
        <f t="shared" si="27"/>
        <v>documentary</v>
      </c>
      <c r="S262" s="13">
        <f t="shared" si="28"/>
        <v>40330.755543981482</v>
      </c>
      <c r="T262" s="13">
        <f t="shared" si="29"/>
        <v>40376.415972222225</v>
      </c>
    </row>
    <row r="263" spans="1:20" ht="32">
      <c r="A263">
        <v>261</v>
      </c>
      <c r="B263" s="1" t="s">
        <v>262</v>
      </c>
      <c r="C263" s="1" t="s">
        <v>4371</v>
      </c>
      <c r="D263" s="4">
        <v>20000</v>
      </c>
      <c r="E263" s="4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3">
        <f t="shared" si="24"/>
        <v>1.0740000000000001</v>
      </c>
      <c r="P263" s="5">
        <f t="shared" si="25"/>
        <v>97.63636363636364</v>
      </c>
      <c r="Q263" s="3" t="str">
        <f t="shared" si="26"/>
        <v>film &amp; video</v>
      </c>
      <c r="R263" t="str">
        <f t="shared" si="27"/>
        <v>documentary</v>
      </c>
      <c r="S263" s="13">
        <f t="shared" si="28"/>
        <v>41017.885462962964</v>
      </c>
      <c r="T263" s="13">
        <f t="shared" si="29"/>
        <v>41067.621527777781</v>
      </c>
    </row>
    <row r="264" spans="1:20" ht="32">
      <c r="A264">
        <v>262</v>
      </c>
      <c r="B264" s="1" t="s">
        <v>263</v>
      </c>
      <c r="C264" s="1" t="s">
        <v>4372</v>
      </c>
      <c r="D264" s="4">
        <v>2500</v>
      </c>
      <c r="E264" s="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3">
        <f t="shared" si="24"/>
        <v>2.4</v>
      </c>
      <c r="P264" s="5">
        <f t="shared" si="25"/>
        <v>41.379310344827587</v>
      </c>
      <c r="Q264" s="3" t="str">
        <f t="shared" si="26"/>
        <v>film &amp; video</v>
      </c>
      <c r="R264" t="str">
        <f t="shared" si="27"/>
        <v>documentary</v>
      </c>
      <c r="S264" s="13">
        <f t="shared" si="28"/>
        <v>40555.24800925926</v>
      </c>
      <c r="T264" s="13">
        <f t="shared" si="29"/>
        <v>40600.24800925926</v>
      </c>
    </row>
    <row r="265" spans="1:20" ht="64">
      <c r="A265">
        <v>263</v>
      </c>
      <c r="B265" s="1" t="s">
        <v>264</v>
      </c>
      <c r="C265" s="1" t="s">
        <v>4373</v>
      </c>
      <c r="D265" s="4">
        <v>25000</v>
      </c>
      <c r="E265" s="4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3">
        <f t="shared" si="24"/>
        <v>1.1808107999999999</v>
      </c>
      <c r="P265" s="5">
        <f t="shared" si="25"/>
        <v>30.654485981308412</v>
      </c>
      <c r="Q265" s="3" t="str">
        <f t="shared" si="26"/>
        <v>film &amp; video</v>
      </c>
      <c r="R265" t="str">
        <f t="shared" si="27"/>
        <v>documentary</v>
      </c>
      <c r="S265" s="13">
        <f t="shared" si="28"/>
        <v>41149.954791666663</v>
      </c>
      <c r="T265" s="13">
        <f t="shared" si="29"/>
        <v>41179.954791666663</v>
      </c>
    </row>
    <row r="266" spans="1:20" ht="64">
      <c r="A266">
        <v>264</v>
      </c>
      <c r="B266" s="1" t="s">
        <v>265</v>
      </c>
      <c r="C266" s="1" t="s">
        <v>4374</v>
      </c>
      <c r="D266" s="4">
        <v>5000</v>
      </c>
      <c r="E266" s="4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3">
        <f t="shared" si="24"/>
        <v>1.1819999999999999</v>
      </c>
      <c r="P266" s="5">
        <f t="shared" si="25"/>
        <v>64.945054945054949</v>
      </c>
      <c r="Q266" s="3" t="str">
        <f t="shared" si="26"/>
        <v>film &amp; video</v>
      </c>
      <c r="R266" t="str">
        <f t="shared" si="27"/>
        <v>documentary</v>
      </c>
      <c r="S266" s="13">
        <f t="shared" si="28"/>
        <v>41010.620312500003</v>
      </c>
      <c r="T266" s="13">
        <f t="shared" si="29"/>
        <v>41040.620312500003</v>
      </c>
    </row>
    <row r="267" spans="1:20" ht="64">
      <c r="A267">
        <v>265</v>
      </c>
      <c r="B267" s="1" t="s">
        <v>266</v>
      </c>
      <c r="C267" s="1" t="s">
        <v>4375</v>
      </c>
      <c r="D267" s="4">
        <v>5000</v>
      </c>
      <c r="E267" s="4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3">
        <f t="shared" si="24"/>
        <v>1.111</v>
      </c>
      <c r="P267" s="5">
        <f t="shared" si="25"/>
        <v>95.775862068965523</v>
      </c>
      <c r="Q267" s="3" t="str">
        <f t="shared" si="26"/>
        <v>film &amp; video</v>
      </c>
      <c r="R267" t="str">
        <f t="shared" si="27"/>
        <v>documentary</v>
      </c>
      <c r="S267" s="13">
        <f t="shared" si="28"/>
        <v>40267.245717592588</v>
      </c>
      <c r="T267" s="13">
        <f t="shared" si="29"/>
        <v>40308.844444444447</v>
      </c>
    </row>
    <row r="268" spans="1:20" ht="48">
      <c r="A268">
        <v>266</v>
      </c>
      <c r="B268" s="1" t="s">
        <v>267</v>
      </c>
      <c r="C268" s="1" t="s">
        <v>4376</v>
      </c>
      <c r="D268" s="4">
        <v>1000</v>
      </c>
      <c r="E268" s="4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3">
        <f t="shared" si="24"/>
        <v>1.4550000000000001</v>
      </c>
      <c r="P268" s="5">
        <f t="shared" si="25"/>
        <v>40.416666666666664</v>
      </c>
      <c r="Q268" s="3" t="str">
        <f t="shared" si="26"/>
        <v>film &amp; video</v>
      </c>
      <c r="R268" t="str">
        <f t="shared" si="27"/>
        <v>documentary</v>
      </c>
      <c r="S268" s="13">
        <f t="shared" si="28"/>
        <v>40205.174849537041</v>
      </c>
      <c r="T268" s="13">
        <f t="shared" si="29"/>
        <v>40291.160416666666</v>
      </c>
    </row>
    <row r="269" spans="1:20" ht="48">
      <c r="A269">
        <v>267</v>
      </c>
      <c r="B269" s="1" t="s">
        <v>268</v>
      </c>
      <c r="C269" s="1" t="s">
        <v>4377</v>
      </c>
      <c r="D269" s="4">
        <v>9850</v>
      </c>
      <c r="E269" s="4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3">
        <f t="shared" si="24"/>
        <v>1.3162883248730965</v>
      </c>
      <c r="P269" s="5">
        <f t="shared" si="25"/>
        <v>78.578424242424248</v>
      </c>
      <c r="Q269" s="3" t="str">
        <f t="shared" si="26"/>
        <v>film &amp; video</v>
      </c>
      <c r="R269" t="str">
        <f t="shared" si="27"/>
        <v>documentary</v>
      </c>
      <c r="S269" s="13">
        <f t="shared" si="28"/>
        <v>41785.452534722222</v>
      </c>
      <c r="T269" s="13">
        <f t="shared" si="29"/>
        <v>41815.452534722222</v>
      </c>
    </row>
    <row r="270" spans="1:20" ht="48">
      <c r="A270">
        <v>268</v>
      </c>
      <c r="B270" s="1" t="s">
        <v>269</v>
      </c>
      <c r="C270" s="1" t="s">
        <v>4378</v>
      </c>
      <c r="D270" s="4">
        <v>5000</v>
      </c>
      <c r="E270" s="4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3">
        <f t="shared" si="24"/>
        <v>1.1140000000000001</v>
      </c>
      <c r="P270" s="5">
        <f t="shared" si="25"/>
        <v>50.18018018018018</v>
      </c>
      <c r="Q270" s="3" t="str">
        <f t="shared" si="26"/>
        <v>film &amp; video</v>
      </c>
      <c r="R270" t="str">
        <f t="shared" si="27"/>
        <v>documentary</v>
      </c>
      <c r="S270" s="13">
        <f t="shared" si="28"/>
        <v>40809.15252314815</v>
      </c>
      <c r="T270" s="13">
        <f t="shared" si="29"/>
        <v>40854.194189814814</v>
      </c>
    </row>
    <row r="271" spans="1:20" ht="48">
      <c r="A271">
        <v>269</v>
      </c>
      <c r="B271" s="1" t="s">
        <v>270</v>
      </c>
      <c r="C271" s="1" t="s">
        <v>4379</v>
      </c>
      <c r="D271" s="4">
        <v>100000</v>
      </c>
      <c r="E271" s="4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3">
        <f t="shared" si="24"/>
        <v>1.4723377</v>
      </c>
      <c r="P271" s="5">
        <f t="shared" si="25"/>
        <v>92.251735588972423</v>
      </c>
      <c r="Q271" s="3" t="str">
        <f t="shared" si="26"/>
        <v>film &amp; video</v>
      </c>
      <c r="R271" t="str">
        <f t="shared" si="27"/>
        <v>documentary</v>
      </c>
      <c r="S271" s="13">
        <f t="shared" si="28"/>
        <v>42758.197013888886</v>
      </c>
      <c r="T271" s="13">
        <f t="shared" si="29"/>
        <v>42788.197013888886</v>
      </c>
    </row>
    <row r="272" spans="1:20" ht="48">
      <c r="A272">
        <v>270</v>
      </c>
      <c r="B272" s="1" t="s">
        <v>271</v>
      </c>
      <c r="C272" s="1" t="s">
        <v>4380</v>
      </c>
      <c r="D272" s="4">
        <v>2300</v>
      </c>
      <c r="E272" s="4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3">
        <f t="shared" si="24"/>
        <v>1.5260869565217392</v>
      </c>
      <c r="P272" s="5">
        <f t="shared" si="25"/>
        <v>57.540983606557376</v>
      </c>
      <c r="Q272" s="3" t="str">
        <f t="shared" si="26"/>
        <v>film &amp; video</v>
      </c>
      <c r="R272" t="str">
        <f t="shared" si="27"/>
        <v>documentary</v>
      </c>
      <c r="S272" s="13">
        <f t="shared" si="28"/>
        <v>40637.866550925923</v>
      </c>
      <c r="T272" s="13">
        <f t="shared" si="29"/>
        <v>40688.166666666664</v>
      </c>
    </row>
    <row r="273" spans="1:20" ht="48">
      <c r="A273">
        <v>271</v>
      </c>
      <c r="B273" s="1" t="s">
        <v>272</v>
      </c>
      <c r="C273" s="1" t="s">
        <v>4381</v>
      </c>
      <c r="D273" s="4">
        <v>30000</v>
      </c>
      <c r="E273" s="4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3">
        <f t="shared" si="24"/>
        <v>1.0468</v>
      </c>
      <c r="P273" s="5">
        <f t="shared" si="25"/>
        <v>109.42160278745645</v>
      </c>
      <c r="Q273" s="3" t="str">
        <f t="shared" si="26"/>
        <v>film &amp; video</v>
      </c>
      <c r="R273" t="str">
        <f t="shared" si="27"/>
        <v>documentary</v>
      </c>
      <c r="S273" s="13">
        <f t="shared" si="28"/>
        <v>41612.10024305556</v>
      </c>
      <c r="T273" s="13">
        <f t="shared" si="29"/>
        <v>41641.333333333336</v>
      </c>
    </row>
    <row r="274" spans="1:20" ht="48">
      <c r="A274">
        <v>272</v>
      </c>
      <c r="B274" s="1" t="s">
        <v>273</v>
      </c>
      <c r="C274" s="1" t="s">
        <v>4382</v>
      </c>
      <c r="D274" s="4">
        <v>3000</v>
      </c>
      <c r="E274" s="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3">
        <f t="shared" si="24"/>
        <v>1.7743366666666667</v>
      </c>
      <c r="P274" s="5">
        <f t="shared" si="25"/>
        <v>81.892461538461546</v>
      </c>
      <c r="Q274" s="3" t="str">
        <f t="shared" si="26"/>
        <v>film &amp; video</v>
      </c>
      <c r="R274" t="str">
        <f t="shared" si="27"/>
        <v>documentary</v>
      </c>
      <c r="S274" s="13">
        <f t="shared" si="28"/>
        <v>40235.900358796294</v>
      </c>
      <c r="T274" s="13">
        <f t="shared" si="29"/>
        <v>40296.78402777778</v>
      </c>
    </row>
    <row r="275" spans="1:20" ht="48">
      <c r="A275">
        <v>273</v>
      </c>
      <c r="B275" s="1" t="s">
        <v>274</v>
      </c>
      <c r="C275" s="1" t="s">
        <v>4383</v>
      </c>
      <c r="D275" s="4">
        <v>5000</v>
      </c>
      <c r="E275" s="4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3">
        <f t="shared" si="24"/>
        <v>1.077758</v>
      </c>
      <c r="P275" s="5">
        <f t="shared" si="25"/>
        <v>45.667711864406776</v>
      </c>
      <c r="Q275" s="3" t="str">
        <f t="shared" si="26"/>
        <v>film &amp; video</v>
      </c>
      <c r="R275" t="str">
        <f t="shared" si="27"/>
        <v>documentary</v>
      </c>
      <c r="S275" s="13">
        <f t="shared" si="28"/>
        <v>40697.498449074075</v>
      </c>
      <c r="T275" s="13">
        <f t="shared" si="29"/>
        <v>40727.498449074075</v>
      </c>
    </row>
    <row r="276" spans="1:20" ht="48">
      <c r="A276">
        <v>274</v>
      </c>
      <c r="B276" s="1" t="s">
        <v>275</v>
      </c>
      <c r="C276" s="1" t="s">
        <v>4384</v>
      </c>
      <c r="D276" s="4">
        <v>4000</v>
      </c>
      <c r="E276" s="4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3">
        <f t="shared" si="24"/>
        <v>1.56</v>
      </c>
      <c r="P276" s="5">
        <f t="shared" si="25"/>
        <v>55.221238938053098</v>
      </c>
      <c r="Q276" s="3" t="str">
        <f t="shared" si="26"/>
        <v>film &amp; video</v>
      </c>
      <c r="R276" t="str">
        <f t="shared" si="27"/>
        <v>documentary</v>
      </c>
      <c r="S276" s="13">
        <f t="shared" si="28"/>
        <v>40969.912372685183</v>
      </c>
      <c r="T276" s="13">
        <f t="shared" si="29"/>
        <v>41004.290972222225</v>
      </c>
    </row>
    <row r="277" spans="1:20" ht="48">
      <c r="A277">
        <v>275</v>
      </c>
      <c r="B277" s="1" t="s">
        <v>276</v>
      </c>
      <c r="C277" s="1" t="s">
        <v>4385</v>
      </c>
      <c r="D277" s="4">
        <v>20000</v>
      </c>
      <c r="E277" s="4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3">
        <f t="shared" si="24"/>
        <v>1.08395</v>
      </c>
      <c r="P277" s="5">
        <f t="shared" si="25"/>
        <v>65.298192771084331</v>
      </c>
      <c r="Q277" s="3" t="str">
        <f t="shared" si="26"/>
        <v>film &amp; video</v>
      </c>
      <c r="R277" t="str">
        <f t="shared" si="27"/>
        <v>documentary</v>
      </c>
      <c r="S277" s="13">
        <f t="shared" si="28"/>
        <v>41193.032013888893</v>
      </c>
      <c r="T277" s="13">
        <f t="shared" si="29"/>
        <v>41223.073680555557</v>
      </c>
    </row>
    <row r="278" spans="1:20" ht="48">
      <c r="A278">
        <v>276</v>
      </c>
      <c r="B278" s="1" t="s">
        <v>277</v>
      </c>
      <c r="C278" s="1" t="s">
        <v>4386</v>
      </c>
      <c r="D278" s="4">
        <v>4000</v>
      </c>
      <c r="E278" s="4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3">
        <f t="shared" si="24"/>
        <v>1.476</v>
      </c>
      <c r="P278" s="5">
        <f t="shared" si="25"/>
        <v>95.225806451612897</v>
      </c>
      <c r="Q278" s="3" t="str">
        <f t="shared" si="26"/>
        <v>film &amp; video</v>
      </c>
      <c r="R278" t="str">
        <f t="shared" si="27"/>
        <v>documentary</v>
      </c>
      <c r="S278" s="13">
        <f t="shared" si="28"/>
        <v>40967.081874999996</v>
      </c>
      <c r="T278" s="13">
        <f t="shared" si="29"/>
        <v>41027.040208333332</v>
      </c>
    </row>
    <row r="279" spans="1:20" ht="48">
      <c r="A279">
        <v>277</v>
      </c>
      <c r="B279" s="1" t="s">
        <v>278</v>
      </c>
      <c r="C279" s="1" t="s">
        <v>4387</v>
      </c>
      <c r="D279" s="4">
        <v>65000</v>
      </c>
      <c r="E279" s="4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3">
        <f t="shared" si="24"/>
        <v>1.1038153846153846</v>
      </c>
      <c r="P279" s="5">
        <f t="shared" si="25"/>
        <v>75.444794952681391</v>
      </c>
      <c r="Q279" s="3" t="str">
        <f t="shared" si="26"/>
        <v>film &amp; video</v>
      </c>
      <c r="R279" t="str">
        <f t="shared" si="27"/>
        <v>documentary</v>
      </c>
      <c r="S279" s="13">
        <f t="shared" si="28"/>
        <v>42117.891423611116</v>
      </c>
      <c r="T279" s="13">
        <f t="shared" si="29"/>
        <v>42147.891423611116</v>
      </c>
    </row>
    <row r="280" spans="1:20" ht="32">
      <c r="A280">
        <v>278</v>
      </c>
      <c r="B280" s="1" t="s">
        <v>279</v>
      </c>
      <c r="C280" s="1" t="s">
        <v>4388</v>
      </c>
      <c r="D280" s="4">
        <v>27000</v>
      </c>
      <c r="E280" s="4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3">
        <f t="shared" si="24"/>
        <v>1.5034814814814814</v>
      </c>
      <c r="P280" s="5">
        <f t="shared" si="25"/>
        <v>97.816867469879512</v>
      </c>
      <c r="Q280" s="3" t="str">
        <f t="shared" si="26"/>
        <v>film &amp; video</v>
      </c>
      <c r="R280" t="str">
        <f t="shared" si="27"/>
        <v>documentary</v>
      </c>
      <c r="S280" s="13">
        <f t="shared" si="28"/>
        <v>41164.040960648148</v>
      </c>
      <c r="T280" s="13">
        <f t="shared" si="29"/>
        <v>41194.040960648148</v>
      </c>
    </row>
    <row r="281" spans="1:20" ht="48">
      <c r="A281">
        <v>279</v>
      </c>
      <c r="B281" s="1" t="s">
        <v>280</v>
      </c>
      <c r="C281" s="1" t="s">
        <v>4389</v>
      </c>
      <c r="D281" s="4">
        <v>17000</v>
      </c>
      <c r="E281" s="4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3">
        <f t="shared" si="24"/>
        <v>1.5731829411764706</v>
      </c>
      <c r="P281" s="5">
        <f t="shared" si="25"/>
        <v>87.685606557377056</v>
      </c>
      <c r="Q281" s="3" t="str">
        <f t="shared" si="26"/>
        <v>film &amp; video</v>
      </c>
      <c r="R281" t="str">
        <f t="shared" si="27"/>
        <v>documentary</v>
      </c>
      <c r="S281" s="13">
        <f t="shared" si="28"/>
        <v>42759.244166666671</v>
      </c>
      <c r="T281" s="13">
        <f t="shared" si="29"/>
        <v>42793.084027777775</v>
      </c>
    </row>
    <row r="282" spans="1:20" ht="48">
      <c r="A282">
        <v>280</v>
      </c>
      <c r="B282" s="1" t="s">
        <v>281</v>
      </c>
      <c r="C282" s="1" t="s">
        <v>4390</v>
      </c>
      <c r="D282" s="4">
        <v>75000</v>
      </c>
      <c r="E282" s="4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3">
        <f t="shared" si="24"/>
        <v>1.5614399999999999</v>
      </c>
      <c r="P282" s="5">
        <f t="shared" si="25"/>
        <v>54.748948106591868</v>
      </c>
      <c r="Q282" s="3" t="str">
        <f t="shared" si="26"/>
        <v>film &amp; video</v>
      </c>
      <c r="R282" t="str">
        <f t="shared" si="27"/>
        <v>documentary</v>
      </c>
      <c r="S282" s="13">
        <f t="shared" si="28"/>
        <v>41744.590682870366</v>
      </c>
      <c r="T282" s="13">
        <f t="shared" si="29"/>
        <v>41789.590682870366</v>
      </c>
    </row>
    <row r="283" spans="1:20" ht="48">
      <c r="A283">
        <v>281</v>
      </c>
      <c r="B283" s="1" t="s">
        <v>282</v>
      </c>
      <c r="C283" s="1" t="s">
        <v>4391</v>
      </c>
      <c r="D283" s="4">
        <v>5500</v>
      </c>
      <c r="E283" s="4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3">
        <f t="shared" si="24"/>
        <v>1.2058763636363636</v>
      </c>
      <c r="P283" s="5">
        <f t="shared" si="25"/>
        <v>83.953417721518989</v>
      </c>
      <c r="Q283" s="3" t="str">
        <f t="shared" si="26"/>
        <v>film &amp; video</v>
      </c>
      <c r="R283" t="str">
        <f t="shared" si="27"/>
        <v>documentary</v>
      </c>
      <c r="S283" s="13">
        <f t="shared" si="28"/>
        <v>39950.163344907407</v>
      </c>
      <c r="T283" s="13">
        <f t="shared" si="29"/>
        <v>40035.80972222222</v>
      </c>
    </row>
    <row r="284" spans="1:20" ht="48">
      <c r="A284">
        <v>282</v>
      </c>
      <c r="B284" s="1" t="s">
        <v>283</v>
      </c>
      <c r="C284" s="1" t="s">
        <v>4392</v>
      </c>
      <c r="D284" s="4">
        <v>45000</v>
      </c>
      <c r="E284" s="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3">
        <f t="shared" si="24"/>
        <v>1.0118888888888888</v>
      </c>
      <c r="P284" s="5">
        <f t="shared" si="25"/>
        <v>254.38547486033519</v>
      </c>
      <c r="Q284" s="3" t="str">
        <f t="shared" si="26"/>
        <v>film &amp; video</v>
      </c>
      <c r="R284" t="str">
        <f t="shared" si="27"/>
        <v>documentary</v>
      </c>
      <c r="S284" s="13">
        <f t="shared" si="28"/>
        <v>40194.920046296298</v>
      </c>
      <c r="T284" s="13">
        <f t="shared" si="29"/>
        <v>40231.916666666664</v>
      </c>
    </row>
    <row r="285" spans="1:20" ht="32">
      <c r="A285">
        <v>283</v>
      </c>
      <c r="B285" s="1" t="s">
        <v>284</v>
      </c>
      <c r="C285" s="1" t="s">
        <v>4393</v>
      </c>
      <c r="D285" s="4">
        <v>18000</v>
      </c>
      <c r="E285" s="4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3">
        <f t="shared" si="24"/>
        <v>1.142725</v>
      </c>
      <c r="P285" s="5">
        <f t="shared" si="25"/>
        <v>101.8269801980198</v>
      </c>
      <c r="Q285" s="3" t="str">
        <f t="shared" si="26"/>
        <v>film &amp; video</v>
      </c>
      <c r="R285" t="str">
        <f t="shared" si="27"/>
        <v>documentary</v>
      </c>
      <c r="S285" s="13">
        <f t="shared" si="28"/>
        <v>40675.71</v>
      </c>
      <c r="T285" s="13">
        <f t="shared" si="29"/>
        <v>40695.207638888889</v>
      </c>
    </row>
    <row r="286" spans="1:20" ht="48">
      <c r="A286">
        <v>284</v>
      </c>
      <c r="B286" s="1" t="s">
        <v>285</v>
      </c>
      <c r="C286" s="1" t="s">
        <v>4394</v>
      </c>
      <c r="D286" s="4">
        <v>40000</v>
      </c>
      <c r="E286" s="4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3">
        <f t="shared" si="24"/>
        <v>1.0462615</v>
      </c>
      <c r="P286" s="5">
        <f t="shared" si="25"/>
        <v>55.066394736842106</v>
      </c>
      <c r="Q286" s="3" t="str">
        <f t="shared" si="26"/>
        <v>film &amp; video</v>
      </c>
      <c r="R286" t="str">
        <f t="shared" si="27"/>
        <v>documentary</v>
      </c>
      <c r="S286" s="13">
        <f t="shared" si="28"/>
        <v>40904.738194444442</v>
      </c>
      <c r="T286" s="13">
        <f t="shared" si="29"/>
        <v>40929.738194444442</v>
      </c>
    </row>
    <row r="287" spans="1:20" ht="48">
      <c r="A287">
        <v>285</v>
      </c>
      <c r="B287" s="1" t="s">
        <v>286</v>
      </c>
      <c r="C287" s="1" t="s">
        <v>4395</v>
      </c>
      <c r="D287" s="4">
        <v>14000</v>
      </c>
      <c r="E287" s="4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3">
        <f t="shared" si="24"/>
        <v>2.2882507142857142</v>
      </c>
      <c r="P287" s="5">
        <f t="shared" si="25"/>
        <v>56.901438721136763</v>
      </c>
      <c r="Q287" s="3" t="str">
        <f t="shared" si="26"/>
        <v>film &amp; video</v>
      </c>
      <c r="R287" t="str">
        <f t="shared" si="27"/>
        <v>documentary</v>
      </c>
      <c r="S287" s="13">
        <f t="shared" si="28"/>
        <v>41506.756111111114</v>
      </c>
      <c r="T287" s="13">
        <f t="shared" si="29"/>
        <v>41536.756111111114</v>
      </c>
    </row>
    <row r="288" spans="1:20" ht="48">
      <c r="A288">
        <v>286</v>
      </c>
      <c r="B288" s="1" t="s">
        <v>287</v>
      </c>
      <c r="C288" s="1" t="s">
        <v>4396</v>
      </c>
      <c r="D288" s="4">
        <v>15000</v>
      </c>
      <c r="E288" s="4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3">
        <f t="shared" si="24"/>
        <v>1.0915333333333332</v>
      </c>
      <c r="P288" s="5">
        <f t="shared" si="25"/>
        <v>121.28148148148148</v>
      </c>
      <c r="Q288" s="3" t="str">
        <f t="shared" si="26"/>
        <v>film &amp; video</v>
      </c>
      <c r="R288" t="str">
        <f t="shared" si="27"/>
        <v>documentary</v>
      </c>
      <c r="S288" s="13">
        <f t="shared" si="28"/>
        <v>41313.816249999996</v>
      </c>
      <c r="T288" s="13">
        <f t="shared" si="29"/>
        <v>41358.774583333332</v>
      </c>
    </row>
    <row r="289" spans="1:20" ht="32">
      <c r="A289">
        <v>287</v>
      </c>
      <c r="B289" s="1" t="s">
        <v>288</v>
      </c>
      <c r="C289" s="1" t="s">
        <v>4397</v>
      </c>
      <c r="D289" s="4">
        <v>15000</v>
      </c>
      <c r="E289" s="4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3">
        <f t="shared" si="24"/>
        <v>1.7629999999999999</v>
      </c>
      <c r="P289" s="5">
        <f t="shared" si="25"/>
        <v>91.189655172413794</v>
      </c>
      <c r="Q289" s="3" t="str">
        <f t="shared" si="26"/>
        <v>film &amp; video</v>
      </c>
      <c r="R289" t="str">
        <f t="shared" si="27"/>
        <v>documentary</v>
      </c>
      <c r="S289" s="13">
        <f t="shared" si="28"/>
        <v>41184.277986111112</v>
      </c>
      <c r="T289" s="13">
        <f t="shared" si="29"/>
        <v>41215.166666666664</v>
      </c>
    </row>
    <row r="290" spans="1:20" ht="48">
      <c r="A290">
        <v>288</v>
      </c>
      <c r="B290" s="1" t="s">
        <v>289</v>
      </c>
      <c r="C290" s="1" t="s">
        <v>4398</v>
      </c>
      <c r="D290" s="4">
        <v>50000</v>
      </c>
      <c r="E290" s="4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3">
        <f t="shared" si="24"/>
        <v>1.0321061999999999</v>
      </c>
      <c r="P290" s="5">
        <f t="shared" si="25"/>
        <v>115.44812080536913</v>
      </c>
      <c r="Q290" s="3" t="str">
        <f t="shared" si="26"/>
        <v>film &amp; video</v>
      </c>
      <c r="R290" t="str">
        <f t="shared" si="27"/>
        <v>documentary</v>
      </c>
      <c r="S290" s="13">
        <f t="shared" si="28"/>
        <v>41051.168900462959</v>
      </c>
      <c r="T290" s="13">
        <f t="shared" si="29"/>
        <v>41086.168900462959</v>
      </c>
    </row>
    <row r="291" spans="1:20" ht="48">
      <c r="A291">
        <v>289</v>
      </c>
      <c r="B291" s="1" t="s">
        <v>290</v>
      </c>
      <c r="C291" s="1" t="s">
        <v>4399</v>
      </c>
      <c r="D291" s="4">
        <v>15000</v>
      </c>
      <c r="E291" s="4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3">
        <f t="shared" si="24"/>
        <v>1.0482</v>
      </c>
      <c r="P291" s="5">
        <f t="shared" si="25"/>
        <v>67.771551724137936</v>
      </c>
      <c r="Q291" s="3" t="str">
        <f t="shared" si="26"/>
        <v>film &amp; video</v>
      </c>
      <c r="R291" t="str">
        <f t="shared" si="27"/>
        <v>documentary</v>
      </c>
      <c r="S291" s="13">
        <f t="shared" si="28"/>
        <v>41550.456412037034</v>
      </c>
      <c r="T291" s="13">
        <f t="shared" si="29"/>
        <v>41580.456412037034</v>
      </c>
    </row>
    <row r="292" spans="1:20" ht="32">
      <c r="A292">
        <v>290</v>
      </c>
      <c r="B292" s="1" t="s">
        <v>291</v>
      </c>
      <c r="C292" s="1" t="s">
        <v>4400</v>
      </c>
      <c r="D292" s="4">
        <v>4500</v>
      </c>
      <c r="E292" s="4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3">
        <f t="shared" si="24"/>
        <v>1.0668444444444445</v>
      </c>
      <c r="P292" s="5">
        <f t="shared" si="25"/>
        <v>28.576190476190476</v>
      </c>
      <c r="Q292" s="3" t="str">
        <f t="shared" si="26"/>
        <v>film &amp; video</v>
      </c>
      <c r="R292" t="str">
        <f t="shared" si="27"/>
        <v>documentary</v>
      </c>
      <c r="S292" s="13">
        <f t="shared" si="28"/>
        <v>40526.36917824074</v>
      </c>
      <c r="T292" s="13">
        <f t="shared" si="29"/>
        <v>40576.332638888889</v>
      </c>
    </row>
    <row r="293" spans="1:20" ht="48">
      <c r="A293">
        <v>291</v>
      </c>
      <c r="B293" s="1" t="s">
        <v>292</v>
      </c>
      <c r="C293" s="1" t="s">
        <v>4401</v>
      </c>
      <c r="D293" s="4">
        <v>5000</v>
      </c>
      <c r="E293" s="4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3">
        <f t="shared" si="24"/>
        <v>1.2001999999999999</v>
      </c>
      <c r="P293" s="5">
        <f t="shared" si="25"/>
        <v>46.8828125</v>
      </c>
      <c r="Q293" s="3" t="str">
        <f t="shared" si="26"/>
        <v>film &amp; video</v>
      </c>
      <c r="R293" t="str">
        <f t="shared" si="27"/>
        <v>documentary</v>
      </c>
      <c r="S293" s="13">
        <f t="shared" si="28"/>
        <v>41376.769050925926</v>
      </c>
      <c r="T293" s="13">
        <f t="shared" si="29"/>
        <v>41395.000694444447</v>
      </c>
    </row>
    <row r="294" spans="1:20" ht="48">
      <c r="A294">
        <v>292</v>
      </c>
      <c r="B294" s="1" t="s">
        <v>293</v>
      </c>
      <c r="C294" s="1" t="s">
        <v>4402</v>
      </c>
      <c r="D294" s="4">
        <v>75000</v>
      </c>
      <c r="E294" s="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3">
        <f t="shared" si="24"/>
        <v>1.0150693333333334</v>
      </c>
      <c r="P294" s="5">
        <f t="shared" si="25"/>
        <v>154.42231237322514</v>
      </c>
      <c r="Q294" s="3" t="str">
        <f t="shared" si="26"/>
        <v>film &amp; video</v>
      </c>
      <c r="R294" t="str">
        <f t="shared" si="27"/>
        <v>documentary</v>
      </c>
      <c r="S294" s="13">
        <f t="shared" si="28"/>
        <v>40812.803229166668</v>
      </c>
      <c r="T294" s="13">
        <f t="shared" si="29"/>
        <v>40845.165972222225</v>
      </c>
    </row>
    <row r="295" spans="1:20" ht="48">
      <c r="A295">
        <v>293</v>
      </c>
      <c r="B295" s="1" t="s">
        <v>294</v>
      </c>
      <c r="C295" s="1" t="s">
        <v>4403</v>
      </c>
      <c r="D295" s="4">
        <v>26000</v>
      </c>
      <c r="E295" s="4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3">
        <f t="shared" si="24"/>
        <v>1.0138461538461538</v>
      </c>
      <c r="P295" s="5">
        <f t="shared" si="25"/>
        <v>201.22137404580153</v>
      </c>
      <c r="Q295" s="3" t="str">
        <f t="shared" si="26"/>
        <v>film &amp; video</v>
      </c>
      <c r="R295" t="str">
        <f t="shared" si="27"/>
        <v>documentary</v>
      </c>
      <c r="S295" s="13">
        <f t="shared" si="28"/>
        <v>41719.667986111112</v>
      </c>
      <c r="T295" s="13">
        <f t="shared" si="29"/>
        <v>41749.667986111112</v>
      </c>
    </row>
    <row r="296" spans="1:20" ht="48">
      <c r="A296">
        <v>294</v>
      </c>
      <c r="B296" s="1" t="s">
        <v>295</v>
      </c>
      <c r="C296" s="1" t="s">
        <v>4404</v>
      </c>
      <c r="D296" s="4">
        <v>5000</v>
      </c>
      <c r="E296" s="4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3">
        <f t="shared" si="24"/>
        <v>1</v>
      </c>
      <c r="P296" s="5">
        <f t="shared" si="25"/>
        <v>100</v>
      </c>
      <c r="Q296" s="3" t="str">
        <f t="shared" si="26"/>
        <v>film &amp; video</v>
      </c>
      <c r="R296" t="str">
        <f t="shared" si="27"/>
        <v>documentary</v>
      </c>
      <c r="S296" s="13">
        <f t="shared" si="28"/>
        <v>40343.084421296298</v>
      </c>
      <c r="T296" s="13">
        <f t="shared" si="29"/>
        <v>40378.666666666664</v>
      </c>
    </row>
    <row r="297" spans="1:20" ht="48">
      <c r="A297">
        <v>295</v>
      </c>
      <c r="B297" s="1" t="s">
        <v>296</v>
      </c>
      <c r="C297" s="1" t="s">
        <v>4405</v>
      </c>
      <c r="D297" s="4">
        <v>50000</v>
      </c>
      <c r="E297" s="4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3">
        <f t="shared" si="24"/>
        <v>1.3310911999999999</v>
      </c>
      <c r="P297" s="5">
        <f t="shared" si="25"/>
        <v>100.08204511278196</v>
      </c>
      <c r="Q297" s="3" t="str">
        <f t="shared" si="26"/>
        <v>film &amp; video</v>
      </c>
      <c r="R297" t="str">
        <f t="shared" si="27"/>
        <v>documentary</v>
      </c>
      <c r="S297" s="13">
        <f t="shared" si="28"/>
        <v>41519.004733796297</v>
      </c>
      <c r="T297" s="13">
        <f t="shared" si="29"/>
        <v>41579</v>
      </c>
    </row>
    <row r="298" spans="1:20" ht="48">
      <c r="A298">
        <v>296</v>
      </c>
      <c r="B298" s="1" t="s">
        <v>297</v>
      </c>
      <c r="C298" s="1" t="s">
        <v>4406</v>
      </c>
      <c r="D298" s="4">
        <v>25000</v>
      </c>
      <c r="E298" s="4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3">
        <f t="shared" si="24"/>
        <v>1.187262</v>
      </c>
      <c r="P298" s="5">
        <f t="shared" si="25"/>
        <v>230.08953488372092</v>
      </c>
      <c r="Q298" s="3" t="str">
        <f t="shared" si="26"/>
        <v>film &amp; video</v>
      </c>
      <c r="R298" t="str">
        <f t="shared" si="27"/>
        <v>documentary</v>
      </c>
      <c r="S298" s="13">
        <f t="shared" si="28"/>
        <v>41134.475497685184</v>
      </c>
      <c r="T298" s="13">
        <f t="shared" si="29"/>
        <v>41159.475497685184</v>
      </c>
    </row>
    <row r="299" spans="1:20" ht="48">
      <c r="A299">
        <v>297</v>
      </c>
      <c r="B299" s="1" t="s">
        <v>298</v>
      </c>
      <c r="C299" s="1" t="s">
        <v>4407</v>
      </c>
      <c r="D299" s="4">
        <v>20000</v>
      </c>
      <c r="E299" s="4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3">
        <f t="shared" si="24"/>
        <v>1.0064</v>
      </c>
      <c r="P299" s="5">
        <f t="shared" si="25"/>
        <v>141.74647887323943</v>
      </c>
      <c r="Q299" s="3" t="str">
        <f t="shared" si="26"/>
        <v>film &amp; video</v>
      </c>
      <c r="R299" t="str">
        <f t="shared" si="27"/>
        <v>documentary</v>
      </c>
      <c r="S299" s="13">
        <f t="shared" si="28"/>
        <v>42089.72802083334</v>
      </c>
      <c r="T299" s="13">
        <f t="shared" si="29"/>
        <v>42125.165972222225</v>
      </c>
    </row>
    <row r="300" spans="1:20" ht="32">
      <c r="A300">
        <v>298</v>
      </c>
      <c r="B300" s="1" t="s">
        <v>299</v>
      </c>
      <c r="C300" s="1" t="s">
        <v>4408</v>
      </c>
      <c r="D300" s="4">
        <v>126000</v>
      </c>
      <c r="E300" s="4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3">
        <f t="shared" si="24"/>
        <v>1.089324126984127</v>
      </c>
      <c r="P300" s="5">
        <f t="shared" si="25"/>
        <v>56.344351395730705</v>
      </c>
      <c r="Q300" s="3" t="str">
        <f t="shared" si="26"/>
        <v>film &amp; video</v>
      </c>
      <c r="R300" t="str">
        <f t="shared" si="27"/>
        <v>documentary</v>
      </c>
      <c r="S300" s="13">
        <f t="shared" si="28"/>
        <v>41709.463518518518</v>
      </c>
      <c r="T300" s="13">
        <f t="shared" si="29"/>
        <v>41768.875</v>
      </c>
    </row>
    <row r="301" spans="1:20" ht="48">
      <c r="A301">
        <v>299</v>
      </c>
      <c r="B301" s="1" t="s">
        <v>300</v>
      </c>
      <c r="C301" s="1" t="s">
        <v>4409</v>
      </c>
      <c r="D301" s="4">
        <v>10000</v>
      </c>
      <c r="E301" s="4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3">
        <f t="shared" si="24"/>
        <v>1.789525</v>
      </c>
      <c r="P301" s="5">
        <f t="shared" si="25"/>
        <v>73.341188524590166</v>
      </c>
      <c r="Q301" s="3" t="str">
        <f t="shared" si="26"/>
        <v>film &amp; video</v>
      </c>
      <c r="R301" t="str">
        <f t="shared" si="27"/>
        <v>documentary</v>
      </c>
      <c r="S301" s="13">
        <f t="shared" si="28"/>
        <v>40469.225231481483</v>
      </c>
      <c r="T301" s="13">
        <f t="shared" si="29"/>
        <v>40499.266898148147</v>
      </c>
    </row>
    <row r="302" spans="1:20" ht="48">
      <c r="A302">
        <v>300</v>
      </c>
      <c r="B302" s="1" t="s">
        <v>301</v>
      </c>
      <c r="C302" s="1" t="s">
        <v>4410</v>
      </c>
      <c r="D302" s="4">
        <v>25000</v>
      </c>
      <c r="E302" s="4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3">
        <f t="shared" si="24"/>
        <v>1.0172264</v>
      </c>
      <c r="P302" s="5">
        <f t="shared" si="25"/>
        <v>85.337785234899329</v>
      </c>
      <c r="Q302" s="3" t="str">
        <f t="shared" si="26"/>
        <v>film &amp; video</v>
      </c>
      <c r="R302" t="str">
        <f t="shared" si="27"/>
        <v>documentary</v>
      </c>
      <c r="S302" s="13">
        <f t="shared" si="28"/>
        <v>40626.959930555553</v>
      </c>
      <c r="T302" s="13">
        <f t="shared" si="29"/>
        <v>40657.959930555553</v>
      </c>
    </row>
    <row r="303" spans="1:20" ht="48">
      <c r="A303">
        <v>301</v>
      </c>
      <c r="B303" s="1" t="s">
        <v>302</v>
      </c>
      <c r="C303" s="1" t="s">
        <v>4411</v>
      </c>
      <c r="D303" s="4">
        <v>13000</v>
      </c>
      <c r="E303" s="4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3">
        <f t="shared" si="24"/>
        <v>1.1873499999999999</v>
      </c>
      <c r="P303" s="5">
        <f t="shared" si="25"/>
        <v>61.496215139442228</v>
      </c>
      <c r="Q303" s="3" t="str">
        <f t="shared" si="26"/>
        <v>film &amp; video</v>
      </c>
      <c r="R303" t="str">
        <f t="shared" si="27"/>
        <v>documentary</v>
      </c>
      <c r="S303" s="13">
        <f t="shared" si="28"/>
        <v>41312.737673611111</v>
      </c>
      <c r="T303" s="13">
        <f t="shared" si="29"/>
        <v>41352.696006944447</v>
      </c>
    </row>
    <row r="304" spans="1:20" ht="64">
      <c r="A304">
        <v>302</v>
      </c>
      <c r="B304" s="1" t="s">
        <v>303</v>
      </c>
      <c r="C304" s="1" t="s">
        <v>4412</v>
      </c>
      <c r="D304" s="4">
        <v>10000</v>
      </c>
      <c r="E304" s="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3">
        <f t="shared" si="24"/>
        <v>1.0045999999999999</v>
      </c>
      <c r="P304" s="5">
        <f t="shared" si="25"/>
        <v>93.018518518518519</v>
      </c>
      <c r="Q304" s="3" t="str">
        <f t="shared" si="26"/>
        <v>film &amp; video</v>
      </c>
      <c r="R304" t="str">
        <f t="shared" si="27"/>
        <v>documentary</v>
      </c>
      <c r="S304" s="13">
        <f t="shared" si="28"/>
        <v>40933.856921296298</v>
      </c>
      <c r="T304" s="13">
        <f t="shared" si="29"/>
        <v>40963.856921296298</v>
      </c>
    </row>
    <row r="305" spans="1:20" ht="48">
      <c r="A305">
        <v>303</v>
      </c>
      <c r="B305" s="1" t="s">
        <v>304</v>
      </c>
      <c r="C305" s="1" t="s">
        <v>4413</v>
      </c>
      <c r="D305" s="4">
        <v>3000</v>
      </c>
      <c r="E305" s="4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3">
        <f t="shared" si="24"/>
        <v>1.3746666666666667</v>
      </c>
      <c r="P305" s="5">
        <f t="shared" si="25"/>
        <v>50.292682926829265</v>
      </c>
      <c r="Q305" s="3" t="str">
        <f t="shared" si="26"/>
        <v>film &amp; video</v>
      </c>
      <c r="R305" t="str">
        <f t="shared" si="27"/>
        <v>documentary</v>
      </c>
      <c r="S305" s="13">
        <f t="shared" si="28"/>
        <v>41032.071134259262</v>
      </c>
      <c r="T305" s="13">
        <f t="shared" si="29"/>
        <v>41062.071134259262</v>
      </c>
    </row>
    <row r="306" spans="1:20" ht="32">
      <c r="A306">
        <v>304</v>
      </c>
      <c r="B306" s="1" t="s">
        <v>305</v>
      </c>
      <c r="C306" s="1" t="s">
        <v>4414</v>
      </c>
      <c r="D306" s="4">
        <v>3400</v>
      </c>
      <c r="E306" s="4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3">
        <f t="shared" si="24"/>
        <v>2.3164705882352941</v>
      </c>
      <c r="P306" s="5">
        <f t="shared" si="25"/>
        <v>106.43243243243244</v>
      </c>
      <c r="Q306" s="3" t="str">
        <f t="shared" si="26"/>
        <v>film &amp; video</v>
      </c>
      <c r="R306" t="str">
        <f t="shared" si="27"/>
        <v>documentary</v>
      </c>
      <c r="S306" s="13">
        <f t="shared" si="28"/>
        <v>41114.094872685186</v>
      </c>
      <c r="T306" s="13">
        <f t="shared" si="29"/>
        <v>41153.083333333336</v>
      </c>
    </row>
    <row r="307" spans="1:20" ht="32">
      <c r="A307">
        <v>305</v>
      </c>
      <c r="B307" s="1" t="s">
        <v>306</v>
      </c>
      <c r="C307" s="1" t="s">
        <v>4415</v>
      </c>
      <c r="D307" s="4">
        <v>7500</v>
      </c>
      <c r="E307" s="4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3">
        <f t="shared" si="24"/>
        <v>1.3033333333333332</v>
      </c>
      <c r="P307" s="5">
        <f t="shared" si="25"/>
        <v>51.719576719576722</v>
      </c>
      <c r="Q307" s="3" t="str">
        <f t="shared" si="26"/>
        <v>film &amp; video</v>
      </c>
      <c r="R307" t="str">
        <f t="shared" si="27"/>
        <v>documentary</v>
      </c>
      <c r="S307" s="13">
        <f t="shared" si="28"/>
        <v>40948.630196759259</v>
      </c>
      <c r="T307" s="13">
        <f t="shared" si="29"/>
        <v>40978.630196759259</v>
      </c>
    </row>
    <row r="308" spans="1:20" ht="32">
      <c r="A308">
        <v>306</v>
      </c>
      <c r="B308" s="1" t="s">
        <v>307</v>
      </c>
      <c r="C308" s="1" t="s">
        <v>4416</v>
      </c>
      <c r="D308" s="4">
        <v>1000</v>
      </c>
      <c r="E308" s="4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3">
        <f t="shared" si="24"/>
        <v>2.9289999999999998</v>
      </c>
      <c r="P308" s="5">
        <f t="shared" si="25"/>
        <v>36.612499999999997</v>
      </c>
      <c r="Q308" s="3" t="str">
        <f t="shared" si="26"/>
        <v>film &amp; video</v>
      </c>
      <c r="R308" t="str">
        <f t="shared" si="27"/>
        <v>documentary</v>
      </c>
      <c r="S308" s="13">
        <f t="shared" si="28"/>
        <v>41333.837187500001</v>
      </c>
      <c r="T308" s="13">
        <f t="shared" si="29"/>
        <v>41353.795520833337</v>
      </c>
    </row>
    <row r="309" spans="1:20" ht="16">
      <c r="A309">
        <v>307</v>
      </c>
      <c r="B309" s="1" t="s">
        <v>308</v>
      </c>
      <c r="C309" s="1" t="s">
        <v>4417</v>
      </c>
      <c r="D309" s="4">
        <v>22000</v>
      </c>
      <c r="E309" s="4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3">
        <f t="shared" si="24"/>
        <v>1.1131818181818183</v>
      </c>
      <c r="P309" s="5">
        <f t="shared" si="25"/>
        <v>42.517361111111114</v>
      </c>
      <c r="Q309" s="3" t="str">
        <f t="shared" si="26"/>
        <v>film &amp; video</v>
      </c>
      <c r="R309" t="str">
        <f t="shared" si="27"/>
        <v>documentary</v>
      </c>
      <c r="S309" s="13">
        <f t="shared" si="28"/>
        <v>41282.944456018515</v>
      </c>
      <c r="T309" s="13">
        <f t="shared" si="29"/>
        <v>41312.944456018515</v>
      </c>
    </row>
    <row r="310" spans="1:20" ht="48">
      <c r="A310">
        <v>308</v>
      </c>
      <c r="B310" s="1" t="s">
        <v>309</v>
      </c>
      <c r="C310" s="1" t="s">
        <v>4418</v>
      </c>
      <c r="D310" s="4">
        <v>12000</v>
      </c>
      <c r="E310" s="4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3">
        <f t="shared" si="24"/>
        <v>1.0556666666666668</v>
      </c>
      <c r="P310" s="5">
        <f t="shared" si="25"/>
        <v>62.712871287128714</v>
      </c>
      <c r="Q310" s="3" t="str">
        <f t="shared" si="26"/>
        <v>film &amp; video</v>
      </c>
      <c r="R310" t="str">
        <f t="shared" si="27"/>
        <v>documentary</v>
      </c>
      <c r="S310" s="13">
        <f t="shared" si="28"/>
        <v>40567.694560185184</v>
      </c>
      <c r="T310" s="13">
        <f t="shared" si="29"/>
        <v>40612.694560185184</v>
      </c>
    </row>
    <row r="311" spans="1:20" ht="48">
      <c r="A311">
        <v>309</v>
      </c>
      <c r="B311" s="1" t="s">
        <v>310</v>
      </c>
      <c r="C311" s="1" t="s">
        <v>4419</v>
      </c>
      <c r="D311" s="4">
        <v>18000</v>
      </c>
      <c r="E311" s="4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3">
        <f t="shared" si="24"/>
        <v>1.1894444444444445</v>
      </c>
      <c r="P311" s="5">
        <f t="shared" si="25"/>
        <v>89.957983193277315</v>
      </c>
      <c r="Q311" s="3" t="str">
        <f t="shared" si="26"/>
        <v>film &amp; video</v>
      </c>
      <c r="R311" t="str">
        <f t="shared" si="27"/>
        <v>documentary</v>
      </c>
      <c r="S311" s="13">
        <f t="shared" si="28"/>
        <v>41134.751550925925</v>
      </c>
      <c r="T311" s="13">
        <f t="shared" si="29"/>
        <v>41155.751550925925</v>
      </c>
    </row>
    <row r="312" spans="1:20" ht="48">
      <c r="A312">
        <v>310</v>
      </c>
      <c r="B312" s="1" t="s">
        <v>311</v>
      </c>
      <c r="C312" s="1" t="s">
        <v>4420</v>
      </c>
      <c r="D312" s="4">
        <v>1000</v>
      </c>
      <c r="E312" s="4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3">
        <f t="shared" si="24"/>
        <v>1.04129</v>
      </c>
      <c r="P312" s="5">
        <f t="shared" si="25"/>
        <v>28.924722222222222</v>
      </c>
      <c r="Q312" s="3" t="str">
        <f t="shared" si="26"/>
        <v>film &amp; video</v>
      </c>
      <c r="R312" t="str">
        <f t="shared" si="27"/>
        <v>documentary</v>
      </c>
      <c r="S312" s="13">
        <f t="shared" si="28"/>
        <v>40821.183136574073</v>
      </c>
      <c r="T312" s="13">
        <f t="shared" si="29"/>
        <v>40836.083333333336</v>
      </c>
    </row>
    <row r="313" spans="1:20" ht="48">
      <c r="A313">
        <v>311</v>
      </c>
      <c r="B313" s="1" t="s">
        <v>312</v>
      </c>
      <c r="C313" s="1" t="s">
        <v>4421</v>
      </c>
      <c r="D313" s="4">
        <v>20000</v>
      </c>
      <c r="E313" s="4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3">
        <f t="shared" si="24"/>
        <v>1.0410165</v>
      </c>
      <c r="P313" s="5">
        <f t="shared" si="25"/>
        <v>138.8022</v>
      </c>
      <c r="Q313" s="3" t="str">
        <f t="shared" si="26"/>
        <v>film &amp; video</v>
      </c>
      <c r="R313" t="str">
        <f t="shared" si="27"/>
        <v>documentary</v>
      </c>
      <c r="S313" s="13">
        <f t="shared" si="28"/>
        <v>40868.219814814816</v>
      </c>
      <c r="T313" s="13">
        <f t="shared" si="29"/>
        <v>40909.332638888889</v>
      </c>
    </row>
    <row r="314" spans="1:20" ht="48">
      <c r="A314">
        <v>312</v>
      </c>
      <c r="B314" s="1" t="s">
        <v>313</v>
      </c>
      <c r="C314" s="1" t="s">
        <v>4422</v>
      </c>
      <c r="D314" s="4">
        <v>8000</v>
      </c>
      <c r="E314" s="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3">
        <f t="shared" si="24"/>
        <v>1.1187499999999999</v>
      </c>
      <c r="P314" s="5">
        <f t="shared" si="25"/>
        <v>61.301369863013697</v>
      </c>
      <c r="Q314" s="3" t="str">
        <f t="shared" si="26"/>
        <v>film &amp; video</v>
      </c>
      <c r="R314" t="str">
        <f t="shared" si="27"/>
        <v>documentary</v>
      </c>
      <c r="S314" s="13">
        <f t="shared" si="28"/>
        <v>41348.877685185187</v>
      </c>
      <c r="T314" s="13">
        <f t="shared" si="29"/>
        <v>41378.877685185187</v>
      </c>
    </row>
    <row r="315" spans="1:20" ht="48">
      <c r="A315">
        <v>313</v>
      </c>
      <c r="B315" s="1" t="s">
        <v>314</v>
      </c>
      <c r="C315" s="1" t="s">
        <v>4423</v>
      </c>
      <c r="D315" s="4">
        <v>17000</v>
      </c>
      <c r="E315" s="4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3">
        <f t="shared" si="24"/>
        <v>1.0473529411764706</v>
      </c>
      <c r="P315" s="5">
        <f t="shared" si="25"/>
        <v>80.202702702702709</v>
      </c>
      <c r="Q315" s="3" t="str">
        <f t="shared" si="26"/>
        <v>film &amp; video</v>
      </c>
      <c r="R315" t="str">
        <f t="shared" si="27"/>
        <v>documentary</v>
      </c>
      <c r="S315" s="13">
        <f t="shared" si="28"/>
        <v>40357.227939814817</v>
      </c>
      <c r="T315" s="13">
        <f t="shared" si="29"/>
        <v>40401.665972222225</v>
      </c>
    </row>
    <row r="316" spans="1:20" ht="48">
      <c r="A316">
        <v>314</v>
      </c>
      <c r="B316" s="1" t="s">
        <v>315</v>
      </c>
      <c r="C316" s="1" t="s">
        <v>4424</v>
      </c>
      <c r="D316" s="4">
        <v>1000</v>
      </c>
      <c r="E316" s="4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3">
        <f t="shared" si="24"/>
        <v>3.8515000000000001</v>
      </c>
      <c r="P316" s="5">
        <f t="shared" si="25"/>
        <v>32.095833333333331</v>
      </c>
      <c r="Q316" s="3" t="str">
        <f t="shared" si="26"/>
        <v>film &amp; video</v>
      </c>
      <c r="R316" t="str">
        <f t="shared" si="27"/>
        <v>documentary</v>
      </c>
      <c r="S316" s="13">
        <f t="shared" si="28"/>
        <v>41304.833194444444</v>
      </c>
      <c r="T316" s="13">
        <f t="shared" si="29"/>
        <v>41334.833194444444</v>
      </c>
    </row>
    <row r="317" spans="1:20" ht="48">
      <c r="A317">
        <v>315</v>
      </c>
      <c r="B317" s="1" t="s">
        <v>316</v>
      </c>
      <c r="C317" s="1" t="s">
        <v>4425</v>
      </c>
      <c r="D317" s="4">
        <v>25000</v>
      </c>
      <c r="E317" s="4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3">
        <f t="shared" si="24"/>
        <v>1.01248</v>
      </c>
      <c r="P317" s="5">
        <f t="shared" si="25"/>
        <v>200.88888888888889</v>
      </c>
      <c r="Q317" s="3" t="str">
        <f t="shared" si="26"/>
        <v>film &amp; video</v>
      </c>
      <c r="R317" t="str">
        <f t="shared" si="27"/>
        <v>documentary</v>
      </c>
      <c r="S317" s="13">
        <f t="shared" si="28"/>
        <v>41113.77238425926</v>
      </c>
      <c r="T317" s="13">
        <f t="shared" si="29"/>
        <v>41143.77238425926</v>
      </c>
    </row>
    <row r="318" spans="1:20" ht="32">
      <c r="A318">
        <v>316</v>
      </c>
      <c r="B318" s="1" t="s">
        <v>317</v>
      </c>
      <c r="C318" s="1" t="s">
        <v>4426</v>
      </c>
      <c r="D318" s="4">
        <v>15000</v>
      </c>
      <c r="E318" s="4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3">
        <f t="shared" si="24"/>
        <v>1.1377333333333333</v>
      </c>
      <c r="P318" s="5">
        <f t="shared" si="25"/>
        <v>108.01265822784811</v>
      </c>
      <c r="Q318" s="3" t="str">
        <f t="shared" si="26"/>
        <v>film &amp; video</v>
      </c>
      <c r="R318" t="str">
        <f t="shared" si="27"/>
        <v>documentary</v>
      </c>
      <c r="S318" s="13">
        <f t="shared" si="28"/>
        <v>41950.923576388886</v>
      </c>
      <c r="T318" s="13">
        <f t="shared" si="29"/>
        <v>41984.207638888889</v>
      </c>
    </row>
    <row r="319" spans="1:20" ht="32">
      <c r="A319">
        <v>317</v>
      </c>
      <c r="B319" s="1" t="s">
        <v>318</v>
      </c>
      <c r="C319" s="1" t="s">
        <v>4427</v>
      </c>
      <c r="D319" s="4">
        <v>30000</v>
      </c>
      <c r="E319" s="4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3">
        <f t="shared" si="24"/>
        <v>1.0080333333333333</v>
      </c>
      <c r="P319" s="5">
        <f t="shared" si="25"/>
        <v>95.699367088607602</v>
      </c>
      <c r="Q319" s="3" t="str">
        <f t="shared" si="26"/>
        <v>film &amp; video</v>
      </c>
      <c r="R319" t="str">
        <f t="shared" si="27"/>
        <v>documentary</v>
      </c>
      <c r="S319" s="13">
        <f t="shared" si="28"/>
        <v>41589.676886574074</v>
      </c>
      <c r="T319" s="13">
        <f t="shared" si="29"/>
        <v>41619.676886574074</v>
      </c>
    </row>
    <row r="320" spans="1:20" ht="48">
      <c r="A320">
        <v>318</v>
      </c>
      <c r="B320" s="1" t="s">
        <v>319</v>
      </c>
      <c r="C320" s="1" t="s">
        <v>4428</v>
      </c>
      <c r="D320" s="4">
        <v>5000</v>
      </c>
      <c r="E320" s="4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3">
        <f t="shared" si="24"/>
        <v>2.8332000000000002</v>
      </c>
      <c r="P320" s="5">
        <f t="shared" si="25"/>
        <v>49.880281690140848</v>
      </c>
      <c r="Q320" s="3" t="str">
        <f t="shared" si="26"/>
        <v>film &amp; video</v>
      </c>
      <c r="R320" t="str">
        <f t="shared" si="27"/>
        <v>documentary</v>
      </c>
      <c r="S320" s="13">
        <f t="shared" si="28"/>
        <v>41330.038784722223</v>
      </c>
      <c r="T320" s="13">
        <f t="shared" si="29"/>
        <v>41359.997118055559</v>
      </c>
    </row>
    <row r="321" spans="1:20" ht="64">
      <c r="A321">
        <v>319</v>
      </c>
      <c r="B321" s="1" t="s">
        <v>320</v>
      </c>
      <c r="C321" s="1" t="s">
        <v>4429</v>
      </c>
      <c r="D321" s="4">
        <v>5000</v>
      </c>
      <c r="E321" s="4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3">
        <f t="shared" si="24"/>
        <v>1.1268</v>
      </c>
      <c r="P321" s="5">
        <f t="shared" si="25"/>
        <v>110.47058823529412</v>
      </c>
      <c r="Q321" s="3" t="str">
        <f t="shared" si="26"/>
        <v>film &amp; video</v>
      </c>
      <c r="R321" t="str">
        <f t="shared" si="27"/>
        <v>documentary</v>
      </c>
      <c r="S321" s="13">
        <f t="shared" si="28"/>
        <v>40123.83829861111</v>
      </c>
      <c r="T321" s="13">
        <f t="shared" si="29"/>
        <v>40211.332638888889</v>
      </c>
    </row>
    <row r="322" spans="1:20" ht="48">
      <c r="A322">
        <v>320</v>
      </c>
      <c r="B322" s="1" t="s">
        <v>321</v>
      </c>
      <c r="C322" s="1" t="s">
        <v>4430</v>
      </c>
      <c r="D322" s="4">
        <v>20000</v>
      </c>
      <c r="E322" s="4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3">
        <f t="shared" si="24"/>
        <v>1.0658000000000001</v>
      </c>
      <c r="P322" s="5">
        <f t="shared" si="25"/>
        <v>134.91139240506328</v>
      </c>
      <c r="Q322" s="3" t="str">
        <f t="shared" si="26"/>
        <v>film &amp; video</v>
      </c>
      <c r="R322" t="str">
        <f t="shared" si="27"/>
        <v>documentary</v>
      </c>
      <c r="S322" s="13">
        <f t="shared" si="28"/>
        <v>42331.551307870366</v>
      </c>
      <c r="T322" s="13">
        <f t="shared" si="29"/>
        <v>42360.958333333328</v>
      </c>
    </row>
    <row r="323" spans="1:20" ht="48">
      <c r="A323">
        <v>321</v>
      </c>
      <c r="B323" s="1" t="s">
        <v>322</v>
      </c>
      <c r="C323" s="1" t="s">
        <v>4431</v>
      </c>
      <c r="D323" s="4">
        <v>35000</v>
      </c>
      <c r="E323" s="4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3">
        <f t="shared" ref="O323:O386" si="30">E323/D323</f>
        <v>1.0266285714285714</v>
      </c>
      <c r="P323" s="5">
        <f t="shared" ref="P323:P386" si="31">E323/L323</f>
        <v>106.62314540059347</v>
      </c>
      <c r="Q323" s="3" t="str">
        <f t="shared" ref="Q323:Q386" si="32">LEFT(N323,SEARCH("/",N323)-1)</f>
        <v>film &amp; video</v>
      </c>
      <c r="R323" t="str">
        <f t="shared" ref="R323:R386" si="33">RIGHT(N323,LEN(N323)-SEARCH("/",N323))</f>
        <v>documentary</v>
      </c>
      <c r="S323" s="13">
        <f t="shared" ref="S323:S386" si="34">(((J323/60)/60)/24)+DATE(1970,1,1)</f>
        <v>42647.446597222224</v>
      </c>
      <c r="T323" s="13">
        <f t="shared" ref="T323:T386" si="35">(((I323/60)/60)/24)+DATE(1970,1,1)</f>
        <v>42682.488263888896</v>
      </c>
    </row>
    <row r="324" spans="1:20" ht="48">
      <c r="A324">
        <v>322</v>
      </c>
      <c r="B324" s="1" t="s">
        <v>323</v>
      </c>
      <c r="C324" s="1" t="s">
        <v>4432</v>
      </c>
      <c r="D324" s="4">
        <v>25000</v>
      </c>
      <c r="E324" s="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3">
        <f t="shared" si="30"/>
        <v>1.0791200000000001</v>
      </c>
      <c r="P324" s="5">
        <f t="shared" si="31"/>
        <v>145.04301075268816</v>
      </c>
      <c r="Q324" s="3" t="str">
        <f t="shared" si="32"/>
        <v>film &amp; video</v>
      </c>
      <c r="R324" t="str">
        <f t="shared" si="33"/>
        <v>documentary</v>
      </c>
      <c r="S324" s="13">
        <f t="shared" si="34"/>
        <v>42473.57</v>
      </c>
      <c r="T324" s="13">
        <f t="shared" si="35"/>
        <v>42503.57</v>
      </c>
    </row>
    <row r="325" spans="1:20" ht="48">
      <c r="A325">
        <v>323</v>
      </c>
      <c r="B325" s="1" t="s">
        <v>324</v>
      </c>
      <c r="C325" s="1" t="s">
        <v>4433</v>
      </c>
      <c r="D325" s="4">
        <v>5400</v>
      </c>
      <c r="E325" s="4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3">
        <f t="shared" si="30"/>
        <v>1.2307407407407407</v>
      </c>
      <c r="P325" s="5">
        <f t="shared" si="31"/>
        <v>114.58620689655173</v>
      </c>
      <c r="Q325" s="3" t="str">
        <f t="shared" si="32"/>
        <v>film &amp; video</v>
      </c>
      <c r="R325" t="str">
        <f t="shared" si="33"/>
        <v>documentary</v>
      </c>
      <c r="S325" s="13">
        <f t="shared" si="34"/>
        <v>42697.32136574074</v>
      </c>
      <c r="T325" s="13">
        <f t="shared" si="35"/>
        <v>42725.332638888889</v>
      </c>
    </row>
    <row r="326" spans="1:20" ht="48">
      <c r="A326">
        <v>324</v>
      </c>
      <c r="B326" s="1" t="s">
        <v>325</v>
      </c>
      <c r="C326" s="1" t="s">
        <v>4434</v>
      </c>
      <c r="D326" s="4">
        <v>8500</v>
      </c>
      <c r="E326" s="4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3">
        <f t="shared" si="30"/>
        <v>1.016</v>
      </c>
      <c r="P326" s="5">
        <f t="shared" si="31"/>
        <v>105.3170731707317</v>
      </c>
      <c r="Q326" s="3" t="str">
        <f t="shared" si="32"/>
        <v>film &amp; video</v>
      </c>
      <c r="R326" t="str">
        <f t="shared" si="33"/>
        <v>documentary</v>
      </c>
      <c r="S326" s="13">
        <f t="shared" si="34"/>
        <v>42184.626250000001</v>
      </c>
      <c r="T326" s="13">
        <f t="shared" si="35"/>
        <v>42217.626250000001</v>
      </c>
    </row>
    <row r="327" spans="1:20" ht="48">
      <c r="A327">
        <v>325</v>
      </c>
      <c r="B327" s="1" t="s">
        <v>326</v>
      </c>
      <c r="C327" s="1" t="s">
        <v>4435</v>
      </c>
      <c r="D327" s="4">
        <v>50000</v>
      </c>
      <c r="E327" s="4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3">
        <f t="shared" si="30"/>
        <v>1.04396</v>
      </c>
      <c r="P327" s="5">
        <f t="shared" si="31"/>
        <v>70.921195652173907</v>
      </c>
      <c r="Q327" s="3" t="str">
        <f t="shared" si="32"/>
        <v>film &amp; video</v>
      </c>
      <c r="R327" t="str">
        <f t="shared" si="33"/>
        <v>documentary</v>
      </c>
      <c r="S327" s="13">
        <f t="shared" si="34"/>
        <v>42689.187881944439</v>
      </c>
      <c r="T327" s="13">
        <f t="shared" si="35"/>
        <v>42724.187881944439</v>
      </c>
    </row>
    <row r="328" spans="1:20" ht="48">
      <c r="A328">
        <v>326</v>
      </c>
      <c r="B328" s="1" t="s">
        <v>327</v>
      </c>
      <c r="C328" s="1" t="s">
        <v>4436</v>
      </c>
      <c r="D328" s="4">
        <v>150000</v>
      </c>
      <c r="E328" s="4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3">
        <f t="shared" si="30"/>
        <v>1.1292973333333334</v>
      </c>
      <c r="P328" s="5">
        <f t="shared" si="31"/>
        <v>147.17167680278018</v>
      </c>
      <c r="Q328" s="3" t="str">
        <f t="shared" si="32"/>
        <v>film &amp; video</v>
      </c>
      <c r="R328" t="str">
        <f t="shared" si="33"/>
        <v>documentary</v>
      </c>
      <c r="S328" s="13">
        <f t="shared" si="34"/>
        <v>42775.314884259264</v>
      </c>
      <c r="T328" s="13">
        <f t="shared" si="35"/>
        <v>42808.956250000003</v>
      </c>
    </row>
    <row r="329" spans="1:20" ht="48">
      <c r="A329">
        <v>327</v>
      </c>
      <c r="B329" s="1" t="s">
        <v>328</v>
      </c>
      <c r="C329" s="1" t="s">
        <v>4437</v>
      </c>
      <c r="D329" s="4">
        <v>4000</v>
      </c>
      <c r="E329" s="4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3">
        <f t="shared" si="30"/>
        <v>1.3640000000000001</v>
      </c>
      <c r="P329" s="5">
        <f t="shared" si="31"/>
        <v>160.47058823529412</v>
      </c>
      <c r="Q329" s="3" t="str">
        <f t="shared" si="32"/>
        <v>film &amp; video</v>
      </c>
      <c r="R329" t="str">
        <f t="shared" si="33"/>
        <v>documentary</v>
      </c>
      <c r="S329" s="13">
        <f t="shared" si="34"/>
        <v>42058.235289351855</v>
      </c>
      <c r="T329" s="13">
        <f t="shared" si="35"/>
        <v>42085.333333333328</v>
      </c>
    </row>
    <row r="330" spans="1:20" ht="48">
      <c r="A330">
        <v>328</v>
      </c>
      <c r="B330" s="1" t="s">
        <v>329</v>
      </c>
      <c r="C330" s="1" t="s">
        <v>4438</v>
      </c>
      <c r="D330" s="4">
        <v>75000</v>
      </c>
      <c r="E330" s="4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3">
        <f t="shared" si="30"/>
        <v>1.036144</v>
      </c>
      <c r="P330" s="5">
        <f t="shared" si="31"/>
        <v>156.04578313253012</v>
      </c>
      <c r="Q330" s="3" t="str">
        <f t="shared" si="32"/>
        <v>film &amp; video</v>
      </c>
      <c r="R330" t="str">
        <f t="shared" si="33"/>
        <v>documentary</v>
      </c>
      <c r="S330" s="13">
        <f t="shared" si="34"/>
        <v>42278.946620370371</v>
      </c>
      <c r="T330" s="13">
        <f t="shared" si="35"/>
        <v>42309.166666666672</v>
      </c>
    </row>
    <row r="331" spans="1:20" ht="48">
      <c r="A331">
        <v>329</v>
      </c>
      <c r="B331" s="1" t="s">
        <v>330</v>
      </c>
      <c r="C331" s="1" t="s">
        <v>4439</v>
      </c>
      <c r="D331" s="4">
        <v>10000</v>
      </c>
      <c r="E331" s="4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3">
        <f t="shared" si="30"/>
        <v>1.0549999999999999</v>
      </c>
      <c r="P331" s="5">
        <f t="shared" si="31"/>
        <v>63.17365269461078</v>
      </c>
      <c r="Q331" s="3" t="str">
        <f t="shared" si="32"/>
        <v>film &amp; video</v>
      </c>
      <c r="R331" t="str">
        <f t="shared" si="33"/>
        <v>documentary</v>
      </c>
      <c r="S331" s="13">
        <f t="shared" si="34"/>
        <v>42291.46674768519</v>
      </c>
      <c r="T331" s="13">
        <f t="shared" si="35"/>
        <v>42315.166666666672</v>
      </c>
    </row>
    <row r="332" spans="1:20" ht="48">
      <c r="A332">
        <v>330</v>
      </c>
      <c r="B332" s="1" t="s">
        <v>331</v>
      </c>
      <c r="C332" s="1" t="s">
        <v>4440</v>
      </c>
      <c r="D332" s="4">
        <v>35000</v>
      </c>
      <c r="E332" s="4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3">
        <f t="shared" si="30"/>
        <v>1.0182857142857142</v>
      </c>
      <c r="P332" s="5">
        <f t="shared" si="31"/>
        <v>104.82352941176471</v>
      </c>
      <c r="Q332" s="3" t="str">
        <f t="shared" si="32"/>
        <v>film &amp; video</v>
      </c>
      <c r="R332" t="str">
        <f t="shared" si="33"/>
        <v>documentary</v>
      </c>
      <c r="S332" s="13">
        <f t="shared" si="34"/>
        <v>41379.515775462962</v>
      </c>
      <c r="T332" s="13">
        <f t="shared" si="35"/>
        <v>41411.165972222225</v>
      </c>
    </row>
    <row r="333" spans="1:20" ht="48">
      <c r="A333">
        <v>331</v>
      </c>
      <c r="B333" s="1" t="s">
        <v>332</v>
      </c>
      <c r="C333" s="1" t="s">
        <v>4441</v>
      </c>
      <c r="D333" s="4">
        <v>40000</v>
      </c>
      <c r="E333" s="4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3">
        <f t="shared" si="30"/>
        <v>1.0660499999999999</v>
      </c>
      <c r="P333" s="5">
        <f t="shared" si="31"/>
        <v>97.356164383561648</v>
      </c>
      <c r="Q333" s="3" t="str">
        <f t="shared" si="32"/>
        <v>film &amp; video</v>
      </c>
      <c r="R333" t="str">
        <f t="shared" si="33"/>
        <v>documentary</v>
      </c>
      <c r="S333" s="13">
        <f t="shared" si="34"/>
        <v>42507.581412037034</v>
      </c>
      <c r="T333" s="13">
        <f t="shared" si="35"/>
        <v>42538.581412037034</v>
      </c>
    </row>
    <row r="334" spans="1:20" ht="48">
      <c r="A334">
        <v>332</v>
      </c>
      <c r="B334" s="1" t="s">
        <v>333</v>
      </c>
      <c r="C334" s="1" t="s">
        <v>4442</v>
      </c>
      <c r="D334" s="4">
        <v>100000</v>
      </c>
      <c r="E334" s="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3">
        <f t="shared" si="30"/>
        <v>1.13015</v>
      </c>
      <c r="P334" s="5">
        <f t="shared" si="31"/>
        <v>203.63063063063063</v>
      </c>
      <c r="Q334" s="3" t="str">
        <f t="shared" si="32"/>
        <v>film &amp; video</v>
      </c>
      <c r="R334" t="str">
        <f t="shared" si="33"/>
        <v>documentary</v>
      </c>
      <c r="S334" s="13">
        <f t="shared" si="34"/>
        <v>42263.680289351847</v>
      </c>
      <c r="T334" s="13">
        <f t="shared" si="35"/>
        <v>42305.333333333328</v>
      </c>
    </row>
    <row r="335" spans="1:20" ht="48">
      <c r="A335">
        <v>333</v>
      </c>
      <c r="B335" s="1" t="s">
        <v>334</v>
      </c>
      <c r="C335" s="1" t="s">
        <v>4443</v>
      </c>
      <c r="D335" s="4">
        <v>40000</v>
      </c>
      <c r="E335" s="4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3">
        <f t="shared" si="30"/>
        <v>1.252275</v>
      </c>
      <c r="P335" s="5">
        <f t="shared" si="31"/>
        <v>188.31203007518798</v>
      </c>
      <c r="Q335" s="3" t="str">
        <f t="shared" si="32"/>
        <v>film &amp; video</v>
      </c>
      <c r="R335" t="str">
        <f t="shared" si="33"/>
        <v>documentary</v>
      </c>
      <c r="S335" s="13">
        <f t="shared" si="34"/>
        <v>42437.636469907404</v>
      </c>
      <c r="T335" s="13">
        <f t="shared" si="35"/>
        <v>42467.59480324074</v>
      </c>
    </row>
    <row r="336" spans="1:20" ht="48">
      <c r="A336">
        <v>334</v>
      </c>
      <c r="B336" s="1" t="s">
        <v>335</v>
      </c>
      <c r="C336" s="1" t="s">
        <v>4444</v>
      </c>
      <c r="D336" s="4">
        <v>10000</v>
      </c>
      <c r="E336" s="4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3">
        <f t="shared" si="30"/>
        <v>1.0119</v>
      </c>
      <c r="P336" s="5">
        <f t="shared" si="31"/>
        <v>146.65217391304347</v>
      </c>
      <c r="Q336" s="3" t="str">
        <f t="shared" si="32"/>
        <v>film &amp; video</v>
      </c>
      <c r="R336" t="str">
        <f t="shared" si="33"/>
        <v>documentary</v>
      </c>
      <c r="S336" s="13">
        <f t="shared" si="34"/>
        <v>42101.682372685187</v>
      </c>
      <c r="T336" s="13">
        <f t="shared" si="35"/>
        <v>42139.791666666672</v>
      </c>
    </row>
    <row r="337" spans="1:20" ht="48">
      <c r="A337">
        <v>335</v>
      </c>
      <c r="B337" s="1" t="s">
        <v>336</v>
      </c>
      <c r="C337" s="1" t="s">
        <v>4445</v>
      </c>
      <c r="D337" s="4">
        <v>8500</v>
      </c>
      <c r="E337" s="4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3">
        <f t="shared" si="30"/>
        <v>1.0276470588235294</v>
      </c>
      <c r="P337" s="5">
        <f t="shared" si="31"/>
        <v>109.1875</v>
      </c>
      <c r="Q337" s="3" t="str">
        <f t="shared" si="32"/>
        <v>film &amp; video</v>
      </c>
      <c r="R337" t="str">
        <f t="shared" si="33"/>
        <v>documentary</v>
      </c>
      <c r="S337" s="13">
        <f t="shared" si="34"/>
        <v>42101.737442129626</v>
      </c>
      <c r="T337" s="13">
        <f t="shared" si="35"/>
        <v>42132.916666666672</v>
      </c>
    </row>
    <row r="338" spans="1:20" ht="48">
      <c r="A338">
        <v>336</v>
      </c>
      <c r="B338" s="1" t="s">
        <v>337</v>
      </c>
      <c r="C338" s="1" t="s">
        <v>4446</v>
      </c>
      <c r="D338" s="4">
        <v>25000</v>
      </c>
      <c r="E338" s="4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3">
        <f t="shared" si="30"/>
        <v>1.1683911999999999</v>
      </c>
      <c r="P338" s="5">
        <f t="shared" si="31"/>
        <v>59.249046653144013</v>
      </c>
      <c r="Q338" s="3" t="str">
        <f t="shared" si="32"/>
        <v>film &amp; video</v>
      </c>
      <c r="R338" t="str">
        <f t="shared" si="33"/>
        <v>documentary</v>
      </c>
      <c r="S338" s="13">
        <f t="shared" si="34"/>
        <v>42291.596273148149</v>
      </c>
      <c r="T338" s="13">
        <f t="shared" si="35"/>
        <v>42321.637939814813</v>
      </c>
    </row>
    <row r="339" spans="1:20" ht="48">
      <c r="A339">
        <v>337</v>
      </c>
      <c r="B339" s="1" t="s">
        <v>338</v>
      </c>
      <c r="C339" s="1" t="s">
        <v>4447</v>
      </c>
      <c r="D339" s="4">
        <v>3000</v>
      </c>
      <c r="E339" s="4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3">
        <f t="shared" si="30"/>
        <v>1.0116833333333335</v>
      </c>
      <c r="P339" s="5">
        <f t="shared" si="31"/>
        <v>97.904838709677421</v>
      </c>
      <c r="Q339" s="3" t="str">
        <f t="shared" si="32"/>
        <v>film &amp; video</v>
      </c>
      <c r="R339" t="str">
        <f t="shared" si="33"/>
        <v>documentary</v>
      </c>
      <c r="S339" s="13">
        <f t="shared" si="34"/>
        <v>42047.128564814819</v>
      </c>
      <c r="T339" s="13">
        <f t="shared" si="35"/>
        <v>42077.086898148147</v>
      </c>
    </row>
    <row r="340" spans="1:20" ht="48">
      <c r="A340">
        <v>338</v>
      </c>
      <c r="B340" s="1" t="s">
        <v>339</v>
      </c>
      <c r="C340" s="1" t="s">
        <v>4448</v>
      </c>
      <c r="D340" s="4">
        <v>15000</v>
      </c>
      <c r="E340" s="4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3">
        <f t="shared" si="30"/>
        <v>1.1013360000000001</v>
      </c>
      <c r="P340" s="5">
        <f t="shared" si="31"/>
        <v>70.000169491525426</v>
      </c>
      <c r="Q340" s="3" t="str">
        <f t="shared" si="32"/>
        <v>film &amp; video</v>
      </c>
      <c r="R340" t="str">
        <f t="shared" si="33"/>
        <v>documentary</v>
      </c>
      <c r="S340" s="13">
        <f t="shared" si="34"/>
        <v>42559.755671296298</v>
      </c>
      <c r="T340" s="13">
        <f t="shared" si="35"/>
        <v>42616.041666666672</v>
      </c>
    </row>
    <row r="341" spans="1:20" ht="48">
      <c r="A341">
        <v>339</v>
      </c>
      <c r="B341" s="1" t="s">
        <v>340</v>
      </c>
      <c r="C341" s="1" t="s">
        <v>4449</v>
      </c>
      <c r="D341" s="4">
        <v>6000</v>
      </c>
      <c r="E341" s="4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3">
        <f t="shared" si="30"/>
        <v>1.0808333333333333</v>
      </c>
      <c r="P341" s="5">
        <f t="shared" si="31"/>
        <v>72.865168539325836</v>
      </c>
      <c r="Q341" s="3" t="str">
        <f t="shared" si="32"/>
        <v>film &amp; video</v>
      </c>
      <c r="R341" t="str">
        <f t="shared" si="33"/>
        <v>documentary</v>
      </c>
      <c r="S341" s="13">
        <f t="shared" si="34"/>
        <v>42093.760046296295</v>
      </c>
      <c r="T341" s="13">
        <f t="shared" si="35"/>
        <v>42123.760046296295</v>
      </c>
    </row>
    <row r="342" spans="1:20" ht="48">
      <c r="A342">
        <v>340</v>
      </c>
      <c r="B342" s="1" t="s">
        <v>341</v>
      </c>
      <c r="C342" s="1" t="s">
        <v>4450</v>
      </c>
      <c r="D342" s="4">
        <v>35000</v>
      </c>
      <c r="E342" s="4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3">
        <f t="shared" si="30"/>
        <v>1.2502285714285715</v>
      </c>
      <c r="P342" s="5">
        <f t="shared" si="31"/>
        <v>146.34782608695653</v>
      </c>
      <c r="Q342" s="3" t="str">
        <f t="shared" si="32"/>
        <v>film &amp; video</v>
      </c>
      <c r="R342" t="str">
        <f t="shared" si="33"/>
        <v>documentary</v>
      </c>
      <c r="S342" s="13">
        <f t="shared" si="34"/>
        <v>42772.669062500005</v>
      </c>
      <c r="T342" s="13">
        <f t="shared" si="35"/>
        <v>42802.875</v>
      </c>
    </row>
    <row r="343" spans="1:20" ht="48">
      <c r="A343">
        <v>341</v>
      </c>
      <c r="B343" s="1" t="s">
        <v>342</v>
      </c>
      <c r="C343" s="1" t="s">
        <v>4451</v>
      </c>
      <c r="D343" s="4">
        <v>3500</v>
      </c>
      <c r="E343" s="4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3">
        <f t="shared" si="30"/>
        <v>1.0671428571428572</v>
      </c>
      <c r="P343" s="5">
        <f t="shared" si="31"/>
        <v>67.909090909090907</v>
      </c>
      <c r="Q343" s="3" t="str">
        <f t="shared" si="32"/>
        <v>film &amp; video</v>
      </c>
      <c r="R343" t="str">
        <f t="shared" si="33"/>
        <v>documentary</v>
      </c>
      <c r="S343" s="13">
        <f t="shared" si="34"/>
        <v>41894.879606481481</v>
      </c>
      <c r="T343" s="13">
        <f t="shared" si="35"/>
        <v>41913.165972222225</v>
      </c>
    </row>
    <row r="344" spans="1:20" ht="32">
      <c r="A344">
        <v>342</v>
      </c>
      <c r="B344" s="1" t="s">
        <v>343</v>
      </c>
      <c r="C344" s="1" t="s">
        <v>4452</v>
      </c>
      <c r="D344" s="4">
        <v>55000</v>
      </c>
      <c r="E344" s="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3">
        <f t="shared" si="30"/>
        <v>1.0036639999999999</v>
      </c>
      <c r="P344" s="5">
        <f t="shared" si="31"/>
        <v>169.85083076923075</v>
      </c>
      <c r="Q344" s="3" t="str">
        <f t="shared" si="32"/>
        <v>film &amp; video</v>
      </c>
      <c r="R344" t="str">
        <f t="shared" si="33"/>
        <v>documentary</v>
      </c>
      <c r="S344" s="13">
        <f t="shared" si="34"/>
        <v>42459.780844907407</v>
      </c>
      <c r="T344" s="13">
        <f t="shared" si="35"/>
        <v>42489.780844907407</v>
      </c>
    </row>
    <row r="345" spans="1:20" ht="48">
      <c r="A345">
        <v>343</v>
      </c>
      <c r="B345" s="1" t="s">
        <v>344</v>
      </c>
      <c r="C345" s="1" t="s">
        <v>4453</v>
      </c>
      <c r="D345" s="4">
        <v>30000</v>
      </c>
      <c r="E345" s="4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3">
        <f t="shared" si="30"/>
        <v>1.0202863333333334</v>
      </c>
      <c r="P345" s="5">
        <f t="shared" si="31"/>
        <v>58.413339694656486</v>
      </c>
      <c r="Q345" s="3" t="str">
        <f t="shared" si="32"/>
        <v>film &amp; video</v>
      </c>
      <c r="R345" t="str">
        <f t="shared" si="33"/>
        <v>documentary</v>
      </c>
      <c r="S345" s="13">
        <f t="shared" si="34"/>
        <v>41926.73778935185</v>
      </c>
      <c r="T345" s="13">
        <f t="shared" si="35"/>
        <v>41957.125</v>
      </c>
    </row>
    <row r="346" spans="1:20" ht="48">
      <c r="A346">
        <v>344</v>
      </c>
      <c r="B346" s="1" t="s">
        <v>345</v>
      </c>
      <c r="C346" s="1" t="s">
        <v>4454</v>
      </c>
      <c r="D346" s="4">
        <v>33500</v>
      </c>
      <c r="E346" s="4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3">
        <f t="shared" si="30"/>
        <v>1.0208358208955224</v>
      </c>
      <c r="P346" s="5">
        <f t="shared" si="31"/>
        <v>119.99298245614035</v>
      </c>
      <c r="Q346" s="3" t="str">
        <f t="shared" si="32"/>
        <v>film &amp; video</v>
      </c>
      <c r="R346" t="str">
        <f t="shared" si="33"/>
        <v>documentary</v>
      </c>
      <c r="S346" s="13">
        <f t="shared" si="34"/>
        <v>42111.970995370371</v>
      </c>
      <c r="T346" s="13">
        <f t="shared" si="35"/>
        <v>42156.097222222219</v>
      </c>
    </row>
    <row r="347" spans="1:20" ht="48">
      <c r="A347">
        <v>345</v>
      </c>
      <c r="B347" s="1" t="s">
        <v>346</v>
      </c>
      <c r="C347" s="1" t="s">
        <v>4455</v>
      </c>
      <c r="D347" s="4">
        <v>14500</v>
      </c>
      <c r="E347" s="4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3">
        <f t="shared" si="30"/>
        <v>1.2327586206896552</v>
      </c>
      <c r="P347" s="5">
        <f t="shared" si="31"/>
        <v>99.860335195530723</v>
      </c>
      <c r="Q347" s="3" t="str">
        <f t="shared" si="32"/>
        <v>film &amp; video</v>
      </c>
      <c r="R347" t="str">
        <f t="shared" si="33"/>
        <v>documentary</v>
      </c>
      <c r="S347" s="13">
        <f t="shared" si="34"/>
        <v>42114.944328703699</v>
      </c>
      <c r="T347" s="13">
        <f t="shared" si="35"/>
        <v>42144.944328703699</v>
      </c>
    </row>
    <row r="348" spans="1:20" ht="48">
      <c r="A348">
        <v>346</v>
      </c>
      <c r="B348" s="1" t="s">
        <v>347</v>
      </c>
      <c r="C348" s="1" t="s">
        <v>4456</v>
      </c>
      <c r="D348" s="4">
        <v>10000</v>
      </c>
      <c r="E348" s="4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3">
        <f t="shared" si="30"/>
        <v>1.7028880000000002</v>
      </c>
      <c r="P348" s="5">
        <f t="shared" si="31"/>
        <v>90.579148936170213</v>
      </c>
      <c r="Q348" s="3" t="str">
        <f t="shared" si="32"/>
        <v>film &amp; video</v>
      </c>
      <c r="R348" t="str">
        <f t="shared" si="33"/>
        <v>documentary</v>
      </c>
      <c r="S348" s="13">
        <f t="shared" si="34"/>
        <v>42261.500243055561</v>
      </c>
      <c r="T348" s="13">
        <f t="shared" si="35"/>
        <v>42291.500243055561</v>
      </c>
    </row>
    <row r="349" spans="1:20" ht="48">
      <c r="A349">
        <v>347</v>
      </c>
      <c r="B349" s="1" t="s">
        <v>348</v>
      </c>
      <c r="C349" s="1" t="s">
        <v>4457</v>
      </c>
      <c r="D349" s="4">
        <v>40000</v>
      </c>
      <c r="E349" s="4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3">
        <f t="shared" si="30"/>
        <v>1.1159049999999999</v>
      </c>
      <c r="P349" s="5">
        <f t="shared" si="31"/>
        <v>117.77361477572559</v>
      </c>
      <c r="Q349" s="3" t="str">
        <f t="shared" si="32"/>
        <v>film &amp; video</v>
      </c>
      <c r="R349" t="str">
        <f t="shared" si="33"/>
        <v>documentary</v>
      </c>
      <c r="S349" s="13">
        <f t="shared" si="34"/>
        <v>42292.495474537034</v>
      </c>
      <c r="T349" s="13">
        <f t="shared" si="35"/>
        <v>42322.537141203706</v>
      </c>
    </row>
    <row r="350" spans="1:20" ht="48">
      <c r="A350">
        <v>348</v>
      </c>
      <c r="B350" s="1" t="s">
        <v>349</v>
      </c>
      <c r="C350" s="1" t="s">
        <v>4458</v>
      </c>
      <c r="D350" s="4">
        <v>10000</v>
      </c>
      <c r="E350" s="4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3">
        <f t="shared" si="30"/>
        <v>1.03</v>
      </c>
      <c r="P350" s="5">
        <f t="shared" si="31"/>
        <v>86.554621848739501</v>
      </c>
      <c r="Q350" s="3" t="str">
        <f t="shared" si="32"/>
        <v>film &amp; video</v>
      </c>
      <c r="R350" t="str">
        <f t="shared" si="33"/>
        <v>documentary</v>
      </c>
      <c r="S350" s="13">
        <f t="shared" si="34"/>
        <v>42207.58699074074</v>
      </c>
      <c r="T350" s="13">
        <f t="shared" si="35"/>
        <v>42237.58699074074</v>
      </c>
    </row>
    <row r="351" spans="1:20" ht="32">
      <c r="A351">
        <v>349</v>
      </c>
      <c r="B351" s="1" t="s">
        <v>350</v>
      </c>
      <c r="C351" s="1" t="s">
        <v>4459</v>
      </c>
      <c r="D351" s="4">
        <v>11260</v>
      </c>
      <c r="E351" s="4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3">
        <f t="shared" si="30"/>
        <v>1.0663570159857905</v>
      </c>
      <c r="P351" s="5">
        <f t="shared" si="31"/>
        <v>71.899281437125751</v>
      </c>
      <c r="Q351" s="3" t="str">
        <f t="shared" si="32"/>
        <v>film &amp; video</v>
      </c>
      <c r="R351" t="str">
        <f t="shared" si="33"/>
        <v>documentary</v>
      </c>
      <c r="S351" s="13">
        <f t="shared" si="34"/>
        <v>42760.498935185184</v>
      </c>
      <c r="T351" s="13">
        <f t="shared" si="35"/>
        <v>42790.498935185184</v>
      </c>
    </row>
    <row r="352" spans="1:20" ht="48">
      <c r="A352">
        <v>350</v>
      </c>
      <c r="B352" s="1" t="s">
        <v>351</v>
      </c>
      <c r="C352" s="1" t="s">
        <v>4460</v>
      </c>
      <c r="D352" s="4">
        <v>25000</v>
      </c>
      <c r="E352" s="4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3">
        <f t="shared" si="30"/>
        <v>1.1476</v>
      </c>
      <c r="P352" s="5">
        <f t="shared" si="31"/>
        <v>129.81900452488688</v>
      </c>
      <c r="Q352" s="3" t="str">
        <f t="shared" si="32"/>
        <v>film &amp; video</v>
      </c>
      <c r="R352" t="str">
        <f t="shared" si="33"/>
        <v>documentary</v>
      </c>
      <c r="S352" s="13">
        <f t="shared" si="34"/>
        <v>42586.066076388888</v>
      </c>
      <c r="T352" s="13">
        <f t="shared" si="35"/>
        <v>42624.165972222225</v>
      </c>
    </row>
    <row r="353" spans="1:20" ht="48">
      <c r="A353">
        <v>351</v>
      </c>
      <c r="B353" s="1" t="s">
        <v>352</v>
      </c>
      <c r="C353" s="1" t="s">
        <v>4461</v>
      </c>
      <c r="D353" s="4">
        <v>34000</v>
      </c>
      <c r="E353" s="4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3">
        <f t="shared" si="30"/>
        <v>1.2734117647058822</v>
      </c>
      <c r="P353" s="5">
        <f t="shared" si="31"/>
        <v>44.912863070539416</v>
      </c>
      <c r="Q353" s="3" t="str">
        <f t="shared" si="32"/>
        <v>film &amp; video</v>
      </c>
      <c r="R353" t="str">
        <f t="shared" si="33"/>
        <v>documentary</v>
      </c>
      <c r="S353" s="13">
        <f t="shared" si="34"/>
        <v>42427.964745370366</v>
      </c>
      <c r="T353" s="13">
        <f t="shared" si="35"/>
        <v>42467.923078703709</v>
      </c>
    </row>
    <row r="354" spans="1:20" ht="48">
      <c r="A354">
        <v>352</v>
      </c>
      <c r="B354" s="1" t="s">
        <v>353</v>
      </c>
      <c r="C354" s="1" t="s">
        <v>4462</v>
      </c>
      <c r="D354" s="4">
        <v>10000</v>
      </c>
      <c r="E354" s="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3">
        <f t="shared" si="30"/>
        <v>1.1656</v>
      </c>
      <c r="P354" s="5">
        <f t="shared" si="31"/>
        <v>40.755244755244753</v>
      </c>
      <c r="Q354" s="3" t="str">
        <f t="shared" si="32"/>
        <v>film &amp; video</v>
      </c>
      <c r="R354" t="str">
        <f t="shared" si="33"/>
        <v>documentary</v>
      </c>
      <c r="S354" s="13">
        <f t="shared" si="34"/>
        <v>41890.167453703703</v>
      </c>
      <c r="T354" s="13">
        <f t="shared" si="35"/>
        <v>41920.167453703703</v>
      </c>
    </row>
    <row r="355" spans="1:20" ht="48">
      <c r="A355">
        <v>353</v>
      </c>
      <c r="B355" s="1" t="s">
        <v>354</v>
      </c>
      <c r="C355" s="1" t="s">
        <v>4463</v>
      </c>
      <c r="D355" s="4">
        <v>58425</v>
      </c>
      <c r="E355" s="4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3">
        <f t="shared" si="30"/>
        <v>1.0861819426615318</v>
      </c>
      <c r="P355" s="5">
        <f t="shared" si="31"/>
        <v>103.52394779771615</v>
      </c>
      <c r="Q355" s="3" t="str">
        <f t="shared" si="32"/>
        <v>film &amp; video</v>
      </c>
      <c r="R355" t="str">
        <f t="shared" si="33"/>
        <v>documentary</v>
      </c>
      <c r="S355" s="13">
        <f t="shared" si="34"/>
        <v>42297.791886574079</v>
      </c>
      <c r="T355" s="13">
        <f t="shared" si="35"/>
        <v>42327.833553240736</v>
      </c>
    </row>
    <row r="356" spans="1:20" ht="48">
      <c r="A356">
        <v>354</v>
      </c>
      <c r="B356" s="1" t="s">
        <v>355</v>
      </c>
      <c r="C356" s="1" t="s">
        <v>4464</v>
      </c>
      <c r="D356" s="4">
        <v>3500</v>
      </c>
      <c r="E356" s="4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3">
        <f t="shared" si="30"/>
        <v>1.0394285714285714</v>
      </c>
      <c r="P356" s="5">
        <f t="shared" si="31"/>
        <v>125.44827586206897</v>
      </c>
      <c r="Q356" s="3" t="str">
        <f t="shared" si="32"/>
        <v>film &amp; video</v>
      </c>
      <c r="R356" t="str">
        <f t="shared" si="33"/>
        <v>documentary</v>
      </c>
      <c r="S356" s="13">
        <f t="shared" si="34"/>
        <v>42438.827789351853</v>
      </c>
      <c r="T356" s="13">
        <f t="shared" si="35"/>
        <v>42468.786122685182</v>
      </c>
    </row>
    <row r="357" spans="1:20" ht="32">
      <c r="A357">
        <v>355</v>
      </c>
      <c r="B357" s="1" t="s">
        <v>356</v>
      </c>
      <c r="C357" s="1" t="s">
        <v>4465</v>
      </c>
      <c r="D357" s="4">
        <v>35000</v>
      </c>
      <c r="E357" s="4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3">
        <f t="shared" si="30"/>
        <v>1.1625714285714286</v>
      </c>
      <c r="P357" s="5">
        <f t="shared" si="31"/>
        <v>246.60606060606059</v>
      </c>
      <c r="Q357" s="3" t="str">
        <f t="shared" si="32"/>
        <v>film &amp; video</v>
      </c>
      <c r="R357" t="str">
        <f t="shared" si="33"/>
        <v>documentary</v>
      </c>
      <c r="S357" s="13">
        <f t="shared" si="34"/>
        <v>41943.293912037036</v>
      </c>
      <c r="T357" s="13">
        <f t="shared" si="35"/>
        <v>41974.3355787037</v>
      </c>
    </row>
    <row r="358" spans="1:20" ht="32">
      <c r="A358">
        <v>356</v>
      </c>
      <c r="B358" s="1" t="s">
        <v>357</v>
      </c>
      <c r="C358" s="1" t="s">
        <v>4466</v>
      </c>
      <c r="D358" s="4">
        <v>7500</v>
      </c>
      <c r="E358" s="4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3">
        <f t="shared" si="30"/>
        <v>1.0269239999999999</v>
      </c>
      <c r="P358" s="5">
        <f t="shared" si="31"/>
        <v>79.401340206185566</v>
      </c>
      <c r="Q358" s="3" t="str">
        <f t="shared" si="32"/>
        <v>film &amp; video</v>
      </c>
      <c r="R358" t="str">
        <f t="shared" si="33"/>
        <v>documentary</v>
      </c>
      <c r="S358" s="13">
        <f t="shared" si="34"/>
        <v>42415.803159722222</v>
      </c>
      <c r="T358" s="13">
        <f t="shared" si="35"/>
        <v>42445.761493055557</v>
      </c>
    </row>
    <row r="359" spans="1:20" ht="48">
      <c r="A359">
        <v>357</v>
      </c>
      <c r="B359" s="1" t="s">
        <v>358</v>
      </c>
      <c r="C359" s="1" t="s">
        <v>4467</v>
      </c>
      <c r="D359" s="4">
        <v>15000</v>
      </c>
      <c r="E359" s="4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3">
        <f t="shared" si="30"/>
        <v>1.74</v>
      </c>
      <c r="P359" s="5">
        <f t="shared" si="31"/>
        <v>86.138613861386133</v>
      </c>
      <c r="Q359" s="3" t="str">
        <f t="shared" si="32"/>
        <v>film &amp; video</v>
      </c>
      <c r="R359" t="str">
        <f t="shared" si="33"/>
        <v>documentary</v>
      </c>
      <c r="S359" s="13">
        <f t="shared" si="34"/>
        <v>42078.222187499996</v>
      </c>
      <c r="T359" s="13">
        <f t="shared" si="35"/>
        <v>42118.222187499996</v>
      </c>
    </row>
    <row r="360" spans="1:20" ht="48">
      <c r="A360">
        <v>358</v>
      </c>
      <c r="B360" s="1" t="s">
        <v>359</v>
      </c>
      <c r="C360" s="1" t="s">
        <v>4468</v>
      </c>
      <c r="D360" s="4">
        <v>50000</v>
      </c>
      <c r="E360" s="4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3">
        <f t="shared" si="30"/>
        <v>1.03088</v>
      </c>
      <c r="P360" s="5">
        <f t="shared" si="31"/>
        <v>193.04868913857678</v>
      </c>
      <c r="Q360" s="3" t="str">
        <f t="shared" si="32"/>
        <v>film &amp; video</v>
      </c>
      <c r="R360" t="str">
        <f t="shared" si="33"/>
        <v>documentary</v>
      </c>
      <c r="S360" s="13">
        <f t="shared" si="34"/>
        <v>42507.860196759255</v>
      </c>
      <c r="T360" s="13">
        <f t="shared" si="35"/>
        <v>42536.625</v>
      </c>
    </row>
    <row r="361" spans="1:20" ht="48">
      <c r="A361">
        <v>359</v>
      </c>
      <c r="B361" s="1" t="s">
        <v>360</v>
      </c>
      <c r="C361" s="1" t="s">
        <v>4469</v>
      </c>
      <c r="D361" s="4">
        <v>24200</v>
      </c>
      <c r="E361" s="4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3">
        <f t="shared" si="30"/>
        <v>1.0485537190082646</v>
      </c>
      <c r="P361" s="5">
        <f t="shared" si="31"/>
        <v>84.023178807947019</v>
      </c>
      <c r="Q361" s="3" t="str">
        <f t="shared" si="32"/>
        <v>film &amp; video</v>
      </c>
      <c r="R361" t="str">
        <f t="shared" si="33"/>
        <v>documentary</v>
      </c>
      <c r="S361" s="13">
        <f t="shared" si="34"/>
        <v>41935.070486111108</v>
      </c>
      <c r="T361" s="13">
        <f t="shared" si="35"/>
        <v>41957.216666666667</v>
      </c>
    </row>
    <row r="362" spans="1:20" ht="48">
      <c r="A362">
        <v>360</v>
      </c>
      <c r="B362" s="1" t="s">
        <v>361</v>
      </c>
      <c r="C362" s="1" t="s">
        <v>4470</v>
      </c>
      <c r="D362" s="4">
        <v>12000</v>
      </c>
      <c r="E362" s="4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3">
        <f t="shared" si="30"/>
        <v>1.0137499999999999</v>
      </c>
      <c r="P362" s="5">
        <f t="shared" si="31"/>
        <v>139.82758620689654</v>
      </c>
      <c r="Q362" s="3" t="str">
        <f t="shared" si="32"/>
        <v>film &amp; video</v>
      </c>
      <c r="R362" t="str">
        <f t="shared" si="33"/>
        <v>documentary</v>
      </c>
      <c r="S362" s="13">
        <f t="shared" si="34"/>
        <v>42163.897916666669</v>
      </c>
      <c r="T362" s="13">
        <f t="shared" si="35"/>
        <v>42208.132638888885</v>
      </c>
    </row>
    <row r="363" spans="1:20" ht="48">
      <c r="A363">
        <v>361</v>
      </c>
      <c r="B363" s="1" t="s">
        <v>362</v>
      </c>
      <c r="C363" s="1" t="s">
        <v>4471</v>
      </c>
      <c r="D363" s="4">
        <v>35000</v>
      </c>
      <c r="E363" s="4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3">
        <f t="shared" si="30"/>
        <v>1.1107699999999998</v>
      </c>
      <c r="P363" s="5">
        <f t="shared" si="31"/>
        <v>109.82189265536722</v>
      </c>
      <c r="Q363" s="3" t="str">
        <f t="shared" si="32"/>
        <v>film &amp; video</v>
      </c>
      <c r="R363" t="str">
        <f t="shared" si="33"/>
        <v>documentary</v>
      </c>
      <c r="S363" s="13">
        <f t="shared" si="34"/>
        <v>41936.001226851848</v>
      </c>
      <c r="T363" s="13">
        <f t="shared" si="35"/>
        <v>41966.042893518519</v>
      </c>
    </row>
    <row r="364" spans="1:20" ht="48">
      <c r="A364">
        <v>362</v>
      </c>
      <c r="B364" s="1" t="s">
        <v>363</v>
      </c>
      <c r="C364" s="1" t="s">
        <v>4472</v>
      </c>
      <c r="D364" s="4">
        <v>9665</v>
      </c>
      <c r="E364" s="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3">
        <f t="shared" si="30"/>
        <v>1.2415933781686497</v>
      </c>
      <c r="P364" s="5">
        <f t="shared" si="31"/>
        <v>139.53488372093022</v>
      </c>
      <c r="Q364" s="3" t="str">
        <f t="shared" si="32"/>
        <v>film &amp; video</v>
      </c>
      <c r="R364" t="str">
        <f t="shared" si="33"/>
        <v>documentary</v>
      </c>
      <c r="S364" s="13">
        <f t="shared" si="34"/>
        <v>41837.210543981484</v>
      </c>
      <c r="T364" s="13">
        <f t="shared" si="35"/>
        <v>41859</v>
      </c>
    </row>
    <row r="365" spans="1:20" ht="48">
      <c r="A365">
        <v>363</v>
      </c>
      <c r="B365" s="1" t="s">
        <v>364</v>
      </c>
      <c r="C365" s="1" t="s">
        <v>4473</v>
      </c>
      <c r="D365" s="4">
        <v>8925</v>
      </c>
      <c r="E365" s="4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3">
        <f t="shared" si="30"/>
        <v>1.0133333333333334</v>
      </c>
      <c r="P365" s="5">
        <f t="shared" si="31"/>
        <v>347.84615384615387</v>
      </c>
      <c r="Q365" s="3" t="str">
        <f t="shared" si="32"/>
        <v>film &amp; video</v>
      </c>
      <c r="R365" t="str">
        <f t="shared" si="33"/>
        <v>documentary</v>
      </c>
      <c r="S365" s="13">
        <f t="shared" si="34"/>
        <v>40255.744629629626</v>
      </c>
      <c r="T365" s="13">
        <f t="shared" si="35"/>
        <v>40300.806944444441</v>
      </c>
    </row>
    <row r="366" spans="1:20" ht="48">
      <c r="A366">
        <v>364</v>
      </c>
      <c r="B366" s="1" t="s">
        <v>365</v>
      </c>
      <c r="C366" s="1" t="s">
        <v>4474</v>
      </c>
      <c r="D366" s="4">
        <v>7000</v>
      </c>
      <c r="E366" s="4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3">
        <f t="shared" si="30"/>
        <v>1.1016142857142857</v>
      </c>
      <c r="P366" s="5">
        <f t="shared" si="31"/>
        <v>68.24159292035398</v>
      </c>
      <c r="Q366" s="3" t="str">
        <f t="shared" si="32"/>
        <v>film &amp; video</v>
      </c>
      <c r="R366" t="str">
        <f t="shared" si="33"/>
        <v>documentary</v>
      </c>
      <c r="S366" s="13">
        <f t="shared" si="34"/>
        <v>41780.859629629631</v>
      </c>
      <c r="T366" s="13">
        <f t="shared" si="35"/>
        <v>41811.165972222225</v>
      </c>
    </row>
    <row r="367" spans="1:20" ht="48">
      <c r="A367">
        <v>365</v>
      </c>
      <c r="B367" s="1" t="s">
        <v>366</v>
      </c>
      <c r="C367" s="1" t="s">
        <v>4475</v>
      </c>
      <c r="D367" s="4">
        <v>15000</v>
      </c>
      <c r="E367" s="4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3">
        <f t="shared" si="30"/>
        <v>1.0397333333333334</v>
      </c>
      <c r="P367" s="5">
        <f t="shared" si="31"/>
        <v>239.93846153846152</v>
      </c>
      <c r="Q367" s="3" t="str">
        <f t="shared" si="32"/>
        <v>film &amp; video</v>
      </c>
      <c r="R367" t="str">
        <f t="shared" si="33"/>
        <v>documentary</v>
      </c>
      <c r="S367" s="13">
        <f t="shared" si="34"/>
        <v>41668.606469907405</v>
      </c>
      <c r="T367" s="13">
        <f t="shared" si="35"/>
        <v>41698.606469907405</v>
      </c>
    </row>
    <row r="368" spans="1:20" ht="48">
      <c r="A368">
        <v>366</v>
      </c>
      <c r="B368" s="1" t="s">
        <v>367</v>
      </c>
      <c r="C368" s="1" t="s">
        <v>4476</v>
      </c>
      <c r="D368" s="4">
        <v>38000</v>
      </c>
      <c r="E368" s="4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3">
        <f t="shared" si="30"/>
        <v>1.013157894736842</v>
      </c>
      <c r="P368" s="5">
        <f t="shared" si="31"/>
        <v>287.31343283582089</v>
      </c>
      <c r="Q368" s="3" t="str">
        <f t="shared" si="32"/>
        <v>film &amp; video</v>
      </c>
      <c r="R368" t="str">
        <f t="shared" si="33"/>
        <v>documentary</v>
      </c>
      <c r="S368" s="13">
        <f t="shared" si="34"/>
        <v>41019.793032407404</v>
      </c>
      <c r="T368" s="13">
        <f t="shared" si="35"/>
        <v>41049.793032407404</v>
      </c>
    </row>
    <row r="369" spans="1:20" ht="48">
      <c r="A369">
        <v>367</v>
      </c>
      <c r="B369" s="1" t="s">
        <v>368</v>
      </c>
      <c r="C369" s="1" t="s">
        <v>4477</v>
      </c>
      <c r="D369" s="4">
        <v>10000</v>
      </c>
      <c r="E369" s="4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3">
        <f t="shared" si="30"/>
        <v>1.033501</v>
      </c>
      <c r="P369" s="5">
        <f t="shared" si="31"/>
        <v>86.84882352941176</v>
      </c>
      <c r="Q369" s="3" t="str">
        <f t="shared" si="32"/>
        <v>film &amp; video</v>
      </c>
      <c r="R369" t="str">
        <f t="shared" si="33"/>
        <v>documentary</v>
      </c>
      <c r="S369" s="13">
        <f t="shared" si="34"/>
        <v>41355.577291666668</v>
      </c>
      <c r="T369" s="13">
        <f t="shared" si="35"/>
        <v>41395.207638888889</v>
      </c>
    </row>
    <row r="370" spans="1:20" ht="48">
      <c r="A370">
        <v>368</v>
      </c>
      <c r="B370" s="1" t="s">
        <v>369</v>
      </c>
      <c r="C370" s="1" t="s">
        <v>4478</v>
      </c>
      <c r="D370" s="4">
        <v>12500</v>
      </c>
      <c r="E370" s="4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3">
        <f t="shared" si="30"/>
        <v>1.04112</v>
      </c>
      <c r="P370" s="5">
        <f t="shared" si="31"/>
        <v>81.84905660377359</v>
      </c>
      <c r="Q370" s="3" t="str">
        <f t="shared" si="32"/>
        <v>film &amp; video</v>
      </c>
      <c r="R370" t="str">
        <f t="shared" si="33"/>
        <v>documentary</v>
      </c>
      <c r="S370" s="13">
        <f t="shared" si="34"/>
        <v>42043.605578703704</v>
      </c>
      <c r="T370" s="13">
        <f t="shared" si="35"/>
        <v>42078.563912037032</v>
      </c>
    </row>
    <row r="371" spans="1:20" ht="48">
      <c r="A371">
        <v>369</v>
      </c>
      <c r="B371" s="1" t="s">
        <v>370</v>
      </c>
      <c r="C371" s="1" t="s">
        <v>4479</v>
      </c>
      <c r="D371" s="4">
        <v>6500</v>
      </c>
      <c r="E371" s="4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3">
        <f t="shared" si="30"/>
        <v>1.1015569230769231</v>
      </c>
      <c r="P371" s="5">
        <f t="shared" si="31"/>
        <v>42.874970059880241</v>
      </c>
      <c r="Q371" s="3" t="str">
        <f t="shared" si="32"/>
        <v>film &amp; video</v>
      </c>
      <c r="R371" t="str">
        <f t="shared" si="33"/>
        <v>documentary</v>
      </c>
      <c r="S371" s="13">
        <f t="shared" si="34"/>
        <v>40893.551724537036</v>
      </c>
      <c r="T371" s="13">
        <f t="shared" si="35"/>
        <v>40923.551724537036</v>
      </c>
    </row>
    <row r="372" spans="1:20" ht="48">
      <c r="A372">
        <v>370</v>
      </c>
      <c r="B372" s="1" t="s">
        <v>371</v>
      </c>
      <c r="C372" s="1" t="s">
        <v>4480</v>
      </c>
      <c r="D372" s="4">
        <v>25000</v>
      </c>
      <c r="E372" s="4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3">
        <f t="shared" si="30"/>
        <v>1.2202</v>
      </c>
      <c r="P372" s="5">
        <f t="shared" si="31"/>
        <v>709.41860465116281</v>
      </c>
      <c r="Q372" s="3" t="str">
        <f t="shared" si="32"/>
        <v>film &amp; video</v>
      </c>
      <c r="R372" t="str">
        <f t="shared" si="33"/>
        <v>documentary</v>
      </c>
      <c r="S372" s="13">
        <f t="shared" si="34"/>
        <v>42711.795138888891</v>
      </c>
      <c r="T372" s="13">
        <f t="shared" si="35"/>
        <v>42741.795138888891</v>
      </c>
    </row>
    <row r="373" spans="1:20" ht="48">
      <c r="A373">
        <v>371</v>
      </c>
      <c r="B373" s="1" t="s">
        <v>372</v>
      </c>
      <c r="C373" s="1" t="s">
        <v>4481</v>
      </c>
      <c r="D373" s="4">
        <v>150000</v>
      </c>
      <c r="E373" s="4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3">
        <f t="shared" si="30"/>
        <v>1.1416866666666667</v>
      </c>
      <c r="P373" s="5">
        <f t="shared" si="31"/>
        <v>161.25517890772127</v>
      </c>
      <c r="Q373" s="3" t="str">
        <f t="shared" si="32"/>
        <v>film &amp; video</v>
      </c>
      <c r="R373" t="str">
        <f t="shared" si="33"/>
        <v>documentary</v>
      </c>
      <c r="S373" s="13">
        <f t="shared" si="34"/>
        <v>41261.767812500002</v>
      </c>
      <c r="T373" s="13">
        <f t="shared" si="35"/>
        <v>41306.767812500002</v>
      </c>
    </row>
    <row r="374" spans="1:20" ht="32">
      <c r="A374">
        <v>372</v>
      </c>
      <c r="B374" s="1" t="s">
        <v>373</v>
      </c>
      <c r="C374" s="1" t="s">
        <v>4482</v>
      </c>
      <c r="D374" s="4">
        <v>300</v>
      </c>
      <c r="E374" s="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3">
        <f t="shared" si="30"/>
        <v>1.2533333333333334</v>
      </c>
      <c r="P374" s="5">
        <f t="shared" si="31"/>
        <v>41.777777777777779</v>
      </c>
      <c r="Q374" s="3" t="str">
        <f t="shared" si="32"/>
        <v>film &amp; video</v>
      </c>
      <c r="R374" t="str">
        <f t="shared" si="33"/>
        <v>documentary</v>
      </c>
      <c r="S374" s="13">
        <f t="shared" si="34"/>
        <v>42425.576898148152</v>
      </c>
      <c r="T374" s="13">
        <f t="shared" si="35"/>
        <v>42465.666666666672</v>
      </c>
    </row>
    <row r="375" spans="1:20" ht="48">
      <c r="A375">
        <v>373</v>
      </c>
      <c r="B375" s="1" t="s">
        <v>374</v>
      </c>
      <c r="C375" s="1" t="s">
        <v>4483</v>
      </c>
      <c r="D375" s="4">
        <v>7500</v>
      </c>
      <c r="E375" s="4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3">
        <f t="shared" si="30"/>
        <v>1.0666666666666667</v>
      </c>
      <c r="P375" s="5">
        <f t="shared" si="31"/>
        <v>89.887640449438209</v>
      </c>
      <c r="Q375" s="3" t="str">
        <f t="shared" si="32"/>
        <v>film &amp; video</v>
      </c>
      <c r="R375" t="str">
        <f t="shared" si="33"/>
        <v>documentary</v>
      </c>
      <c r="S375" s="13">
        <f t="shared" si="34"/>
        <v>41078.91201388889</v>
      </c>
      <c r="T375" s="13">
        <f t="shared" si="35"/>
        <v>41108.91201388889</v>
      </c>
    </row>
    <row r="376" spans="1:20" ht="48">
      <c r="A376">
        <v>374</v>
      </c>
      <c r="B376" s="1" t="s">
        <v>375</v>
      </c>
      <c r="C376" s="1" t="s">
        <v>4484</v>
      </c>
      <c r="D376" s="4">
        <v>6000</v>
      </c>
      <c r="E376" s="4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3">
        <f t="shared" si="30"/>
        <v>1.3065</v>
      </c>
      <c r="P376" s="5">
        <f t="shared" si="31"/>
        <v>45.051724137931032</v>
      </c>
      <c r="Q376" s="3" t="str">
        <f t="shared" si="32"/>
        <v>film &amp; video</v>
      </c>
      <c r="R376" t="str">
        <f t="shared" si="33"/>
        <v>documentary</v>
      </c>
      <c r="S376" s="13">
        <f t="shared" si="34"/>
        <v>40757.889247685183</v>
      </c>
      <c r="T376" s="13">
        <f t="shared" si="35"/>
        <v>40802.889247685183</v>
      </c>
    </row>
    <row r="377" spans="1:20" ht="48">
      <c r="A377">
        <v>375</v>
      </c>
      <c r="B377" s="1" t="s">
        <v>376</v>
      </c>
      <c r="C377" s="1" t="s">
        <v>4485</v>
      </c>
      <c r="D377" s="4">
        <v>500</v>
      </c>
      <c r="E377" s="4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3">
        <f t="shared" si="30"/>
        <v>1.2</v>
      </c>
      <c r="P377" s="5">
        <f t="shared" si="31"/>
        <v>42.857142857142854</v>
      </c>
      <c r="Q377" s="3" t="str">
        <f t="shared" si="32"/>
        <v>film &amp; video</v>
      </c>
      <c r="R377" t="str">
        <f t="shared" si="33"/>
        <v>documentary</v>
      </c>
      <c r="S377" s="13">
        <f t="shared" si="34"/>
        <v>41657.985081018516</v>
      </c>
      <c r="T377" s="13">
        <f t="shared" si="35"/>
        <v>41699.720833333333</v>
      </c>
    </row>
    <row r="378" spans="1:20" ht="48">
      <c r="A378">
        <v>376</v>
      </c>
      <c r="B378" s="1" t="s">
        <v>377</v>
      </c>
      <c r="C378" s="1" t="s">
        <v>4486</v>
      </c>
      <c r="D378" s="4">
        <v>2450</v>
      </c>
      <c r="E378" s="4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3">
        <f t="shared" si="30"/>
        <v>1.0595918367346939</v>
      </c>
      <c r="P378" s="5">
        <f t="shared" si="31"/>
        <v>54.083333333333336</v>
      </c>
      <c r="Q378" s="3" t="str">
        <f t="shared" si="32"/>
        <v>film &amp; video</v>
      </c>
      <c r="R378" t="str">
        <f t="shared" si="33"/>
        <v>documentary</v>
      </c>
      <c r="S378" s="13">
        <f t="shared" si="34"/>
        <v>42576.452731481477</v>
      </c>
      <c r="T378" s="13">
        <f t="shared" si="35"/>
        <v>42607.452731481477</v>
      </c>
    </row>
    <row r="379" spans="1:20" ht="48">
      <c r="A379">
        <v>377</v>
      </c>
      <c r="B379" s="1" t="s">
        <v>378</v>
      </c>
      <c r="C379" s="1" t="s">
        <v>4487</v>
      </c>
      <c r="D379" s="4">
        <v>12000</v>
      </c>
      <c r="E379" s="4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3">
        <f t="shared" si="30"/>
        <v>1.1439999999999999</v>
      </c>
      <c r="P379" s="5">
        <f t="shared" si="31"/>
        <v>103.21804511278195</v>
      </c>
      <c r="Q379" s="3" t="str">
        <f t="shared" si="32"/>
        <v>film &amp; video</v>
      </c>
      <c r="R379" t="str">
        <f t="shared" si="33"/>
        <v>documentary</v>
      </c>
      <c r="S379" s="13">
        <f t="shared" si="34"/>
        <v>42292.250787037032</v>
      </c>
      <c r="T379" s="13">
        <f t="shared" si="35"/>
        <v>42322.292361111111</v>
      </c>
    </row>
    <row r="380" spans="1:20" ht="48">
      <c r="A380">
        <v>378</v>
      </c>
      <c r="B380" s="1" t="s">
        <v>379</v>
      </c>
      <c r="C380" s="1" t="s">
        <v>4488</v>
      </c>
      <c r="D380" s="4">
        <v>3000</v>
      </c>
      <c r="E380" s="4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3">
        <f t="shared" si="30"/>
        <v>1.1176666666666666</v>
      </c>
      <c r="P380" s="5">
        <f t="shared" si="31"/>
        <v>40.397590361445786</v>
      </c>
      <c r="Q380" s="3" t="str">
        <f t="shared" si="32"/>
        <v>film &amp; video</v>
      </c>
      <c r="R380" t="str">
        <f t="shared" si="33"/>
        <v>documentary</v>
      </c>
      <c r="S380" s="13">
        <f t="shared" si="34"/>
        <v>42370.571851851855</v>
      </c>
      <c r="T380" s="13">
        <f t="shared" si="35"/>
        <v>42394.994444444441</v>
      </c>
    </row>
    <row r="381" spans="1:20" ht="48">
      <c r="A381">
        <v>379</v>
      </c>
      <c r="B381" s="1" t="s">
        <v>380</v>
      </c>
      <c r="C381" s="1" t="s">
        <v>4489</v>
      </c>
      <c r="D381" s="4">
        <v>15000</v>
      </c>
      <c r="E381" s="4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3">
        <f t="shared" si="30"/>
        <v>1.1608000000000001</v>
      </c>
      <c r="P381" s="5">
        <f t="shared" si="31"/>
        <v>116.85906040268456</v>
      </c>
      <c r="Q381" s="3" t="str">
        <f t="shared" si="32"/>
        <v>film &amp; video</v>
      </c>
      <c r="R381" t="str">
        <f t="shared" si="33"/>
        <v>documentary</v>
      </c>
      <c r="S381" s="13">
        <f t="shared" si="34"/>
        <v>40987.688333333332</v>
      </c>
      <c r="T381" s="13">
        <f t="shared" si="35"/>
        <v>41032.688333333332</v>
      </c>
    </row>
    <row r="382" spans="1:20" ht="48">
      <c r="A382">
        <v>380</v>
      </c>
      <c r="B382" s="1" t="s">
        <v>381</v>
      </c>
      <c r="C382" s="1" t="s">
        <v>4490</v>
      </c>
      <c r="D382" s="4">
        <v>4000</v>
      </c>
      <c r="E382" s="4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3">
        <f t="shared" si="30"/>
        <v>1.415</v>
      </c>
      <c r="P382" s="5">
        <f t="shared" si="31"/>
        <v>115.51020408163265</v>
      </c>
      <c r="Q382" s="3" t="str">
        <f t="shared" si="32"/>
        <v>film &amp; video</v>
      </c>
      <c r="R382" t="str">
        <f t="shared" si="33"/>
        <v>documentary</v>
      </c>
      <c r="S382" s="13">
        <f t="shared" si="34"/>
        <v>42367.719814814816</v>
      </c>
      <c r="T382" s="13">
        <f t="shared" si="35"/>
        <v>42392.719814814816</v>
      </c>
    </row>
    <row r="383" spans="1:20" ht="48">
      <c r="A383">
        <v>381</v>
      </c>
      <c r="B383" s="1" t="s">
        <v>382</v>
      </c>
      <c r="C383" s="1" t="s">
        <v>4491</v>
      </c>
      <c r="D383" s="4">
        <v>25000</v>
      </c>
      <c r="E383" s="4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3">
        <f t="shared" si="30"/>
        <v>1.0472999999999999</v>
      </c>
      <c r="P383" s="5">
        <f t="shared" si="31"/>
        <v>104.31274900398407</v>
      </c>
      <c r="Q383" s="3" t="str">
        <f t="shared" si="32"/>
        <v>film &amp; video</v>
      </c>
      <c r="R383" t="str">
        <f t="shared" si="33"/>
        <v>documentary</v>
      </c>
      <c r="S383" s="13">
        <f t="shared" si="34"/>
        <v>41085.698113425926</v>
      </c>
      <c r="T383" s="13">
        <f t="shared" si="35"/>
        <v>41120.208333333336</v>
      </c>
    </row>
    <row r="384" spans="1:20" ht="48">
      <c r="A384">
        <v>382</v>
      </c>
      <c r="B384" s="1" t="s">
        <v>383</v>
      </c>
      <c r="C384" s="1" t="s">
        <v>4492</v>
      </c>
      <c r="D384" s="4">
        <v>600</v>
      </c>
      <c r="E384" s="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3">
        <f t="shared" si="30"/>
        <v>2.5583333333333331</v>
      </c>
      <c r="P384" s="5">
        <f t="shared" si="31"/>
        <v>69.772727272727266</v>
      </c>
      <c r="Q384" s="3" t="str">
        <f t="shared" si="32"/>
        <v>film &amp; video</v>
      </c>
      <c r="R384" t="str">
        <f t="shared" si="33"/>
        <v>documentary</v>
      </c>
      <c r="S384" s="13">
        <f t="shared" si="34"/>
        <v>41144.709490740745</v>
      </c>
      <c r="T384" s="13">
        <f t="shared" si="35"/>
        <v>41158.709490740745</v>
      </c>
    </row>
    <row r="385" spans="1:20" ht="48">
      <c r="A385">
        <v>383</v>
      </c>
      <c r="B385" s="1" t="s">
        <v>384</v>
      </c>
      <c r="C385" s="1" t="s">
        <v>4493</v>
      </c>
      <c r="D385" s="4">
        <v>999</v>
      </c>
      <c r="E385" s="4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3">
        <f t="shared" si="30"/>
        <v>2.0670670670670672</v>
      </c>
      <c r="P385" s="5">
        <f t="shared" si="31"/>
        <v>43.020833333333336</v>
      </c>
      <c r="Q385" s="3" t="str">
        <f t="shared" si="32"/>
        <v>film &amp; video</v>
      </c>
      <c r="R385" t="str">
        <f t="shared" si="33"/>
        <v>documentary</v>
      </c>
      <c r="S385" s="13">
        <f t="shared" si="34"/>
        <v>41755.117581018516</v>
      </c>
      <c r="T385" s="13">
        <f t="shared" si="35"/>
        <v>41778.117581018516</v>
      </c>
    </row>
    <row r="386" spans="1:20" ht="48">
      <c r="A386">
        <v>384</v>
      </c>
      <c r="B386" s="1" t="s">
        <v>385</v>
      </c>
      <c r="C386" s="1" t="s">
        <v>4494</v>
      </c>
      <c r="D386" s="4">
        <v>20000</v>
      </c>
      <c r="E386" s="4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3">
        <f t="shared" si="30"/>
        <v>1.1210500000000001</v>
      </c>
      <c r="P386" s="5">
        <f t="shared" si="31"/>
        <v>58.540469973890339</v>
      </c>
      <c r="Q386" s="3" t="str">
        <f t="shared" si="32"/>
        <v>film &amp; video</v>
      </c>
      <c r="R386" t="str">
        <f t="shared" si="33"/>
        <v>documentary</v>
      </c>
      <c r="S386" s="13">
        <f t="shared" si="34"/>
        <v>41980.781793981485</v>
      </c>
      <c r="T386" s="13">
        <f t="shared" si="35"/>
        <v>42010.781793981485</v>
      </c>
    </row>
    <row r="387" spans="1:20" ht="48">
      <c r="A387">
        <v>385</v>
      </c>
      <c r="B387" s="1" t="s">
        <v>386</v>
      </c>
      <c r="C387" s="1" t="s">
        <v>4495</v>
      </c>
      <c r="D387" s="4">
        <v>25000</v>
      </c>
      <c r="E387" s="4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3">
        <f t="shared" ref="O387:O450" si="36">E387/D387</f>
        <v>1.05982</v>
      </c>
      <c r="P387" s="5">
        <f t="shared" ref="P387:P450" si="37">E387/L387</f>
        <v>111.79535864978902</v>
      </c>
      <c r="Q387" s="3" t="str">
        <f t="shared" ref="Q387:Q450" si="38">LEFT(N387,SEARCH("/",N387)-1)</f>
        <v>film &amp; video</v>
      </c>
      <c r="R387" t="str">
        <f t="shared" ref="R387:R450" si="39">RIGHT(N387,LEN(N387)-SEARCH("/",N387))</f>
        <v>documentary</v>
      </c>
      <c r="S387" s="13">
        <f t="shared" ref="S387:S450" si="40">(((J387/60)/60)/24)+DATE(1970,1,1)</f>
        <v>41934.584502314814</v>
      </c>
      <c r="T387" s="13">
        <f t="shared" ref="T387:T450" si="41">(((I387/60)/60)/24)+DATE(1970,1,1)</f>
        <v>41964.626168981486</v>
      </c>
    </row>
    <row r="388" spans="1:20" ht="48">
      <c r="A388">
        <v>386</v>
      </c>
      <c r="B388" s="1" t="s">
        <v>387</v>
      </c>
      <c r="C388" s="1" t="s">
        <v>4496</v>
      </c>
      <c r="D388" s="4">
        <v>600</v>
      </c>
      <c r="E388" s="4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3">
        <f t="shared" si="36"/>
        <v>1.0016666666666667</v>
      </c>
      <c r="P388" s="5">
        <f t="shared" si="37"/>
        <v>46.230769230769234</v>
      </c>
      <c r="Q388" s="3" t="str">
        <f t="shared" si="38"/>
        <v>film &amp; video</v>
      </c>
      <c r="R388" t="str">
        <f t="shared" si="39"/>
        <v>documentary</v>
      </c>
      <c r="S388" s="13">
        <f t="shared" si="40"/>
        <v>42211.951284722221</v>
      </c>
      <c r="T388" s="13">
        <f t="shared" si="41"/>
        <v>42226.951284722221</v>
      </c>
    </row>
    <row r="389" spans="1:20" ht="48">
      <c r="A389">
        <v>387</v>
      </c>
      <c r="B389" s="1" t="s">
        <v>388</v>
      </c>
      <c r="C389" s="1" t="s">
        <v>4497</v>
      </c>
      <c r="D389" s="4">
        <v>38000</v>
      </c>
      <c r="E389" s="4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3">
        <f t="shared" si="36"/>
        <v>2.1398947368421051</v>
      </c>
      <c r="P389" s="5">
        <f t="shared" si="37"/>
        <v>144.69039145907473</v>
      </c>
      <c r="Q389" s="3" t="str">
        <f t="shared" si="38"/>
        <v>film &amp; video</v>
      </c>
      <c r="R389" t="str">
        <f t="shared" si="39"/>
        <v>documentary</v>
      </c>
      <c r="S389" s="13">
        <f t="shared" si="40"/>
        <v>42200.67659722222</v>
      </c>
      <c r="T389" s="13">
        <f t="shared" si="41"/>
        <v>42231.25</v>
      </c>
    </row>
    <row r="390" spans="1:20" ht="48">
      <c r="A390">
        <v>388</v>
      </c>
      <c r="B390" s="1" t="s">
        <v>389</v>
      </c>
      <c r="C390" s="1" t="s">
        <v>4498</v>
      </c>
      <c r="D390" s="4">
        <v>5000</v>
      </c>
      <c r="E390" s="4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3">
        <f t="shared" si="36"/>
        <v>1.2616000000000001</v>
      </c>
      <c r="P390" s="5">
        <f t="shared" si="37"/>
        <v>88.845070422535215</v>
      </c>
      <c r="Q390" s="3" t="str">
        <f t="shared" si="38"/>
        <v>film &amp; video</v>
      </c>
      <c r="R390" t="str">
        <f t="shared" si="39"/>
        <v>documentary</v>
      </c>
      <c r="S390" s="13">
        <f t="shared" si="40"/>
        <v>42549.076157407413</v>
      </c>
      <c r="T390" s="13">
        <f t="shared" si="41"/>
        <v>42579.076157407413</v>
      </c>
    </row>
    <row r="391" spans="1:20" ht="48">
      <c r="A391">
        <v>389</v>
      </c>
      <c r="B391" s="1" t="s">
        <v>390</v>
      </c>
      <c r="C391" s="1" t="s">
        <v>4499</v>
      </c>
      <c r="D391" s="4">
        <v>68000</v>
      </c>
      <c r="E391" s="4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3">
        <f t="shared" si="36"/>
        <v>1.8153547058823529</v>
      </c>
      <c r="P391" s="5">
        <f t="shared" si="37"/>
        <v>81.75107284768211</v>
      </c>
      <c r="Q391" s="3" t="str">
        <f t="shared" si="38"/>
        <v>film &amp; video</v>
      </c>
      <c r="R391" t="str">
        <f t="shared" si="39"/>
        <v>documentary</v>
      </c>
      <c r="S391" s="13">
        <f t="shared" si="40"/>
        <v>41674.063078703701</v>
      </c>
      <c r="T391" s="13">
        <f t="shared" si="41"/>
        <v>41705.957638888889</v>
      </c>
    </row>
    <row r="392" spans="1:20" ht="48">
      <c r="A392">
        <v>390</v>
      </c>
      <c r="B392" s="1" t="s">
        <v>391</v>
      </c>
      <c r="C392" s="1" t="s">
        <v>4500</v>
      </c>
      <c r="D392" s="4">
        <v>1000</v>
      </c>
      <c r="E392" s="4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3">
        <f t="shared" si="36"/>
        <v>1</v>
      </c>
      <c r="P392" s="5">
        <f t="shared" si="37"/>
        <v>71.428571428571431</v>
      </c>
      <c r="Q392" s="3" t="str">
        <f t="shared" si="38"/>
        <v>film &amp; video</v>
      </c>
      <c r="R392" t="str">
        <f t="shared" si="39"/>
        <v>documentary</v>
      </c>
      <c r="S392" s="13">
        <f t="shared" si="40"/>
        <v>42112.036712962959</v>
      </c>
      <c r="T392" s="13">
        <f t="shared" si="41"/>
        <v>42132.036712962959</v>
      </c>
    </row>
    <row r="393" spans="1:20" ht="48">
      <c r="A393">
        <v>391</v>
      </c>
      <c r="B393" s="1" t="s">
        <v>392</v>
      </c>
      <c r="C393" s="1" t="s">
        <v>4501</v>
      </c>
      <c r="D393" s="4">
        <v>20000</v>
      </c>
      <c r="E393" s="4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3">
        <f t="shared" si="36"/>
        <v>1.0061</v>
      </c>
      <c r="P393" s="5">
        <f t="shared" si="37"/>
        <v>104.25906735751295</v>
      </c>
      <c r="Q393" s="3" t="str">
        <f t="shared" si="38"/>
        <v>film &amp; video</v>
      </c>
      <c r="R393" t="str">
        <f t="shared" si="39"/>
        <v>documentary</v>
      </c>
      <c r="S393" s="13">
        <f t="shared" si="40"/>
        <v>40865.042256944449</v>
      </c>
      <c r="T393" s="13">
        <f t="shared" si="41"/>
        <v>40895.040972222225</v>
      </c>
    </row>
    <row r="394" spans="1:20" ht="48">
      <c r="A394">
        <v>392</v>
      </c>
      <c r="B394" s="1" t="s">
        <v>393</v>
      </c>
      <c r="C394" s="1" t="s">
        <v>4502</v>
      </c>
      <c r="D394" s="4">
        <v>18500</v>
      </c>
      <c r="E394" s="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3">
        <f t="shared" si="36"/>
        <v>1.009027027027027</v>
      </c>
      <c r="P394" s="5">
        <f t="shared" si="37"/>
        <v>90.616504854368927</v>
      </c>
      <c r="Q394" s="3" t="str">
        <f t="shared" si="38"/>
        <v>film &amp; video</v>
      </c>
      <c r="R394" t="str">
        <f t="shared" si="39"/>
        <v>documentary</v>
      </c>
      <c r="S394" s="13">
        <f t="shared" si="40"/>
        <v>40763.717256944445</v>
      </c>
      <c r="T394" s="13">
        <f t="shared" si="41"/>
        <v>40794.125</v>
      </c>
    </row>
    <row r="395" spans="1:20" ht="32">
      <c r="A395">
        <v>393</v>
      </c>
      <c r="B395" s="1" t="s">
        <v>394</v>
      </c>
      <c r="C395" s="1" t="s">
        <v>4503</v>
      </c>
      <c r="D395" s="4">
        <v>50000</v>
      </c>
      <c r="E395" s="4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3">
        <f t="shared" si="36"/>
        <v>1.10446</v>
      </c>
      <c r="P395" s="5">
        <f t="shared" si="37"/>
        <v>157.33048433048432</v>
      </c>
      <c r="Q395" s="3" t="str">
        <f t="shared" si="38"/>
        <v>film &amp; video</v>
      </c>
      <c r="R395" t="str">
        <f t="shared" si="39"/>
        <v>documentary</v>
      </c>
      <c r="S395" s="13">
        <f t="shared" si="40"/>
        <v>41526.708935185183</v>
      </c>
      <c r="T395" s="13">
        <f t="shared" si="41"/>
        <v>41557.708935185183</v>
      </c>
    </row>
    <row r="396" spans="1:20" ht="48">
      <c r="A396">
        <v>394</v>
      </c>
      <c r="B396" s="1" t="s">
        <v>395</v>
      </c>
      <c r="C396" s="1" t="s">
        <v>4504</v>
      </c>
      <c r="D396" s="4">
        <v>4700</v>
      </c>
      <c r="E396" s="4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3">
        <f t="shared" si="36"/>
        <v>1.118936170212766</v>
      </c>
      <c r="P396" s="5">
        <f t="shared" si="37"/>
        <v>105.18</v>
      </c>
      <c r="Q396" s="3" t="str">
        <f t="shared" si="38"/>
        <v>film &amp; video</v>
      </c>
      <c r="R396" t="str">
        <f t="shared" si="39"/>
        <v>documentary</v>
      </c>
      <c r="S396" s="13">
        <f t="shared" si="40"/>
        <v>42417.818078703705</v>
      </c>
      <c r="T396" s="13">
        <f t="shared" si="41"/>
        <v>42477.776412037041</v>
      </c>
    </row>
    <row r="397" spans="1:20" ht="48">
      <c r="A397">
        <v>395</v>
      </c>
      <c r="B397" s="1" t="s">
        <v>396</v>
      </c>
      <c r="C397" s="1" t="s">
        <v>4505</v>
      </c>
      <c r="D397" s="4">
        <v>10000</v>
      </c>
      <c r="E397" s="4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3">
        <f t="shared" si="36"/>
        <v>1.0804450000000001</v>
      </c>
      <c r="P397" s="5">
        <f t="shared" si="37"/>
        <v>58.719836956521746</v>
      </c>
      <c r="Q397" s="3" t="str">
        <f t="shared" si="38"/>
        <v>film &amp; video</v>
      </c>
      <c r="R397" t="str">
        <f t="shared" si="39"/>
        <v>documentary</v>
      </c>
      <c r="S397" s="13">
        <f t="shared" si="40"/>
        <v>40990.909259259257</v>
      </c>
      <c r="T397" s="13">
        <f t="shared" si="41"/>
        <v>41026.897222222222</v>
      </c>
    </row>
    <row r="398" spans="1:20" ht="48">
      <c r="A398">
        <v>396</v>
      </c>
      <c r="B398" s="1" t="s">
        <v>397</v>
      </c>
      <c r="C398" s="1" t="s">
        <v>4506</v>
      </c>
      <c r="D398" s="4">
        <v>15000</v>
      </c>
      <c r="E398" s="4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3">
        <f t="shared" si="36"/>
        <v>1.0666666666666667</v>
      </c>
      <c r="P398" s="5">
        <f t="shared" si="37"/>
        <v>81.632653061224488</v>
      </c>
      <c r="Q398" s="3" t="str">
        <f t="shared" si="38"/>
        <v>film &amp; video</v>
      </c>
      <c r="R398" t="str">
        <f t="shared" si="39"/>
        <v>documentary</v>
      </c>
      <c r="S398" s="13">
        <f t="shared" si="40"/>
        <v>41082.564884259256</v>
      </c>
      <c r="T398" s="13">
        <f t="shared" si="41"/>
        <v>41097.564884259256</v>
      </c>
    </row>
    <row r="399" spans="1:20" ht="64">
      <c r="A399">
        <v>397</v>
      </c>
      <c r="B399" s="1" t="s">
        <v>398</v>
      </c>
      <c r="C399" s="1" t="s">
        <v>4507</v>
      </c>
      <c r="D399" s="4">
        <v>12444</v>
      </c>
      <c r="E399" s="4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3">
        <f t="shared" si="36"/>
        <v>1.0390027322404372</v>
      </c>
      <c r="P399" s="5">
        <f t="shared" si="37"/>
        <v>56.460043668122275</v>
      </c>
      <c r="Q399" s="3" t="str">
        <f t="shared" si="38"/>
        <v>film &amp; video</v>
      </c>
      <c r="R399" t="str">
        <f t="shared" si="39"/>
        <v>documentary</v>
      </c>
      <c r="S399" s="13">
        <f t="shared" si="40"/>
        <v>40379.776435185187</v>
      </c>
      <c r="T399" s="13">
        <f t="shared" si="41"/>
        <v>40422.155555555553</v>
      </c>
    </row>
    <row r="400" spans="1:20" ht="48">
      <c r="A400">
        <v>398</v>
      </c>
      <c r="B400" s="1" t="s">
        <v>399</v>
      </c>
      <c r="C400" s="1" t="s">
        <v>4508</v>
      </c>
      <c r="D400" s="4">
        <v>7500</v>
      </c>
      <c r="E400" s="4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3">
        <f t="shared" si="36"/>
        <v>1.2516</v>
      </c>
      <c r="P400" s="5">
        <f t="shared" si="37"/>
        <v>140.1044776119403</v>
      </c>
      <c r="Q400" s="3" t="str">
        <f t="shared" si="38"/>
        <v>film &amp; video</v>
      </c>
      <c r="R400" t="str">
        <f t="shared" si="39"/>
        <v>documentary</v>
      </c>
      <c r="S400" s="13">
        <f t="shared" si="40"/>
        <v>42078.793124999997</v>
      </c>
      <c r="T400" s="13">
        <f t="shared" si="41"/>
        <v>42123.793124999997</v>
      </c>
    </row>
    <row r="401" spans="1:20" ht="48">
      <c r="A401">
        <v>399</v>
      </c>
      <c r="B401" s="1" t="s">
        <v>400</v>
      </c>
      <c r="C401" s="1" t="s">
        <v>4509</v>
      </c>
      <c r="D401" s="4">
        <v>20000</v>
      </c>
      <c r="E401" s="4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3">
        <f t="shared" si="36"/>
        <v>1.0680499999999999</v>
      </c>
      <c r="P401" s="5">
        <f t="shared" si="37"/>
        <v>224.85263157894738</v>
      </c>
      <c r="Q401" s="3" t="str">
        <f t="shared" si="38"/>
        <v>film &amp; video</v>
      </c>
      <c r="R401" t="str">
        <f t="shared" si="39"/>
        <v>documentary</v>
      </c>
      <c r="S401" s="13">
        <f t="shared" si="40"/>
        <v>42687.875775462962</v>
      </c>
      <c r="T401" s="13">
        <f t="shared" si="41"/>
        <v>42718.5</v>
      </c>
    </row>
    <row r="402" spans="1:20" ht="48">
      <c r="A402">
        <v>400</v>
      </c>
      <c r="B402" s="1" t="s">
        <v>401</v>
      </c>
      <c r="C402" s="1" t="s">
        <v>4510</v>
      </c>
      <c r="D402" s="4">
        <v>10000</v>
      </c>
      <c r="E402" s="4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3">
        <f t="shared" si="36"/>
        <v>1.1230249999999999</v>
      </c>
      <c r="P402" s="5">
        <f t="shared" si="37"/>
        <v>181.13306451612902</v>
      </c>
      <c r="Q402" s="3" t="str">
        <f t="shared" si="38"/>
        <v>film &amp; video</v>
      </c>
      <c r="R402" t="str">
        <f t="shared" si="39"/>
        <v>documentary</v>
      </c>
      <c r="S402" s="13">
        <f t="shared" si="40"/>
        <v>41745.635960648149</v>
      </c>
      <c r="T402" s="13">
        <f t="shared" si="41"/>
        <v>41776.145833333336</v>
      </c>
    </row>
    <row r="403" spans="1:20" ht="48">
      <c r="A403">
        <v>401</v>
      </c>
      <c r="B403" s="1" t="s">
        <v>402</v>
      </c>
      <c r="C403" s="1" t="s">
        <v>4511</v>
      </c>
      <c r="D403" s="4">
        <v>50000</v>
      </c>
      <c r="E403" s="4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3">
        <f t="shared" si="36"/>
        <v>1.0381199999999999</v>
      </c>
      <c r="P403" s="5">
        <f t="shared" si="37"/>
        <v>711.04109589041093</v>
      </c>
      <c r="Q403" s="3" t="str">
        <f t="shared" si="38"/>
        <v>film &amp; video</v>
      </c>
      <c r="R403" t="str">
        <f t="shared" si="39"/>
        <v>documentary</v>
      </c>
      <c r="S403" s="13">
        <f t="shared" si="40"/>
        <v>40732.842245370368</v>
      </c>
      <c r="T403" s="13">
        <f t="shared" si="41"/>
        <v>40762.842245370368</v>
      </c>
    </row>
    <row r="404" spans="1:20" ht="48">
      <c r="A404">
        <v>402</v>
      </c>
      <c r="B404" s="1" t="s">
        <v>403</v>
      </c>
      <c r="C404" s="1" t="s">
        <v>4512</v>
      </c>
      <c r="D404" s="4">
        <v>2000</v>
      </c>
      <c r="E404" s="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3">
        <f t="shared" si="36"/>
        <v>1.4165000000000001</v>
      </c>
      <c r="P404" s="5">
        <f t="shared" si="37"/>
        <v>65.883720930232556</v>
      </c>
      <c r="Q404" s="3" t="str">
        <f t="shared" si="38"/>
        <v>film &amp; video</v>
      </c>
      <c r="R404" t="str">
        <f t="shared" si="39"/>
        <v>documentary</v>
      </c>
      <c r="S404" s="13">
        <f t="shared" si="40"/>
        <v>42292.539548611108</v>
      </c>
      <c r="T404" s="13">
        <f t="shared" si="41"/>
        <v>42313.58121527778</v>
      </c>
    </row>
    <row r="405" spans="1:20" ht="48">
      <c r="A405">
        <v>403</v>
      </c>
      <c r="B405" s="1" t="s">
        <v>404</v>
      </c>
      <c r="C405" s="1" t="s">
        <v>4513</v>
      </c>
      <c r="D405" s="4">
        <v>5000</v>
      </c>
      <c r="E405" s="4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3">
        <f t="shared" si="36"/>
        <v>1.0526</v>
      </c>
      <c r="P405" s="5">
        <f t="shared" si="37"/>
        <v>75.185714285714283</v>
      </c>
      <c r="Q405" s="3" t="str">
        <f t="shared" si="38"/>
        <v>film &amp; video</v>
      </c>
      <c r="R405" t="str">
        <f t="shared" si="39"/>
        <v>documentary</v>
      </c>
      <c r="S405" s="13">
        <f t="shared" si="40"/>
        <v>40718.310659722221</v>
      </c>
      <c r="T405" s="13">
        <f t="shared" si="41"/>
        <v>40765.297222222223</v>
      </c>
    </row>
    <row r="406" spans="1:20" ht="48">
      <c r="A406">
        <v>404</v>
      </c>
      <c r="B406" s="1" t="s">
        <v>405</v>
      </c>
      <c r="C406" s="1" t="s">
        <v>4514</v>
      </c>
      <c r="D406" s="4">
        <v>35000</v>
      </c>
      <c r="E406" s="4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3">
        <f t="shared" si="36"/>
        <v>1.0309142857142857</v>
      </c>
      <c r="P406" s="5">
        <f t="shared" si="37"/>
        <v>133.14391143911439</v>
      </c>
      <c r="Q406" s="3" t="str">
        <f t="shared" si="38"/>
        <v>film &amp; video</v>
      </c>
      <c r="R406" t="str">
        <f t="shared" si="39"/>
        <v>documentary</v>
      </c>
      <c r="S406" s="13">
        <f t="shared" si="40"/>
        <v>41646.628032407411</v>
      </c>
      <c r="T406" s="13">
        <f t="shared" si="41"/>
        <v>41675.961111111108</v>
      </c>
    </row>
    <row r="407" spans="1:20" ht="32">
      <c r="A407">
        <v>405</v>
      </c>
      <c r="B407" s="1" t="s">
        <v>406</v>
      </c>
      <c r="C407" s="1" t="s">
        <v>4515</v>
      </c>
      <c r="D407" s="4">
        <v>2820</v>
      </c>
      <c r="E407" s="4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3">
        <f t="shared" si="36"/>
        <v>1.0765957446808512</v>
      </c>
      <c r="P407" s="5">
        <f t="shared" si="37"/>
        <v>55.2</v>
      </c>
      <c r="Q407" s="3" t="str">
        <f t="shared" si="38"/>
        <v>film &amp; video</v>
      </c>
      <c r="R407" t="str">
        <f t="shared" si="39"/>
        <v>documentary</v>
      </c>
      <c r="S407" s="13">
        <f t="shared" si="40"/>
        <v>41674.08494212963</v>
      </c>
      <c r="T407" s="13">
        <f t="shared" si="41"/>
        <v>41704.08494212963</v>
      </c>
    </row>
    <row r="408" spans="1:20" ht="48">
      <c r="A408">
        <v>406</v>
      </c>
      <c r="B408" s="1" t="s">
        <v>407</v>
      </c>
      <c r="C408" s="1" t="s">
        <v>4516</v>
      </c>
      <c r="D408" s="4">
        <v>2800</v>
      </c>
      <c r="E408" s="4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3">
        <f t="shared" si="36"/>
        <v>1.0770464285714285</v>
      </c>
      <c r="P408" s="5">
        <f t="shared" si="37"/>
        <v>86.163714285714292</v>
      </c>
      <c r="Q408" s="3" t="str">
        <f t="shared" si="38"/>
        <v>film &amp; video</v>
      </c>
      <c r="R408" t="str">
        <f t="shared" si="39"/>
        <v>documentary</v>
      </c>
      <c r="S408" s="13">
        <f t="shared" si="40"/>
        <v>40638.162465277775</v>
      </c>
      <c r="T408" s="13">
        <f t="shared" si="41"/>
        <v>40672.249305555553</v>
      </c>
    </row>
    <row r="409" spans="1:20" ht="48">
      <c r="A409">
        <v>407</v>
      </c>
      <c r="B409" s="1" t="s">
        <v>408</v>
      </c>
      <c r="C409" s="1" t="s">
        <v>4517</v>
      </c>
      <c r="D409" s="4">
        <v>2000</v>
      </c>
      <c r="E409" s="4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3">
        <f t="shared" si="36"/>
        <v>1.0155000000000001</v>
      </c>
      <c r="P409" s="5">
        <f t="shared" si="37"/>
        <v>92.318181818181813</v>
      </c>
      <c r="Q409" s="3" t="str">
        <f t="shared" si="38"/>
        <v>film &amp; video</v>
      </c>
      <c r="R409" t="str">
        <f t="shared" si="39"/>
        <v>documentary</v>
      </c>
      <c r="S409" s="13">
        <f t="shared" si="40"/>
        <v>40806.870949074073</v>
      </c>
      <c r="T409" s="13">
        <f t="shared" si="41"/>
        <v>40866.912615740745</v>
      </c>
    </row>
    <row r="410" spans="1:20" ht="48">
      <c r="A410">
        <v>408</v>
      </c>
      <c r="B410" s="1" t="s">
        <v>409</v>
      </c>
      <c r="C410" s="1" t="s">
        <v>4518</v>
      </c>
      <c r="D410" s="4">
        <v>6000</v>
      </c>
      <c r="E410" s="4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3">
        <f t="shared" si="36"/>
        <v>1.0143766666666667</v>
      </c>
      <c r="P410" s="5">
        <f t="shared" si="37"/>
        <v>160.16473684210527</v>
      </c>
      <c r="Q410" s="3" t="str">
        <f t="shared" si="38"/>
        <v>film &amp; video</v>
      </c>
      <c r="R410" t="str">
        <f t="shared" si="39"/>
        <v>documentary</v>
      </c>
      <c r="S410" s="13">
        <f t="shared" si="40"/>
        <v>41543.735995370371</v>
      </c>
      <c r="T410" s="13">
        <f t="shared" si="41"/>
        <v>41583.777662037035</v>
      </c>
    </row>
    <row r="411" spans="1:20" ht="48">
      <c r="A411">
        <v>409</v>
      </c>
      <c r="B411" s="1" t="s">
        <v>410</v>
      </c>
      <c r="C411" s="1" t="s">
        <v>4519</v>
      </c>
      <c r="D411" s="4">
        <v>500</v>
      </c>
      <c r="E411" s="4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3">
        <f t="shared" si="36"/>
        <v>1.3680000000000001</v>
      </c>
      <c r="P411" s="5">
        <f t="shared" si="37"/>
        <v>45.6</v>
      </c>
      <c r="Q411" s="3" t="str">
        <f t="shared" si="38"/>
        <v>film &amp; video</v>
      </c>
      <c r="R411" t="str">
        <f t="shared" si="39"/>
        <v>documentary</v>
      </c>
      <c r="S411" s="13">
        <f t="shared" si="40"/>
        <v>42543.862777777773</v>
      </c>
      <c r="T411" s="13">
        <f t="shared" si="41"/>
        <v>42573.862777777773</v>
      </c>
    </row>
    <row r="412" spans="1:20" ht="48">
      <c r="A412">
        <v>410</v>
      </c>
      <c r="B412" s="1" t="s">
        <v>411</v>
      </c>
      <c r="C412" s="1" t="s">
        <v>4520</v>
      </c>
      <c r="D412" s="4">
        <v>1000</v>
      </c>
      <c r="E412" s="4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3">
        <f t="shared" si="36"/>
        <v>1.2829999999999999</v>
      </c>
      <c r="P412" s="5">
        <f t="shared" si="37"/>
        <v>183.28571428571428</v>
      </c>
      <c r="Q412" s="3" t="str">
        <f t="shared" si="38"/>
        <v>film &amp; video</v>
      </c>
      <c r="R412" t="str">
        <f t="shared" si="39"/>
        <v>documentary</v>
      </c>
      <c r="S412" s="13">
        <f t="shared" si="40"/>
        <v>42113.981446759266</v>
      </c>
      <c r="T412" s="13">
        <f t="shared" si="41"/>
        <v>42173.981446759266</v>
      </c>
    </row>
    <row r="413" spans="1:20" ht="48">
      <c r="A413">
        <v>411</v>
      </c>
      <c r="B413" s="1" t="s">
        <v>412</v>
      </c>
      <c r="C413" s="1" t="s">
        <v>4521</v>
      </c>
      <c r="D413" s="4">
        <v>30000</v>
      </c>
      <c r="E413" s="4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3">
        <f t="shared" si="36"/>
        <v>1.0105</v>
      </c>
      <c r="P413" s="5">
        <f t="shared" si="37"/>
        <v>125.78838174273859</v>
      </c>
      <c r="Q413" s="3" t="str">
        <f t="shared" si="38"/>
        <v>film &amp; video</v>
      </c>
      <c r="R413" t="str">
        <f t="shared" si="39"/>
        <v>documentary</v>
      </c>
      <c r="S413" s="13">
        <f t="shared" si="40"/>
        <v>41598.17597222222</v>
      </c>
      <c r="T413" s="13">
        <f t="shared" si="41"/>
        <v>41630.208333333336</v>
      </c>
    </row>
    <row r="414" spans="1:20" ht="48">
      <c r="A414">
        <v>412</v>
      </c>
      <c r="B414" s="1" t="s">
        <v>413</v>
      </c>
      <c r="C414" s="1" t="s">
        <v>4522</v>
      </c>
      <c r="D414" s="4">
        <v>2500</v>
      </c>
      <c r="E414" s="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3">
        <f t="shared" si="36"/>
        <v>1.2684</v>
      </c>
      <c r="P414" s="5">
        <f t="shared" si="37"/>
        <v>57.654545454545456</v>
      </c>
      <c r="Q414" s="3" t="str">
        <f t="shared" si="38"/>
        <v>film &amp; video</v>
      </c>
      <c r="R414" t="str">
        <f t="shared" si="39"/>
        <v>documentary</v>
      </c>
      <c r="S414" s="13">
        <f t="shared" si="40"/>
        <v>41099.742800925924</v>
      </c>
      <c r="T414" s="13">
        <f t="shared" si="41"/>
        <v>41115.742800925924</v>
      </c>
    </row>
    <row r="415" spans="1:20" ht="48">
      <c r="A415">
        <v>413</v>
      </c>
      <c r="B415" s="1" t="s">
        <v>414</v>
      </c>
      <c r="C415" s="1" t="s">
        <v>4523</v>
      </c>
      <c r="D415" s="4">
        <v>12800</v>
      </c>
      <c r="E415" s="4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3">
        <f t="shared" si="36"/>
        <v>1.0508593749999999</v>
      </c>
      <c r="P415" s="5">
        <f t="shared" si="37"/>
        <v>78.660818713450297</v>
      </c>
      <c r="Q415" s="3" t="str">
        <f t="shared" si="38"/>
        <v>film &amp; video</v>
      </c>
      <c r="R415" t="str">
        <f t="shared" si="39"/>
        <v>documentary</v>
      </c>
      <c r="S415" s="13">
        <f t="shared" si="40"/>
        <v>41079.877442129626</v>
      </c>
      <c r="T415" s="13">
        <f t="shared" si="41"/>
        <v>41109.877442129626</v>
      </c>
    </row>
    <row r="416" spans="1:20" ht="48">
      <c r="A416">
        <v>414</v>
      </c>
      <c r="B416" s="1" t="s">
        <v>415</v>
      </c>
      <c r="C416" s="1" t="s">
        <v>4524</v>
      </c>
      <c r="D416" s="4">
        <v>18500</v>
      </c>
      <c r="E416" s="4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3">
        <f t="shared" si="36"/>
        <v>1.0285405405405406</v>
      </c>
      <c r="P416" s="5">
        <f t="shared" si="37"/>
        <v>91.480769230769226</v>
      </c>
      <c r="Q416" s="3" t="str">
        <f t="shared" si="38"/>
        <v>film &amp; video</v>
      </c>
      <c r="R416" t="str">
        <f t="shared" si="39"/>
        <v>documentary</v>
      </c>
      <c r="S416" s="13">
        <f t="shared" si="40"/>
        <v>41529.063252314816</v>
      </c>
      <c r="T416" s="13">
        <f t="shared" si="41"/>
        <v>41559.063252314816</v>
      </c>
    </row>
    <row r="417" spans="1:20" ht="64">
      <c r="A417">
        <v>415</v>
      </c>
      <c r="B417" s="1" t="s">
        <v>416</v>
      </c>
      <c r="C417" s="1" t="s">
        <v>4525</v>
      </c>
      <c r="D417" s="4">
        <v>1400</v>
      </c>
      <c r="E417" s="4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3">
        <f t="shared" si="36"/>
        <v>1.0214714285714286</v>
      </c>
      <c r="P417" s="5">
        <f t="shared" si="37"/>
        <v>68.09809523809524</v>
      </c>
      <c r="Q417" s="3" t="str">
        <f t="shared" si="38"/>
        <v>film &amp; video</v>
      </c>
      <c r="R417" t="str">
        <f t="shared" si="39"/>
        <v>documentary</v>
      </c>
      <c r="S417" s="13">
        <f t="shared" si="40"/>
        <v>41904.851875</v>
      </c>
      <c r="T417" s="13">
        <f t="shared" si="41"/>
        <v>41929.5</v>
      </c>
    </row>
    <row r="418" spans="1:20" ht="32">
      <c r="A418">
        <v>416</v>
      </c>
      <c r="B418" s="1" t="s">
        <v>417</v>
      </c>
      <c r="C418" s="1" t="s">
        <v>4526</v>
      </c>
      <c r="D418" s="4">
        <v>1000</v>
      </c>
      <c r="E418" s="4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3">
        <f t="shared" si="36"/>
        <v>1.2021700000000002</v>
      </c>
      <c r="P418" s="5">
        <f t="shared" si="37"/>
        <v>48.086800000000004</v>
      </c>
      <c r="Q418" s="3" t="str">
        <f t="shared" si="38"/>
        <v>film &amp; video</v>
      </c>
      <c r="R418" t="str">
        <f t="shared" si="39"/>
        <v>documentary</v>
      </c>
      <c r="S418" s="13">
        <f t="shared" si="40"/>
        <v>41648.396192129629</v>
      </c>
      <c r="T418" s="13">
        <f t="shared" si="41"/>
        <v>41678.396192129629</v>
      </c>
    </row>
    <row r="419" spans="1:20" ht="48">
      <c r="A419">
        <v>417</v>
      </c>
      <c r="B419" s="1" t="s">
        <v>418</v>
      </c>
      <c r="C419" s="1" t="s">
        <v>4527</v>
      </c>
      <c r="D419" s="4">
        <v>10500</v>
      </c>
      <c r="E419" s="4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3">
        <f t="shared" si="36"/>
        <v>1.0024761904761905</v>
      </c>
      <c r="P419" s="5">
        <f t="shared" si="37"/>
        <v>202.42307692307693</v>
      </c>
      <c r="Q419" s="3" t="str">
        <f t="shared" si="38"/>
        <v>film &amp; video</v>
      </c>
      <c r="R419" t="str">
        <f t="shared" si="39"/>
        <v>documentary</v>
      </c>
      <c r="S419" s="13">
        <f t="shared" si="40"/>
        <v>41360.970601851855</v>
      </c>
      <c r="T419" s="13">
        <f t="shared" si="41"/>
        <v>41372.189583333333</v>
      </c>
    </row>
    <row r="420" spans="1:20" ht="48">
      <c r="A420">
        <v>418</v>
      </c>
      <c r="B420" s="1" t="s">
        <v>419</v>
      </c>
      <c r="C420" s="1" t="s">
        <v>4528</v>
      </c>
      <c r="D420" s="4">
        <v>22400</v>
      </c>
      <c r="E420" s="4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3">
        <f t="shared" si="36"/>
        <v>1.0063392857142857</v>
      </c>
      <c r="P420" s="5">
        <f t="shared" si="37"/>
        <v>216.75</v>
      </c>
      <c r="Q420" s="3" t="str">
        <f t="shared" si="38"/>
        <v>film &amp; video</v>
      </c>
      <c r="R420" t="str">
        <f t="shared" si="39"/>
        <v>documentary</v>
      </c>
      <c r="S420" s="13">
        <f t="shared" si="40"/>
        <v>42178.282372685186</v>
      </c>
      <c r="T420" s="13">
        <f t="shared" si="41"/>
        <v>42208.282372685186</v>
      </c>
    </row>
    <row r="421" spans="1:20" ht="48">
      <c r="A421">
        <v>419</v>
      </c>
      <c r="B421" s="1" t="s">
        <v>420</v>
      </c>
      <c r="C421" s="1" t="s">
        <v>4529</v>
      </c>
      <c r="D421" s="4">
        <v>8000</v>
      </c>
      <c r="E421" s="4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3">
        <f t="shared" si="36"/>
        <v>1.004375</v>
      </c>
      <c r="P421" s="5">
        <f t="shared" si="37"/>
        <v>110.06849315068493</v>
      </c>
      <c r="Q421" s="3" t="str">
        <f t="shared" si="38"/>
        <v>film &amp; video</v>
      </c>
      <c r="R421" t="str">
        <f t="shared" si="39"/>
        <v>documentary</v>
      </c>
      <c r="S421" s="13">
        <f t="shared" si="40"/>
        <v>41394.842442129629</v>
      </c>
      <c r="T421" s="13">
        <f t="shared" si="41"/>
        <v>41454.842442129629</v>
      </c>
    </row>
    <row r="422" spans="1:20" ht="48">
      <c r="A422">
        <v>420</v>
      </c>
      <c r="B422" s="1" t="s">
        <v>421</v>
      </c>
      <c r="C422" s="1" t="s">
        <v>4530</v>
      </c>
      <c r="D422" s="4">
        <v>3300</v>
      </c>
      <c r="E422" s="4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3">
        <f t="shared" si="36"/>
        <v>4.3939393939393936E-3</v>
      </c>
      <c r="P422" s="5">
        <f t="shared" si="37"/>
        <v>4.833333333333333</v>
      </c>
      <c r="Q422" s="3" t="str">
        <f t="shared" si="38"/>
        <v>film &amp; video</v>
      </c>
      <c r="R422" t="str">
        <f t="shared" si="39"/>
        <v>animation</v>
      </c>
      <c r="S422" s="13">
        <f t="shared" si="40"/>
        <v>41682.23646990741</v>
      </c>
      <c r="T422" s="13">
        <f t="shared" si="41"/>
        <v>41712.194803240738</v>
      </c>
    </row>
    <row r="423" spans="1:20" ht="48">
      <c r="A423">
        <v>421</v>
      </c>
      <c r="B423" s="1" t="s">
        <v>422</v>
      </c>
      <c r="C423" s="1" t="s">
        <v>4531</v>
      </c>
      <c r="D423" s="4">
        <v>15000</v>
      </c>
      <c r="E423" s="4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3">
        <f t="shared" si="36"/>
        <v>2.0066666666666667E-2</v>
      </c>
      <c r="P423" s="5">
        <f t="shared" si="37"/>
        <v>50.166666666666664</v>
      </c>
      <c r="Q423" s="3" t="str">
        <f t="shared" si="38"/>
        <v>film &amp; video</v>
      </c>
      <c r="R423" t="str">
        <f t="shared" si="39"/>
        <v>animation</v>
      </c>
      <c r="S423" s="13">
        <f t="shared" si="40"/>
        <v>42177.491388888884</v>
      </c>
      <c r="T423" s="13">
        <f t="shared" si="41"/>
        <v>42237.491388888884</v>
      </c>
    </row>
    <row r="424" spans="1:20" ht="48">
      <c r="A424">
        <v>422</v>
      </c>
      <c r="B424" s="1" t="s">
        <v>423</v>
      </c>
      <c r="C424" s="1" t="s">
        <v>4532</v>
      </c>
      <c r="D424" s="4">
        <v>40000</v>
      </c>
      <c r="E424" s="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3">
        <f t="shared" si="36"/>
        <v>1.0749999999999999E-2</v>
      </c>
      <c r="P424" s="5">
        <f t="shared" si="37"/>
        <v>35.833333333333336</v>
      </c>
      <c r="Q424" s="3" t="str">
        <f t="shared" si="38"/>
        <v>film &amp; video</v>
      </c>
      <c r="R424" t="str">
        <f t="shared" si="39"/>
        <v>animation</v>
      </c>
      <c r="S424" s="13">
        <f t="shared" si="40"/>
        <v>41863.260381944441</v>
      </c>
      <c r="T424" s="13">
        <f t="shared" si="41"/>
        <v>41893.260381944441</v>
      </c>
    </row>
    <row r="425" spans="1:20" ht="48">
      <c r="A425">
        <v>423</v>
      </c>
      <c r="B425" s="1" t="s">
        <v>424</v>
      </c>
      <c r="C425" s="1" t="s">
        <v>4533</v>
      </c>
      <c r="D425" s="4">
        <v>20000</v>
      </c>
      <c r="E425" s="4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3">
        <f t="shared" si="36"/>
        <v>7.6499999999999997E-3</v>
      </c>
      <c r="P425" s="5">
        <f t="shared" si="37"/>
        <v>11.76923076923077</v>
      </c>
      <c r="Q425" s="3" t="str">
        <f t="shared" si="38"/>
        <v>film &amp; video</v>
      </c>
      <c r="R425" t="str">
        <f t="shared" si="39"/>
        <v>animation</v>
      </c>
      <c r="S425" s="13">
        <f t="shared" si="40"/>
        <v>41400.92627314815</v>
      </c>
      <c r="T425" s="13">
        <f t="shared" si="41"/>
        <v>41430.92627314815</v>
      </c>
    </row>
    <row r="426" spans="1:20" ht="48">
      <c r="A426">
        <v>424</v>
      </c>
      <c r="B426" s="1" t="s">
        <v>425</v>
      </c>
      <c r="C426" s="1" t="s">
        <v>4534</v>
      </c>
      <c r="D426" s="4">
        <v>3000</v>
      </c>
      <c r="E426" s="4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3">
        <f t="shared" si="36"/>
        <v>6.7966666666666675E-2</v>
      </c>
      <c r="P426" s="5">
        <f t="shared" si="37"/>
        <v>40.78</v>
      </c>
      <c r="Q426" s="3" t="str">
        <f t="shared" si="38"/>
        <v>film &amp; video</v>
      </c>
      <c r="R426" t="str">
        <f t="shared" si="39"/>
        <v>animation</v>
      </c>
      <c r="S426" s="13">
        <f t="shared" si="40"/>
        <v>40934.376145833332</v>
      </c>
      <c r="T426" s="13">
        <f t="shared" si="41"/>
        <v>40994.334479166668</v>
      </c>
    </row>
    <row r="427" spans="1:20" ht="48">
      <c r="A427">
        <v>425</v>
      </c>
      <c r="B427" s="1" t="s">
        <v>426</v>
      </c>
      <c r="C427" s="1" t="s">
        <v>4535</v>
      </c>
      <c r="D427" s="4">
        <v>50000</v>
      </c>
      <c r="E427" s="4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3">
        <f t="shared" si="36"/>
        <v>1.2E-4</v>
      </c>
      <c r="P427" s="5">
        <f t="shared" si="37"/>
        <v>3</v>
      </c>
      <c r="Q427" s="3" t="str">
        <f t="shared" si="38"/>
        <v>film &amp; video</v>
      </c>
      <c r="R427" t="str">
        <f t="shared" si="39"/>
        <v>animation</v>
      </c>
      <c r="S427" s="13">
        <f t="shared" si="40"/>
        <v>42275.861157407402</v>
      </c>
      <c r="T427" s="13">
        <f t="shared" si="41"/>
        <v>42335.902824074074</v>
      </c>
    </row>
    <row r="428" spans="1:20" ht="48">
      <c r="A428">
        <v>426</v>
      </c>
      <c r="B428" s="1" t="s">
        <v>427</v>
      </c>
      <c r="C428" s="1" t="s">
        <v>4536</v>
      </c>
      <c r="D428" s="4">
        <v>10000</v>
      </c>
      <c r="E428" s="4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3">
        <f t="shared" si="36"/>
        <v>1.3299999999999999E-2</v>
      </c>
      <c r="P428" s="5">
        <f t="shared" si="37"/>
        <v>16.625</v>
      </c>
      <c r="Q428" s="3" t="str">
        <f t="shared" si="38"/>
        <v>film &amp; video</v>
      </c>
      <c r="R428" t="str">
        <f t="shared" si="39"/>
        <v>animation</v>
      </c>
      <c r="S428" s="13">
        <f t="shared" si="40"/>
        <v>42400.711967592593</v>
      </c>
      <c r="T428" s="13">
        <f t="shared" si="41"/>
        <v>42430.711967592593</v>
      </c>
    </row>
    <row r="429" spans="1:20" ht="48">
      <c r="A429">
        <v>427</v>
      </c>
      <c r="B429" s="1" t="s">
        <v>428</v>
      </c>
      <c r="C429" s="1" t="s">
        <v>4537</v>
      </c>
      <c r="D429" s="4">
        <v>6500</v>
      </c>
      <c r="E429" s="4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3">
        <f t="shared" si="36"/>
        <v>0</v>
      </c>
      <c r="P429" s="5" t="e">
        <f t="shared" si="37"/>
        <v>#DIV/0!</v>
      </c>
      <c r="Q429" s="3" t="str">
        <f t="shared" si="38"/>
        <v>film &amp; video</v>
      </c>
      <c r="R429" t="str">
        <f t="shared" si="39"/>
        <v>animation</v>
      </c>
      <c r="S429" s="13">
        <f t="shared" si="40"/>
        <v>42285.909027777772</v>
      </c>
      <c r="T429" s="13">
        <f t="shared" si="41"/>
        <v>42299.790972222225</v>
      </c>
    </row>
    <row r="430" spans="1:20" ht="32">
      <c r="A430">
        <v>428</v>
      </c>
      <c r="B430" s="1" t="s">
        <v>429</v>
      </c>
      <c r="C430" s="1" t="s">
        <v>4538</v>
      </c>
      <c r="D430" s="4">
        <v>12000</v>
      </c>
      <c r="E430" s="4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3">
        <f t="shared" si="36"/>
        <v>5.6333333333333332E-2</v>
      </c>
      <c r="P430" s="5">
        <f t="shared" si="37"/>
        <v>52</v>
      </c>
      <c r="Q430" s="3" t="str">
        <f t="shared" si="38"/>
        <v>film &amp; video</v>
      </c>
      <c r="R430" t="str">
        <f t="shared" si="39"/>
        <v>animation</v>
      </c>
      <c r="S430" s="13">
        <f t="shared" si="40"/>
        <v>41778.766724537039</v>
      </c>
      <c r="T430" s="13">
        <f t="shared" si="41"/>
        <v>41806.916666666664</v>
      </c>
    </row>
    <row r="431" spans="1:20" ht="64">
      <c r="A431">
        <v>429</v>
      </c>
      <c r="B431" s="1" t="s">
        <v>430</v>
      </c>
      <c r="C431" s="1" t="s">
        <v>4539</v>
      </c>
      <c r="D431" s="4">
        <v>5000</v>
      </c>
      <c r="E431" s="4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3">
        <f t="shared" si="36"/>
        <v>0</v>
      </c>
      <c r="P431" s="5" t="e">
        <f t="shared" si="37"/>
        <v>#DIV/0!</v>
      </c>
      <c r="Q431" s="3" t="str">
        <f t="shared" si="38"/>
        <v>film &amp; video</v>
      </c>
      <c r="R431" t="str">
        <f t="shared" si="39"/>
        <v>animation</v>
      </c>
      <c r="S431" s="13">
        <f t="shared" si="40"/>
        <v>40070.901412037041</v>
      </c>
      <c r="T431" s="13">
        <f t="shared" si="41"/>
        <v>40144.207638888889</v>
      </c>
    </row>
    <row r="432" spans="1:20" ht="32">
      <c r="A432">
        <v>430</v>
      </c>
      <c r="B432" s="1" t="s">
        <v>431</v>
      </c>
      <c r="C432" s="1" t="s">
        <v>4540</v>
      </c>
      <c r="D432" s="4">
        <v>1000</v>
      </c>
      <c r="E432" s="4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3">
        <f t="shared" si="36"/>
        <v>2.4E-2</v>
      </c>
      <c r="P432" s="5">
        <f t="shared" si="37"/>
        <v>4.8</v>
      </c>
      <c r="Q432" s="3" t="str">
        <f t="shared" si="38"/>
        <v>film &amp; video</v>
      </c>
      <c r="R432" t="str">
        <f t="shared" si="39"/>
        <v>animation</v>
      </c>
      <c r="S432" s="13">
        <f t="shared" si="40"/>
        <v>41513.107256944444</v>
      </c>
      <c r="T432" s="13">
        <f t="shared" si="41"/>
        <v>41528.107256944444</v>
      </c>
    </row>
    <row r="433" spans="1:20" ht="48">
      <c r="A433">
        <v>431</v>
      </c>
      <c r="B433" s="1" t="s">
        <v>432</v>
      </c>
      <c r="C433" s="1" t="s">
        <v>4541</v>
      </c>
      <c r="D433" s="4">
        <v>3000</v>
      </c>
      <c r="E433" s="4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3">
        <f t="shared" si="36"/>
        <v>0.13833333333333334</v>
      </c>
      <c r="P433" s="5">
        <f t="shared" si="37"/>
        <v>51.875</v>
      </c>
      <c r="Q433" s="3" t="str">
        <f t="shared" si="38"/>
        <v>film &amp; video</v>
      </c>
      <c r="R433" t="str">
        <f t="shared" si="39"/>
        <v>animation</v>
      </c>
      <c r="S433" s="13">
        <f t="shared" si="40"/>
        <v>42526.871331018512</v>
      </c>
      <c r="T433" s="13">
        <f t="shared" si="41"/>
        <v>42556.871331018512</v>
      </c>
    </row>
    <row r="434" spans="1:20" ht="48">
      <c r="A434">
        <v>432</v>
      </c>
      <c r="B434" s="1" t="s">
        <v>433</v>
      </c>
      <c r="C434" s="1" t="s">
        <v>4542</v>
      </c>
      <c r="D434" s="4">
        <v>6000</v>
      </c>
      <c r="E434" s="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3">
        <f t="shared" si="36"/>
        <v>9.5000000000000001E-2</v>
      </c>
      <c r="P434" s="5">
        <f t="shared" si="37"/>
        <v>71.25</v>
      </c>
      <c r="Q434" s="3" t="str">
        <f t="shared" si="38"/>
        <v>film &amp; video</v>
      </c>
      <c r="R434" t="str">
        <f t="shared" si="39"/>
        <v>animation</v>
      </c>
      <c r="S434" s="13">
        <f t="shared" si="40"/>
        <v>42238.726631944446</v>
      </c>
      <c r="T434" s="13">
        <f t="shared" si="41"/>
        <v>42298.726631944446</v>
      </c>
    </row>
    <row r="435" spans="1:20" ht="64">
      <c r="A435">
        <v>433</v>
      </c>
      <c r="B435" s="1" t="s">
        <v>434</v>
      </c>
      <c r="C435" s="1" t="s">
        <v>4543</v>
      </c>
      <c r="D435" s="4">
        <v>3000</v>
      </c>
      <c r="E435" s="4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3">
        <f t="shared" si="36"/>
        <v>0</v>
      </c>
      <c r="P435" s="5" t="e">
        <f t="shared" si="37"/>
        <v>#DIV/0!</v>
      </c>
      <c r="Q435" s="3" t="str">
        <f t="shared" si="38"/>
        <v>film &amp; video</v>
      </c>
      <c r="R435" t="str">
        <f t="shared" si="39"/>
        <v>animation</v>
      </c>
      <c r="S435" s="13">
        <f t="shared" si="40"/>
        <v>42228.629884259266</v>
      </c>
      <c r="T435" s="13">
        <f t="shared" si="41"/>
        <v>42288.629884259266</v>
      </c>
    </row>
    <row r="436" spans="1:20" ht="48">
      <c r="A436">
        <v>434</v>
      </c>
      <c r="B436" s="1" t="s">
        <v>435</v>
      </c>
      <c r="C436" s="1" t="s">
        <v>4544</v>
      </c>
      <c r="D436" s="4">
        <v>2500</v>
      </c>
      <c r="E436" s="4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3">
        <f t="shared" si="36"/>
        <v>0.05</v>
      </c>
      <c r="P436" s="5">
        <f t="shared" si="37"/>
        <v>62.5</v>
      </c>
      <c r="Q436" s="3" t="str">
        <f t="shared" si="38"/>
        <v>film &amp; video</v>
      </c>
      <c r="R436" t="str">
        <f t="shared" si="39"/>
        <v>animation</v>
      </c>
      <c r="S436" s="13">
        <f t="shared" si="40"/>
        <v>41576.834513888891</v>
      </c>
      <c r="T436" s="13">
        <f t="shared" si="41"/>
        <v>41609.876180555555</v>
      </c>
    </row>
    <row r="437" spans="1:20" ht="48">
      <c r="A437">
        <v>435</v>
      </c>
      <c r="B437" s="1" t="s">
        <v>436</v>
      </c>
      <c r="C437" s="1" t="s">
        <v>4545</v>
      </c>
      <c r="D437" s="4">
        <v>110000</v>
      </c>
      <c r="E437" s="4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3">
        <f t="shared" si="36"/>
        <v>2.7272727272727273E-5</v>
      </c>
      <c r="P437" s="5">
        <f t="shared" si="37"/>
        <v>1</v>
      </c>
      <c r="Q437" s="3" t="str">
        <f t="shared" si="38"/>
        <v>film &amp; video</v>
      </c>
      <c r="R437" t="str">
        <f t="shared" si="39"/>
        <v>animation</v>
      </c>
      <c r="S437" s="13">
        <f t="shared" si="40"/>
        <v>41500.747453703705</v>
      </c>
      <c r="T437" s="13">
        <f t="shared" si="41"/>
        <v>41530.747453703705</v>
      </c>
    </row>
    <row r="438" spans="1:20" ht="48">
      <c r="A438">
        <v>436</v>
      </c>
      <c r="B438" s="1" t="s">
        <v>437</v>
      </c>
      <c r="C438" s="1" t="s">
        <v>4546</v>
      </c>
      <c r="D438" s="4">
        <v>1000</v>
      </c>
      <c r="E438" s="4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3">
        <f t="shared" si="36"/>
        <v>0</v>
      </c>
      <c r="P438" s="5" t="e">
        <f t="shared" si="37"/>
        <v>#DIV/0!</v>
      </c>
      <c r="Q438" s="3" t="str">
        <f t="shared" si="38"/>
        <v>film &amp; video</v>
      </c>
      <c r="R438" t="str">
        <f t="shared" si="39"/>
        <v>animation</v>
      </c>
      <c r="S438" s="13">
        <f t="shared" si="40"/>
        <v>41456.36241898148</v>
      </c>
      <c r="T438" s="13">
        <f t="shared" si="41"/>
        <v>41486.36241898148</v>
      </c>
    </row>
    <row r="439" spans="1:20" ht="48">
      <c r="A439">
        <v>437</v>
      </c>
      <c r="B439" s="1" t="s">
        <v>438</v>
      </c>
      <c r="C439" s="1" t="s">
        <v>4547</v>
      </c>
      <c r="D439" s="4">
        <v>7000</v>
      </c>
      <c r="E439" s="4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3">
        <f t="shared" si="36"/>
        <v>0</v>
      </c>
      <c r="P439" s="5" t="e">
        <f t="shared" si="37"/>
        <v>#DIV/0!</v>
      </c>
      <c r="Q439" s="3" t="str">
        <f t="shared" si="38"/>
        <v>film &amp; video</v>
      </c>
      <c r="R439" t="str">
        <f t="shared" si="39"/>
        <v>animation</v>
      </c>
      <c r="S439" s="13">
        <f t="shared" si="40"/>
        <v>42591.31858796296</v>
      </c>
      <c r="T439" s="13">
        <f t="shared" si="41"/>
        <v>42651.31858796296</v>
      </c>
    </row>
    <row r="440" spans="1:20" ht="48">
      <c r="A440">
        <v>438</v>
      </c>
      <c r="B440" s="1" t="s">
        <v>439</v>
      </c>
      <c r="C440" s="1" t="s">
        <v>4548</v>
      </c>
      <c r="D440" s="4">
        <v>20000</v>
      </c>
      <c r="E440" s="4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3">
        <f t="shared" si="36"/>
        <v>9.3799999999999994E-2</v>
      </c>
      <c r="P440" s="5">
        <f t="shared" si="37"/>
        <v>170.54545454545453</v>
      </c>
      <c r="Q440" s="3" t="str">
        <f t="shared" si="38"/>
        <v>film &amp; video</v>
      </c>
      <c r="R440" t="str">
        <f t="shared" si="39"/>
        <v>animation</v>
      </c>
      <c r="S440" s="13">
        <f t="shared" si="40"/>
        <v>42296.261087962965</v>
      </c>
      <c r="T440" s="13">
        <f t="shared" si="41"/>
        <v>42326.302754629629</v>
      </c>
    </row>
    <row r="441" spans="1:20" ht="48">
      <c r="A441">
        <v>439</v>
      </c>
      <c r="B441" s="1" t="s">
        <v>440</v>
      </c>
      <c r="C441" s="1" t="s">
        <v>4549</v>
      </c>
      <c r="D441" s="4">
        <v>450</v>
      </c>
      <c r="E441" s="4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3">
        <f t="shared" si="36"/>
        <v>0</v>
      </c>
      <c r="P441" s="5" t="e">
        <f t="shared" si="37"/>
        <v>#DIV/0!</v>
      </c>
      <c r="Q441" s="3" t="str">
        <f t="shared" si="38"/>
        <v>film &amp; video</v>
      </c>
      <c r="R441" t="str">
        <f t="shared" si="39"/>
        <v>animation</v>
      </c>
      <c r="S441" s="13">
        <f t="shared" si="40"/>
        <v>41919.761782407404</v>
      </c>
      <c r="T441" s="13">
        <f t="shared" si="41"/>
        <v>41929.761782407404</v>
      </c>
    </row>
    <row r="442" spans="1:20" ht="48">
      <c r="A442">
        <v>440</v>
      </c>
      <c r="B442" s="1" t="s">
        <v>441</v>
      </c>
      <c r="C442" s="1" t="s">
        <v>4550</v>
      </c>
      <c r="D442" s="4">
        <v>5000</v>
      </c>
      <c r="E442" s="4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3">
        <f t="shared" si="36"/>
        <v>1E-3</v>
      </c>
      <c r="P442" s="5">
        <f t="shared" si="37"/>
        <v>5</v>
      </c>
      <c r="Q442" s="3" t="str">
        <f t="shared" si="38"/>
        <v>film &amp; video</v>
      </c>
      <c r="R442" t="str">
        <f t="shared" si="39"/>
        <v>animation</v>
      </c>
      <c r="S442" s="13">
        <f t="shared" si="40"/>
        <v>42423.985567129625</v>
      </c>
      <c r="T442" s="13">
        <f t="shared" si="41"/>
        <v>42453.943900462968</v>
      </c>
    </row>
    <row r="443" spans="1:20" ht="48">
      <c r="A443">
        <v>441</v>
      </c>
      <c r="B443" s="1" t="s">
        <v>442</v>
      </c>
      <c r="C443" s="1" t="s">
        <v>4551</v>
      </c>
      <c r="D443" s="4">
        <v>400</v>
      </c>
      <c r="E443" s="4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3">
        <f t="shared" si="36"/>
        <v>0</v>
      </c>
      <c r="P443" s="5" t="e">
        <f t="shared" si="37"/>
        <v>#DIV/0!</v>
      </c>
      <c r="Q443" s="3" t="str">
        <f t="shared" si="38"/>
        <v>film &amp; video</v>
      </c>
      <c r="R443" t="str">
        <f t="shared" si="39"/>
        <v>animation</v>
      </c>
      <c r="S443" s="13">
        <f t="shared" si="40"/>
        <v>41550.793935185182</v>
      </c>
      <c r="T443" s="13">
        <f t="shared" si="41"/>
        <v>41580.793935185182</v>
      </c>
    </row>
    <row r="444" spans="1:20" ht="16">
      <c r="A444">
        <v>442</v>
      </c>
      <c r="B444" s="1" t="s">
        <v>443</v>
      </c>
      <c r="C444" s="1" t="s">
        <v>4552</v>
      </c>
      <c r="D444" s="4">
        <v>17000</v>
      </c>
      <c r="E444" s="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3">
        <f t="shared" si="36"/>
        <v>0.39358823529411763</v>
      </c>
      <c r="P444" s="5">
        <f t="shared" si="37"/>
        <v>393.58823529411762</v>
      </c>
      <c r="Q444" s="3" t="str">
        <f t="shared" si="38"/>
        <v>film &amp; video</v>
      </c>
      <c r="R444" t="str">
        <f t="shared" si="39"/>
        <v>animation</v>
      </c>
      <c r="S444" s="13">
        <f t="shared" si="40"/>
        <v>42024.888692129629</v>
      </c>
      <c r="T444" s="13">
        <f t="shared" si="41"/>
        <v>42054.888692129629</v>
      </c>
    </row>
    <row r="445" spans="1:20" ht="48">
      <c r="A445">
        <v>443</v>
      </c>
      <c r="B445" s="1" t="s">
        <v>444</v>
      </c>
      <c r="C445" s="1" t="s">
        <v>4553</v>
      </c>
      <c r="D445" s="4">
        <v>10000</v>
      </c>
      <c r="E445" s="4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3">
        <f t="shared" si="36"/>
        <v>1E-3</v>
      </c>
      <c r="P445" s="5">
        <f t="shared" si="37"/>
        <v>5</v>
      </c>
      <c r="Q445" s="3" t="str">
        <f t="shared" si="38"/>
        <v>film &amp; video</v>
      </c>
      <c r="R445" t="str">
        <f t="shared" si="39"/>
        <v>animation</v>
      </c>
      <c r="S445" s="13">
        <f t="shared" si="40"/>
        <v>41650.015057870369</v>
      </c>
      <c r="T445" s="13">
        <f t="shared" si="41"/>
        <v>41680.015057870369</v>
      </c>
    </row>
    <row r="446" spans="1:20" ht="32">
      <c r="A446">
        <v>444</v>
      </c>
      <c r="B446" s="1" t="s">
        <v>445</v>
      </c>
      <c r="C446" s="1" t="s">
        <v>4554</v>
      </c>
      <c r="D446" s="4">
        <v>1000</v>
      </c>
      <c r="E446" s="4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3">
        <f t="shared" si="36"/>
        <v>0.05</v>
      </c>
      <c r="P446" s="5">
        <f t="shared" si="37"/>
        <v>50</v>
      </c>
      <c r="Q446" s="3" t="str">
        <f t="shared" si="38"/>
        <v>film &amp; video</v>
      </c>
      <c r="R446" t="str">
        <f t="shared" si="39"/>
        <v>animation</v>
      </c>
      <c r="S446" s="13">
        <f t="shared" si="40"/>
        <v>40894.906956018516</v>
      </c>
      <c r="T446" s="13">
        <f t="shared" si="41"/>
        <v>40954.906956018516</v>
      </c>
    </row>
    <row r="447" spans="1:20" ht="48">
      <c r="A447">
        <v>445</v>
      </c>
      <c r="B447" s="1" t="s">
        <v>446</v>
      </c>
      <c r="C447" s="1" t="s">
        <v>4555</v>
      </c>
      <c r="D447" s="4">
        <v>60000</v>
      </c>
      <c r="E447" s="4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3">
        <f t="shared" si="36"/>
        <v>3.3333333333333335E-5</v>
      </c>
      <c r="P447" s="5">
        <f t="shared" si="37"/>
        <v>1</v>
      </c>
      <c r="Q447" s="3" t="str">
        <f t="shared" si="38"/>
        <v>film &amp; video</v>
      </c>
      <c r="R447" t="str">
        <f t="shared" si="39"/>
        <v>animation</v>
      </c>
      <c r="S447" s="13">
        <f t="shared" si="40"/>
        <v>42130.335358796292</v>
      </c>
      <c r="T447" s="13">
        <f t="shared" si="41"/>
        <v>42145.335358796292</v>
      </c>
    </row>
    <row r="448" spans="1:20" ht="48">
      <c r="A448">
        <v>446</v>
      </c>
      <c r="B448" s="1" t="s">
        <v>447</v>
      </c>
      <c r="C448" s="1" t="s">
        <v>4556</v>
      </c>
      <c r="D448" s="4">
        <v>10500</v>
      </c>
      <c r="E448" s="4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3">
        <f t="shared" si="36"/>
        <v>7.2952380952380949E-2</v>
      </c>
      <c r="P448" s="5">
        <f t="shared" si="37"/>
        <v>47.875</v>
      </c>
      <c r="Q448" s="3" t="str">
        <f t="shared" si="38"/>
        <v>film &amp; video</v>
      </c>
      <c r="R448" t="str">
        <f t="shared" si="39"/>
        <v>animation</v>
      </c>
      <c r="S448" s="13">
        <f t="shared" si="40"/>
        <v>42037.083564814813</v>
      </c>
      <c r="T448" s="13">
        <f t="shared" si="41"/>
        <v>42067.083564814813</v>
      </c>
    </row>
    <row r="449" spans="1:20" ht="48">
      <c r="A449">
        <v>447</v>
      </c>
      <c r="B449" s="1" t="s">
        <v>448</v>
      </c>
      <c r="C449" s="1" t="s">
        <v>4557</v>
      </c>
      <c r="D449" s="4">
        <v>30000</v>
      </c>
      <c r="E449" s="4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3">
        <f t="shared" si="36"/>
        <v>1.6666666666666666E-4</v>
      </c>
      <c r="P449" s="5">
        <f t="shared" si="37"/>
        <v>5</v>
      </c>
      <c r="Q449" s="3" t="str">
        <f t="shared" si="38"/>
        <v>film &amp; video</v>
      </c>
      <c r="R449" t="str">
        <f t="shared" si="39"/>
        <v>animation</v>
      </c>
      <c r="S449" s="13">
        <f t="shared" si="40"/>
        <v>41331.555127314816</v>
      </c>
      <c r="T449" s="13">
        <f t="shared" si="41"/>
        <v>41356.513460648144</v>
      </c>
    </row>
    <row r="450" spans="1:20" ht="48">
      <c r="A450">
        <v>448</v>
      </c>
      <c r="B450" s="1" t="s">
        <v>449</v>
      </c>
      <c r="C450" s="1" t="s">
        <v>4558</v>
      </c>
      <c r="D450" s="4">
        <v>2500</v>
      </c>
      <c r="E450" s="4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3">
        <f t="shared" si="36"/>
        <v>3.2804E-2</v>
      </c>
      <c r="P450" s="5">
        <f t="shared" si="37"/>
        <v>20.502500000000001</v>
      </c>
      <c r="Q450" s="3" t="str">
        <f t="shared" si="38"/>
        <v>film &amp; video</v>
      </c>
      <c r="R450" t="str">
        <f t="shared" si="39"/>
        <v>animation</v>
      </c>
      <c r="S450" s="13">
        <f t="shared" si="40"/>
        <v>41753.758043981477</v>
      </c>
      <c r="T450" s="13">
        <f t="shared" si="41"/>
        <v>41773.758043981477</v>
      </c>
    </row>
    <row r="451" spans="1:20" ht="48">
      <c r="A451">
        <v>449</v>
      </c>
      <c r="B451" s="1" t="s">
        <v>450</v>
      </c>
      <c r="C451" s="1" t="s">
        <v>4559</v>
      </c>
      <c r="D451" s="4">
        <v>2000</v>
      </c>
      <c r="E451" s="4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3">
        <f t="shared" ref="O451:O514" si="42">E451/D451</f>
        <v>2.2499999999999999E-2</v>
      </c>
      <c r="P451" s="5">
        <f t="shared" ref="P451:P514" si="43">E451/L451</f>
        <v>9</v>
      </c>
      <c r="Q451" s="3" t="str">
        <f t="shared" ref="Q451:Q514" si="44">LEFT(N451,SEARCH("/",N451)-1)</f>
        <v>film &amp; video</v>
      </c>
      <c r="R451" t="str">
        <f t="shared" ref="R451:R514" si="45">RIGHT(N451,LEN(N451)-SEARCH("/",N451))</f>
        <v>animation</v>
      </c>
      <c r="S451" s="13">
        <f t="shared" ref="S451:S514" si="46">(((J451/60)/60)/24)+DATE(1970,1,1)</f>
        <v>41534.568113425928</v>
      </c>
      <c r="T451" s="13">
        <f t="shared" ref="T451:T514" si="47">(((I451/60)/60)/24)+DATE(1970,1,1)</f>
        <v>41564.568113425928</v>
      </c>
    </row>
    <row r="452" spans="1:20" ht="48">
      <c r="A452">
        <v>450</v>
      </c>
      <c r="B452" s="1" t="s">
        <v>451</v>
      </c>
      <c r="C452" s="1" t="s">
        <v>4560</v>
      </c>
      <c r="D452" s="4">
        <v>50000</v>
      </c>
      <c r="E452" s="4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3">
        <f t="shared" si="42"/>
        <v>7.92E-3</v>
      </c>
      <c r="P452" s="5">
        <f t="shared" si="43"/>
        <v>56.571428571428569</v>
      </c>
      <c r="Q452" s="3" t="str">
        <f t="shared" si="44"/>
        <v>film &amp; video</v>
      </c>
      <c r="R452" t="str">
        <f t="shared" si="45"/>
        <v>animation</v>
      </c>
      <c r="S452" s="13">
        <f t="shared" si="46"/>
        <v>41654.946759259255</v>
      </c>
      <c r="T452" s="13">
        <f t="shared" si="47"/>
        <v>41684.946759259255</v>
      </c>
    </row>
    <row r="453" spans="1:20" ht="48">
      <c r="A453">
        <v>451</v>
      </c>
      <c r="B453" s="1" t="s">
        <v>452</v>
      </c>
      <c r="C453" s="1" t="s">
        <v>4561</v>
      </c>
      <c r="D453" s="4">
        <v>20000</v>
      </c>
      <c r="E453" s="4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3">
        <f t="shared" si="42"/>
        <v>0</v>
      </c>
      <c r="P453" s="5" t="e">
        <f t="shared" si="43"/>
        <v>#DIV/0!</v>
      </c>
      <c r="Q453" s="3" t="str">
        <f t="shared" si="44"/>
        <v>film &amp; video</v>
      </c>
      <c r="R453" t="str">
        <f t="shared" si="45"/>
        <v>animation</v>
      </c>
      <c r="S453" s="13">
        <f t="shared" si="46"/>
        <v>41634.715173611112</v>
      </c>
      <c r="T453" s="13">
        <f t="shared" si="47"/>
        <v>41664.715173611112</v>
      </c>
    </row>
    <row r="454" spans="1:20" ht="32">
      <c r="A454">
        <v>452</v>
      </c>
      <c r="B454" s="1" t="s">
        <v>453</v>
      </c>
      <c r="C454" s="1" t="s">
        <v>4562</v>
      </c>
      <c r="D454" s="4">
        <v>750</v>
      </c>
      <c r="E454" s="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3">
        <f t="shared" si="42"/>
        <v>0.64</v>
      </c>
      <c r="P454" s="5">
        <f t="shared" si="43"/>
        <v>40</v>
      </c>
      <c r="Q454" s="3" t="str">
        <f t="shared" si="44"/>
        <v>film &amp; video</v>
      </c>
      <c r="R454" t="str">
        <f t="shared" si="45"/>
        <v>animation</v>
      </c>
      <c r="S454" s="13">
        <f t="shared" si="46"/>
        <v>42107.703877314809</v>
      </c>
      <c r="T454" s="13">
        <f t="shared" si="47"/>
        <v>42137.703877314809</v>
      </c>
    </row>
    <row r="455" spans="1:20" ht="48">
      <c r="A455">
        <v>453</v>
      </c>
      <c r="B455" s="1" t="s">
        <v>454</v>
      </c>
      <c r="C455" s="1" t="s">
        <v>4563</v>
      </c>
      <c r="D455" s="4">
        <v>94875</v>
      </c>
      <c r="E455" s="4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3">
        <f t="shared" si="42"/>
        <v>2.740447957839262E-4</v>
      </c>
      <c r="P455" s="5">
        <f t="shared" si="43"/>
        <v>13</v>
      </c>
      <c r="Q455" s="3" t="str">
        <f t="shared" si="44"/>
        <v>film &amp; video</v>
      </c>
      <c r="R455" t="str">
        <f t="shared" si="45"/>
        <v>animation</v>
      </c>
      <c r="S455" s="13">
        <f t="shared" si="46"/>
        <v>42038.824988425928</v>
      </c>
      <c r="T455" s="13">
        <f t="shared" si="47"/>
        <v>42054.824988425928</v>
      </c>
    </row>
    <row r="456" spans="1:20" ht="48">
      <c r="A456">
        <v>454</v>
      </c>
      <c r="B456" s="1" t="s">
        <v>455</v>
      </c>
      <c r="C456" s="1" t="s">
        <v>4564</v>
      </c>
      <c r="D456" s="4">
        <v>10000</v>
      </c>
      <c r="E456" s="4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3">
        <f t="shared" si="42"/>
        <v>8.2000000000000007E-3</v>
      </c>
      <c r="P456" s="5">
        <f t="shared" si="43"/>
        <v>16.399999999999999</v>
      </c>
      <c r="Q456" s="3" t="str">
        <f t="shared" si="44"/>
        <v>film &amp; video</v>
      </c>
      <c r="R456" t="str">
        <f t="shared" si="45"/>
        <v>animation</v>
      </c>
      <c r="S456" s="13">
        <f t="shared" si="46"/>
        <v>41938.717256944445</v>
      </c>
      <c r="T456" s="13">
        <f t="shared" si="47"/>
        <v>41969.551388888889</v>
      </c>
    </row>
    <row r="457" spans="1:20" ht="48">
      <c r="A457">
        <v>455</v>
      </c>
      <c r="B457" s="1" t="s">
        <v>456</v>
      </c>
      <c r="C457" s="1" t="s">
        <v>4565</v>
      </c>
      <c r="D457" s="4">
        <v>65000</v>
      </c>
      <c r="E457" s="4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3">
        <f t="shared" si="42"/>
        <v>6.9230769230769226E-4</v>
      </c>
      <c r="P457" s="5">
        <f t="shared" si="43"/>
        <v>22.5</v>
      </c>
      <c r="Q457" s="3" t="str">
        <f t="shared" si="44"/>
        <v>film &amp; video</v>
      </c>
      <c r="R457" t="str">
        <f t="shared" si="45"/>
        <v>animation</v>
      </c>
      <c r="S457" s="13">
        <f t="shared" si="46"/>
        <v>40971.002569444441</v>
      </c>
      <c r="T457" s="13">
        <f t="shared" si="47"/>
        <v>41016.021527777775</v>
      </c>
    </row>
    <row r="458" spans="1:20" ht="48">
      <c r="A458">
        <v>456</v>
      </c>
      <c r="B458" s="1" t="s">
        <v>457</v>
      </c>
      <c r="C458" s="1" t="s">
        <v>4566</v>
      </c>
      <c r="D458" s="4">
        <v>8888</v>
      </c>
      <c r="E458" s="4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3">
        <f t="shared" si="42"/>
        <v>6.8631863186318634E-3</v>
      </c>
      <c r="P458" s="5">
        <f t="shared" si="43"/>
        <v>20.333333333333332</v>
      </c>
      <c r="Q458" s="3" t="str">
        <f t="shared" si="44"/>
        <v>film &amp; video</v>
      </c>
      <c r="R458" t="str">
        <f t="shared" si="45"/>
        <v>animation</v>
      </c>
      <c r="S458" s="13">
        <f t="shared" si="46"/>
        <v>41547.694456018515</v>
      </c>
      <c r="T458" s="13">
        <f t="shared" si="47"/>
        <v>41569.165972222225</v>
      </c>
    </row>
    <row r="459" spans="1:20" ht="48">
      <c r="A459">
        <v>457</v>
      </c>
      <c r="B459" s="1" t="s">
        <v>458</v>
      </c>
      <c r="C459" s="1" t="s">
        <v>4567</v>
      </c>
      <c r="D459" s="4">
        <v>20000</v>
      </c>
      <c r="E459" s="4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3">
        <f t="shared" si="42"/>
        <v>0</v>
      </c>
      <c r="P459" s="5" t="e">
        <f t="shared" si="43"/>
        <v>#DIV/0!</v>
      </c>
      <c r="Q459" s="3" t="str">
        <f t="shared" si="44"/>
        <v>film &amp; video</v>
      </c>
      <c r="R459" t="str">
        <f t="shared" si="45"/>
        <v>animation</v>
      </c>
      <c r="S459" s="13">
        <f t="shared" si="46"/>
        <v>41837.767500000002</v>
      </c>
      <c r="T459" s="13">
        <f t="shared" si="47"/>
        <v>41867.767500000002</v>
      </c>
    </row>
    <row r="460" spans="1:20" ht="48">
      <c r="A460">
        <v>458</v>
      </c>
      <c r="B460" s="1" t="s">
        <v>459</v>
      </c>
      <c r="C460" s="1" t="s">
        <v>4568</v>
      </c>
      <c r="D460" s="4">
        <v>10000</v>
      </c>
      <c r="E460" s="4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3">
        <f t="shared" si="42"/>
        <v>8.2100000000000006E-2</v>
      </c>
      <c r="P460" s="5">
        <f t="shared" si="43"/>
        <v>16.755102040816325</v>
      </c>
      <c r="Q460" s="3" t="str">
        <f t="shared" si="44"/>
        <v>film &amp; video</v>
      </c>
      <c r="R460" t="str">
        <f t="shared" si="45"/>
        <v>animation</v>
      </c>
      <c r="S460" s="13">
        <f t="shared" si="46"/>
        <v>41378.69976851852</v>
      </c>
      <c r="T460" s="13">
        <f t="shared" si="47"/>
        <v>41408.69976851852</v>
      </c>
    </row>
    <row r="461" spans="1:20" ht="48">
      <c r="A461">
        <v>459</v>
      </c>
      <c r="B461" s="1" t="s">
        <v>460</v>
      </c>
      <c r="C461" s="1" t="s">
        <v>4569</v>
      </c>
      <c r="D461" s="4">
        <v>39000</v>
      </c>
      <c r="E461" s="4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3">
        <f t="shared" si="42"/>
        <v>6.4102564102564103E-4</v>
      </c>
      <c r="P461" s="5">
        <f t="shared" si="43"/>
        <v>25</v>
      </c>
      <c r="Q461" s="3" t="str">
        <f t="shared" si="44"/>
        <v>film &amp; video</v>
      </c>
      <c r="R461" t="str">
        <f t="shared" si="45"/>
        <v>animation</v>
      </c>
      <c r="S461" s="13">
        <f t="shared" si="46"/>
        <v>40800.6403587963</v>
      </c>
      <c r="T461" s="13">
        <f t="shared" si="47"/>
        <v>40860.682025462964</v>
      </c>
    </row>
    <row r="462" spans="1:20" ht="32">
      <c r="A462">
        <v>460</v>
      </c>
      <c r="B462" s="1" t="s">
        <v>461</v>
      </c>
      <c r="C462" s="1" t="s">
        <v>4570</v>
      </c>
      <c r="D462" s="4">
        <v>8500</v>
      </c>
      <c r="E462" s="4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3">
        <f t="shared" si="42"/>
        <v>2.9411764705882353E-3</v>
      </c>
      <c r="P462" s="5">
        <f t="shared" si="43"/>
        <v>12.5</v>
      </c>
      <c r="Q462" s="3" t="str">
        <f t="shared" si="44"/>
        <v>film &amp; video</v>
      </c>
      <c r="R462" t="str">
        <f t="shared" si="45"/>
        <v>animation</v>
      </c>
      <c r="S462" s="13">
        <f t="shared" si="46"/>
        <v>41759.542534722219</v>
      </c>
      <c r="T462" s="13">
        <f t="shared" si="47"/>
        <v>41791.166666666664</v>
      </c>
    </row>
    <row r="463" spans="1:20" ht="48">
      <c r="A463">
        <v>461</v>
      </c>
      <c r="B463" s="1" t="s">
        <v>462</v>
      </c>
      <c r="C463" s="1" t="s">
        <v>4571</v>
      </c>
      <c r="D463" s="4">
        <v>550</v>
      </c>
      <c r="E463" s="4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3">
        <f t="shared" si="42"/>
        <v>0</v>
      </c>
      <c r="P463" s="5" t="e">
        <f t="shared" si="43"/>
        <v>#DIV/0!</v>
      </c>
      <c r="Q463" s="3" t="str">
        <f t="shared" si="44"/>
        <v>film &amp; video</v>
      </c>
      <c r="R463" t="str">
        <f t="shared" si="45"/>
        <v>animation</v>
      </c>
      <c r="S463" s="13">
        <f t="shared" si="46"/>
        <v>41407.84684027778</v>
      </c>
      <c r="T463" s="13">
        <f t="shared" si="47"/>
        <v>41427.84684027778</v>
      </c>
    </row>
    <row r="464" spans="1:20" ht="48">
      <c r="A464">
        <v>462</v>
      </c>
      <c r="B464" s="1" t="s">
        <v>463</v>
      </c>
      <c r="C464" s="1" t="s">
        <v>4572</v>
      </c>
      <c r="D464" s="4">
        <v>100000</v>
      </c>
      <c r="E464" s="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3">
        <f t="shared" si="42"/>
        <v>0</v>
      </c>
      <c r="P464" s="5" t="e">
        <f t="shared" si="43"/>
        <v>#DIV/0!</v>
      </c>
      <c r="Q464" s="3" t="str">
        <f t="shared" si="44"/>
        <v>film &amp; video</v>
      </c>
      <c r="R464" t="str">
        <f t="shared" si="45"/>
        <v>animation</v>
      </c>
      <c r="S464" s="13">
        <f t="shared" si="46"/>
        <v>40705.126631944448</v>
      </c>
      <c r="T464" s="13">
        <f t="shared" si="47"/>
        <v>40765.126631944448</v>
      </c>
    </row>
    <row r="465" spans="1:20" ht="48">
      <c r="A465">
        <v>463</v>
      </c>
      <c r="B465" s="1" t="s">
        <v>464</v>
      </c>
      <c r="C465" s="1" t="s">
        <v>4573</v>
      </c>
      <c r="D465" s="4">
        <v>55000</v>
      </c>
      <c r="E465" s="4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3">
        <f t="shared" si="42"/>
        <v>2.2727272727272728E-2</v>
      </c>
      <c r="P465" s="5">
        <f t="shared" si="43"/>
        <v>113.63636363636364</v>
      </c>
      <c r="Q465" s="3" t="str">
        <f t="shared" si="44"/>
        <v>film &amp; video</v>
      </c>
      <c r="R465" t="str">
        <f t="shared" si="45"/>
        <v>animation</v>
      </c>
      <c r="S465" s="13">
        <f t="shared" si="46"/>
        <v>40750.710104166668</v>
      </c>
      <c r="T465" s="13">
        <f t="shared" si="47"/>
        <v>40810.710104166668</v>
      </c>
    </row>
    <row r="466" spans="1:20" ht="32">
      <c r="A466">
        <v>464</v>
      </c>
      <c r="B466" s="1" t="s">
        <v>465</v>
      </c>
      <c r="C466" s="1" t="s">
        <v>4574</v>
      </c>
      <c r="D466" s="4">
        <v>1010</v>
      </c>
      <c r="E466" s="4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3">
        <f t="shared" si="42"/>
        <v>9.9009900990099011E-4</v>
      </c>
      <c r="P466" s="5">
        <f t="shared" si="43"/>
        <v>1</v>
      </c>
      <c r="Q466" s="3" t="str">
        <f t="shared" si="44"/>
        <v>film &amp; video</v>
      </c>
      <c r="R466" t="str">
        <f t="shared" si="45"/>
        <v>animation</v>
      </c>
      <c r="S466" s="13">
        <f t="shared" si="46"/>
        <v>42488.848784722228</v>
      </c>
      <c r="T466" s="13">
        <f t="shared" si="47"/>
        <v>42508.848784722228</v>
      </c>
    </row>
    <row r="467" spans="1:20" ht="16">
      <c r="A467">
        <v>465</v>
      </c>
      <c r="B467" s="1" t="s">
        <v>466</v>
      </c>
      <c r="C467" s="1" t="s">
        <v>4575</v>
      </c>
      <c r="D467" s="4">
        <v>512</v>
      </c>
      <c r="E467" s="4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3">
        <f t="shared" si="42"/>
        <v>0.26953125</v>
      </c>
      <c r="P467" s="5">
        <f t="shared" si="43"/>
        <v>17.25</v>
      </c>
      <c r="Q467" s="3" t="str">
        <f t="shared" si="44"/>
        <v>film &amp; video</v>
      </c>
      <c r="R467" t="str">
        <f t="shared" si="45"/>
        <v>animation</v>
      </c>
      <c r="S467" s="13">
        <f t="shared" si="46"/>
        <v>41801.120069444441</v>
      </c>
      <c r="T467" s="13">
        <f t="shared" si="47"/>
        <v>41817.120069444441</v>
      </c>
    </row>
    <row r="468" spans="1:20" ht="48">
      <c r="A468">
        <v>466</v>
      </c>
      <c r="B468" s="1" t="s">
        <v>467</v>
      </c>
      <c r="C468" s="1" t="s">
        <v>4576</v>
      </c>
      <c r="D468" s="4">
        <v>10000</v>
      </c>
      <c r="E468" s="4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3">
        <f t="shared" si="42"/>
        <v>7.6E-3</v>
      </c>
      <c r="P468" s="5">
        <f t="shared" si="43"/>
        <v>15.2</v>
      </c>
      <c r="Q468" s="3" t="str">
        <f t="shared" si="44"/>
        <v>film &amp; video</v>
      </c>
      <c r="R468" t="str">
        <f t="shared" si="45"/>
        <v>animation</v>
      </c>
      <c r="S468" s="13">
        <f t="shared" si="46"/>
        <v>41129.942870370374</v>
      </c>
      <c r="T468" s="13">
        <f t="shared" si="47"/>
        <v>41159.942870370374</v>
      </c>
    </row>
    <row r="469" spans="1:20" ht="48">
      <c r="A469">
        <v>467</v>
      </c>
      <c r="B469" s="1" t="s">
        <v>468</v>
      </c>
      <c r="C469" s="1" t="s">
        <v>4577</v>
      </c>
      <c r="D469" s="4">
        <v>20000</v>
      </c>
      <c r="E469" s="4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3">
        <f t="shared" si="42"/>
        <v>0.21575</v>
      </c>
      <c r="P469" s="5">
        <f t="shared" si="43"/>
        <v>110.64102564102564</v>
      </c>
      <c r="Q469" s="3" t="str">
        <f t="shared" si="44"/>
        <v>film &amp; video</v>
      </c>
      <c r="R469" t="str">
        <f t="shared" si="45"/>
        <v>animation</v>
      </c>
      <c r="S469" s="13">
        <f t="shared" si="46"/>
        <v>41135.679791666669</v>
      </c>
      <c r="T469" s="13">
        <f t="shared" si="47"/>
        <v>41180.679791666669</v>
      </c>
    </row>
    <row r="470" spans="1:20" ht="48">
      <c r="A470">
        <v>468</v>
      </c>
      <c r="B470" s="1" t="s">
        <v>469</v>
      </c>
      <c r="C470" s="1" t="s">
        <v>4578</v>
      </c>
      <c r="D470" s="4">
        <v>7500</v>
      </c>
      <c r="E470" s="4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3">
        <f t="shared" si="42"/>
        <v>0</v>
      </c>
      <c r="P470" s="5" t="e">
        <f t="shared" si="43"/>
        <v>#DIV/0!</v>
      </c>
      <c r="Q470" s="3" t="str">
        <f t="shared" si="44"/>
        <v>film &amp; video</v>
      </c>
      <c r="R470" t="str">
        <f t="shared" si="45"/>
        <v>animation</v>
      </c>
      <c r="S470" s="13">
        <f t="shared" si="46"/>
        <v>41041.167627314811</v>
      </c>
      <c r="T470" s="13">
        <f t="shared" si="47"/>
        <v>41101.160474537035</v>
      </c>
    </row>
    <row r="471" spans="1:20" ht="32">
      <c r="A471">
        <v>469</v>
      </c>
      <c r="B471" s="1" t="s">
        <v>470</v>
      </c>
      <c r="C471" s="1" t="s">
        <v>4579</v>
      </c>
      <c r="D471" s="4">
        <v>6000</v>
      </c>
      <c r="E471" s="4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3">
        <f t="shared" si="42"/>
        <v>0</v>
      </c>
      <c r="P471" s="5" t="e">
        <f t="shared" si="43"/>
        <v>#DIV/0!</v>
      </c>
      <c r="Q471" s="3" t="str">
        <f t="shared" si="44"/>
        <v>film &amp; video</v>
      </c>
      <c r="R471" t="str">
        <f t="shared" si="45"/>
        <v>animation</v>
      </c>
      <c r="S471" s="13">
        <f t="shared" si="46"/>
        <v>41827.989861111113</v>
      </c>
      <c r="T471" s="13">
        <f t="shared" si="47"/>
        <v>41887.989861111113</v>
      </c>
    </row>
    <row r="472" spans="1:20" ht="48">
      <c r="A472">
        <v>470</v>
      </c>
      <c r="B472" s="1" t="s">
        <v>471</v>
      </c>
      <c r="C472" s="1" t="s">
        <v>4580</v>
      </c>
      <c r="D472" s="4">
        <v>5000</v>
      </c>
      <c r="E472" s="4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3">
        <f t="shared" si="42"/>
        <v>1.0200000000000001E-2</v>
      </c>
      <c r="P472" s="5">
        <f t="shared" si="43"/>
        <v>25.5</v>
      </c>
      <c r="Q472" s="3" t="str">
        <f t="shared" si="44"/>
        <v>film &amp; video</v>
      </c>
      <c r="R472" t="str">
        <f t="shared" si="45"/>
        <v>animation</v>
      </c>
      <c r="S472" s="13">
        <f t="shared" si="46"/>
        <v>41605.167696759258</v>
      </c>
      <c r="T472" s="13">
        <f t="shared" si="47"/>
        <v>41655.166666666664</v>
      </c>
    </row>
    <row r="473" spans="1:20" ht="64">
      <c r="A473">
        <v>471</v>
      </c>
      <c r="B473" s="1" t="s">
        <v>472</v>
      </c>
      <c r="C473" s="1" t="s">
        <v>4581</v>
      </c>
      <c r="D473" s="4">
        <v>55000</v>
      </c>
      <c r="E473" s="4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3">
        <f t="shared" si="42"/>
        <v>0.11892727272727273</v>
      </c>
      <c r="P473" s="5">
        <f t="shared" si="43"/>
        <v>38.476470588235294</v>
      </c>
      <c r="Q473" s="3" t="str">
        <f t="shared" si="44"/>
        <v>film &amp; video</v>
      </c>
      <c r="R473" t="str">
        <f t="shared" si="45"/>
        <v>animation</v>
      </c>
      <c r="S473" s="13">
        <f t="shared" si="46"/>
        <v>41703.721979166665</v>
      </c>
      <c r="T473" s="13">
        <f t="shared" si="47"/>
        <v>41748.680312500001</v>
      </c>
    </row>
    <row r="474" spans="1:20" ht="48">
      <c r="A474">
        <v>472</v>
      </c>
      <c r="B474" s="1" t="s">
        <v>473</v>
      </c>
      <c r="C474" s="1" t="s">
        <v>4582</v>
      </c>
      <c r="D474" s="4">
        <v>800</v>
      </c>
      <c r="E474" s="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3">
        <f t="shared" si="42"/>
        <v>0.17624999999999999</v>
      </c>
      <c r="P474" s="5">
        <f t="shared" si="43"/>
        <v>28.2</v>
      </c>
      <c r="Q474" s="3" t="str">
        <f t="shared" si="44"/>
        <v>film &amp; video</v>
      </c>
      <c r="R474" t="str">
        <f t="shared" si="45"/>
        <v>animation</v>
      </c>
      <c r="S474" s="13">
        <f t="shared" si="46"/>
        <v>41844.922662037039</v>
      </c>
      <c r="T474" s="13">
        <f t="shared" si="47"/>
        <v>41874.922662037039</v>
      </c>
    </row>
    <row r="475" spans="1:20" ht="48">
      <c r="A475">
        <v>473</v>
      </c>
      <c r="B475" s="1" t="s">
        <v>474</v>
      </c>
      <c r="C475" s="1" t="s">
        <v>4583</v>
      </c>
      <c r="D475" s="4">
        <v>30000</v>
      </c>
      <c r="E475" s="4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3">
        <f t="shared" si="42"/>
        <v>2.87E-2</v>
      </c>
      <c r="P475" s="5">
        <f t="shared" si="43"/>
        <v>61.5</v>
      </c>
      <c r="Q475" s="3" t="str">
        <f t="shared" si="44"/>
        <v>film &amp; video</v>
      </c>
      <c r="R475" t="str">
        <f t="shared" si="45"/>
        <v>animation</v>
      </c>
      <c r="S475" s="13">
        <f t="shared" si="46"/>
        <v>41869.698136574072</v>
      </c>
      <c r="T475" s="13">
        <f t="shared" si="47"/>
        <v>41899.698136574072</v>
      </c>
    </row>
    <row r="476" spans="1:20" ht="48">
      <c r="A476">
        <v>474</v>
      </c>
      <c r="B476" s="1" t="s">
        <v>475</v>
      </c>
      <c r="C476" s="1" t="s">
        <v>4584</v>
      </c>
      <c r="D476" s="4">
        <v>3300</v>
      </c>
      <c r="E476" s="4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3">
        <f t="shared" si="42"/>
        <v>3.0303030303030303E-4</v>
      </c>
      <c r="P476" s="5">
        <f t="shared" si="43"/>
        <v>1</v>
      </c>
      <c r="Q476" s="3" t="str">
        <f t="shared" si="44"/>
        <v>film &amp; video</v>
      </c>
      <c r="R476" t="str">
        <f t="shared" si="45"/>
        <v>animation</v>
      </c>
      <c r="S476" s="13">
        <f t="shared" si="46"/>
        <v>42753.329039351855</v>
      </c>
      <c r="T476" s="13">
        <f t="shared" si="47"/>
        <v>42783.329039351855</v>
      </c>
    </row>
    <row r="477" spans="1:20" ht="48">
      <c r="A477">
        <v>475</v>
      </c>
      <c r="B477" s="1" t="s">
        <v>476</v>
      </c>
      <c r="C477" s="1" t="s">
        <v>4585</v>
      </c>
      <c r="D477" s="4">
        <v>2000</v>
      </c>
      <c r="E477" s="4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3">
        <f t="shared" si="42"/>
        <v>0</v>
      </c>
      <c r="P477" s="5" t="e">
        <f t="shared" si="43"/>
        <v>#DIV/0!</v>
      </c>
      <c r="Q477" s="3" t="str">
        <f t="shared" si="44"/>
        <v>film &amp; video</v>
      </c>
      <c r="R477" t="str">
        <f t="shared" si="45"/>
        <v>animation</v>
      </c>
      <c r="S477" s="13">
        <f t="shared" si="46"/>
        <v>42100.086145833338</v>
      </c>
      <c r="T477" s="13">
        <f t="shared" si="47"/>
        <v>42130.086145833338</v>
      </c>
    </row>
    <row r="478" spans="1:20" ht="32">
      <c r="A478">
        <v>476</v>
      </c>
      <c r="B478" s="1" t="s">
        <v>477</v>
      </c>
      <c r="C478" s="1" t="s">
        <v>4586</v>
      </c>
      <c r="D478" s="4">
        <v>220000</v>
      </c>
      <c r="E478" s="4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3">
        <f t="shared" si="42"/>
        <v>2.2302681818181819E-2</v>
      </c>
      <c r="P478" s="5">
        <f t="shared" si="43"/>
        <v>39.569274193548388</v>
      </c>
      <c r="Q478" s="3" t="str">
        <f t="shared" si="44"/>
        <v>film &amp; video</v>
      </c>
      <c r="R478" t="str">
        <f t="shared" si="45"/>
        <v>animation</v>
      </c>
      <c r="S478" s="13">
        <f t="shared" si="46"/>
        <v>41757.975011574075</v>
      </c>
      <c r="T478" s="13">
        <f t="shared" si="47"/>
        <v>41793.165972222225</v>
      </c>
    </row>
    <row r="479" spans="1:20" ht="48">
      <c r="A479">
        <v>477</v>
      </c>
      <c r="B479" s="1" t="s">
        <v>478</v>
      </c>
      <c r="C479" s="1" t="s">
        <v>4587</v>
      </c>
      <c r="D479" s="4">
        <v>1500</v>
      </c>
      <c r="E479" s="4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3">
        <f t="shared" si="42"/>
        <v>0</v>
      </c>
      <c r="P479" s="5" t="e">
        <f t="shared" si="43"/>
        <v>#DIV/0!</v>
      </c>
      <c r="Q479" s="3" t="str">
        <f t="shared" si="44"/>
        <v>film &amp; video</v>
      </c>
      <c r="R479" t="str">
        <f t="shared" si="45"/>
        <v>animation</v>
      </c>
      <c r="S479" s="13">
        <f t="shared" si="46"/>
        <v>40987.83488425926</v>
      </c>
      <c r="T479" s="13">
        <f t="shared" si="47"/>
        <v>41047.83488425926</v>
      </c>
    </row>
    <row r="480" spans="1:20" ht="48">
      <c r="A480">
        <v>478</v>
      </c>
      <c r="B480" s="1" t="s">
        <v>479</v>
      </c>
      <c r="C480" s="1" t="s">
        <v>4588</v>
      </c>
      <c r="D480" s="4">
        <v>10000</v>
      </c>
      <c r="E480" s="4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3">
        <f t="shared" si="42"/>
        <v>0</v>
      </c>
      <c r="P480" s="5" t="e">
        <f t="shared" si="43"/>
        <v>#DIV/0!</v>
      </c>
      <c r="Q480" s="3" t="str">
        <f t="shared" si="44"/>
        <v>film &amp; video</v>
      </c>
      <c r="R480" t="str">
        <f t="shared" si="45"/>
        <v>animation</v>
      </c>
      <c r="S480" s="13">
        <f t="shared" si="46"/>
        <v>42065.910983796297</v>
      </c>
      <c r="T480" s="13">
        <f t="shared" si="47"/>
        <v>42095.869317129633</v>
      </c>
    </row>
    <row r="481" spans="1:20" ht="48">
      <c r="A481">
        <v>479</v>
      </c>
      <c r="B481" s="1" t="s">
        <v>480</v>
      </c>
      <c r="C481" s="1" t="s">
        <v>4589</v>
      </c>
      <c r="D481" s="4">
        <v>15000</v>
      </c>
      <c r="E481" s="4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3">
        <f t="shared" si="42"/>
        <v>0.3256</v>
      </c>
      <c r="P481" s="5">
        <f t="shared" si="43"/>
        <v>88.8</v>
      </c>
      <c r="Q481" s="3" t="str">
        <f t="shared" si="44"/>
        <v>film &amp; video</v>
      </c>
      <c r="R481" t="str">
        <f t="shared" si="45"/>
        <v>animation</v>
      </c>
      <c r="S481" s="13">
        <f t="shared" si="46"/>
        <v>41904.407812500001</v>
      </c>
      <c r="T481" s="13">
        <f t="shared" si="47"/>
        <v>41964.449479166666</v>
      </c>
    </row>
    <row r="482" spans="1:20" ht="48">
      <c r="A482">
        <v>480</v>
      </c>
      <c r="B482" s="1" t="s">
        <v>481</v>
      </c>
      <c r="C482" s="1" t="s">
        <v>4590</v>
      </c>
      <c r="D482" s="4">
        <v>40000</v>
      </c>
      <c r="E482" s="4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3">
        <f t="shared" si="42"/>
        <v>0.19409999999999999</v>
      </c>
      <c r="P482" s="5">
        <f t="shared" si="43"/>
        <v>55.457142857142856</v>
      </c>
      <c r="Q482" s="3" t="str">
        <f t="shared" si="44"/>
        <v>film &amp; video</v>
      </c>
      <c r="R482" t="str">
        <f t="shared" si="45"/>
        <v>animation</v>
      </c>
      <c r="S482" s="13">
        <f t="shared" si="46"/>
        <v>41465.500173611108</v>
      </c>
      <c r="T482" s="13">
        <f t="shared" si="47"/>
        <v>41495.500173611108</v>
      </c>
    </row>
    <row r="483" spans="1:20" ht="48">
      <c r="A483">
        <v>481</v>
      </c>
      <c r="B483" s="1" t="s">
        <v>482</v>
      </c>
      <c r="C483" s="1" t="s">
        <v>4591</v>
      </c>
      <c r="D483" s="4">
        <v>30000</v>
      </c>
      <c r="E483" s="4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3">
        <f t="shared" si="42"/>
        <v>6.0999999999999999E-2</v>
      </c>
      <c r="P483" s="5">
        <f t="shared" si="43"/>
        <v>87.142857142857139</v>
      </c>
      <c r="Q483" s="3" t="str">
        <f t="shared" si="44"/>
        <v>film &amp; video</v>
      </c>
      <c r="R483" t="str">
        <f t="shared" si="45"/>
        <v>animation</v>
      </c>
      <c r="S483" s="13">
        <f t="shared" si="46"/>
        <v>41162.672326388885</v>
      </c>
      <c r="T483" s="13">
        <f t="shared" si="47"/>
        <v>41192.672326388885</v>
      </c>
    </row>
    <row r="484" spans="1:20" ht="48">
      <c r="A484">
        <v>482</v>
      </c>
      <c r="B484" s="1" t="s">
        <v>483</v>
      </c>
      <c r="C484" s="1" t="s">
        <v>4592</v>
      </c>
      <c r="D484" s="4">
        <v>10000</v>
      </c>
      <c r="E484" s="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3">
        <f t="shared" si="42"/>
        <v>1E-3</v>
      </c>
      <c r="P484" s="5">
        <f t="shared" si="43"/>
        <v>10</v>
      </c>
      <c r="Q484" s="3" t="str">
        <f t="shared" si="44"/>
        <v>film &amp; video</v>
      </c>
      <c r="R484" t="str">
        <f t="shared" si="45"/>
        <v>animation</v>
      </c>
      <c r="S484" s="13">
        <f t="shared" si="46"/>
        <v>42447.896875000006</v>
      </c>
      <c r="T484" s="13">
        <f t="shared" si="47"/>
        <v>42474.606944444444</v>
      </c>
    </row>
    <row r="485" spans="1:20" ht="48">
      <c r="A485">
        <v>483</v>
      </c>
      <c r="B485" s="1" t="s">
        <v>484</v>
      </c>
      <c r="C485" s="1" t="s">
        <v>4593</v>
      </c>
      <c r="D485" s="4">
        <v>15000</v>
      </c>
      <c r="E485" s="4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3">
        <f t="shared" si="42"/>
        <v>0.502</v>
      </c>
      <c r="P485" s="5">
        <f t="shared" si="43"/>
        <v>51.224489795918366</v>
      </c>
      <c r="Q485" s="3" t="str">
        <f t="shared" si="44"/>
        <v>film &amp; video</v>
      </c>
      <c r="R485" t="str">
        <f t="shared" si="45"/>
        <v>animation</v>
      </c>
      <c r="S485" s="13">
        <f t="shared" si="46"/>
        <v>41243.197592592594</v>
      </c>
      <c r="T485" s="13">
        <f t="shared" si="47"/>
        <v>41303.197592592594</v>
      </c>
    </row>
    <row r="486" spans="1:20" ht="64">
      <c r="A486">
        <v>484</v>
      </c>
      <c r="B486" s="1" t="s">
        <v>485</v>
      </c>
      <c r="C486" s="1" t="s">
        <v>4594</v>
      </c>
      <c r="D486" s="4">
        <v>80000</v>
      </c>
      <c r="E486" s="4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3">
        <f t="shared" si="42"/>
        <v>1.8625E-3</v>
      </c>
      <c r="P486" s="5">
        <f t="shared" si="43"/>
        <v>13.545454545454545</v>
      </c>
      <c r="Q486" s="3" t="str">
        <f t="shared" si="44"/>
        <v>film &amp; video</v>
      </c>
      <c r="R486" t="str">
        <f t="shared" si="45"/>
        <v>animation</v>
      </c>
      <c r="S486" s="13">
        <f t="shared" si="46"/>
        <v>42272.93949074074</v>
      </c>
      <c r="T486" s="13">
        <f t="shared" si="47"/>
        <v>42313.981157407412</v>
      </c>
    </row>
    <row r="487" spans="1:20" ht="32">
      <c r="A487">
        <v>485</v>
      </c>
      <c r="B487" s="1" t="s">
        <v>486</v>
      </c>
      <c r="C487" s="1" t="s">
        <v>4595</v>
      </c>
      <c r="D487" s="4">
        <v>37956</v>
      </c>
      <c r="E487" s="4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3">
        <f t="shared" si="42"/>
        <v>0.21906971229845085</v>
      </c>
      <c r="P487" s="5">
        <f t="shared" si="43"/>
        <v>66.520080000000007</v>
      </c>
      <c r="Q487" s="3" t="str">
        <f t="shared" si="44"/>
        <v>film &amp; video</v>
      </c>
      <c r="R487" t="str">
        <f t="shared" si="45"/>
        <v>animation</v>
      </c>
      <c r="S487" s="13">
        <f t="shared" si="46"/>
        <v>41381.50577546296</v>
      </c>
      <c r="T487" s="13">
        <f t="shared" si="47"/>
        <v>41411.50577546296</v>
      </c>
    </row>
    <row r="488" spans="1:20" ht="48">
      <c r="A488">
        <v>486</v>
      </c>
      <c r="B488" s="1" t="s">
        <v>487</v>
      </c>
      <c r="C488" s="1" t="s">
        <v>4596</v>
      </c>
      <c r="D488" s="4">
        <v>550000</v>
      </c>
      <c r="E488" s="4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3">
        <f t="shared" si="42"/>
        <v>9.0909090909090904E-5</v>
      </c>
      <c r="P488" s="5">
        <f t="shared" si="43"/>
        <v>50</v>
      </c>
      <c r="Q488" s="3" t="str">
        <f t="shared" si="44"/>
        <v>film &amp; video</v>
      </c>
      <c r="R488" t="str">
        <f t="shared" si="45"/>
        <v>animation</v>
      </c>
      <c r="S488" s="13">
        <f t="shared" si="46"/>
        <v>41761.94258101852</v>
      </c>
      <c r="T488" s="13">
        <f t="shared" si="47"/>
        <v>41791.94258101852</v>
      </c>
    </row>
    <row r="489" spans="1:20" ht="48">
      <c r="A489">
        <v>487</v>
      </c>
      <c r="B489" s="1" t="s">
        <v>488</v>
      </c>
      <c r="C489" s="1" t="s">
        <v>4597</v>
      </c>
      <c r="D489" s="4">
        <v>50000</v>
      </c>
      <c r="E489" s="4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3">
        <f t="shared" si="42"/>
        <v>0</v>
      </c>
      <c r="P489" s="5" t="e">
        <f t="shared" si="43"/>
        <v>#DIV/0!</v>
      </c>
      <c r="Q489" s="3" t="str">
        <f t="shared" si="44"/>
        <v>film &amp; video</v>
      </c>
      <c r="R489" t="str">
        <f t="shared" si="45"/>
        <v>animation</v>
      </c>
      <c r="S489" s="13">
        <f t="shared" si="46"/>
        <v>42669.594837962963</v>
      </c>
      <c r="T489" s="13">
        <f t="shared" si="47"/>
        <v>42729.636504629627</v>
      </c>
    </row>
    <row r="490" spans="1:20" ht="32">
      <c r="A490">
        <v>488</v>
      </c>
      <c r="B490" s="1" t="s">
        <v>489</v>
      </c>
      <c r="C490" s="1" t="s">
        <v>4598</v>
      </c>
      <c r="D490" s="4">
        <v>12000</v>
      </c>
      <c r="E490" s="4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3">
        <f t="shared" si="42"/>
        <v>0</v>
      </c>
      <c r="P490" s="5" t="e">
        <f t="shared" si="43"/>
        <v>#DIV/0!</v>
      </c>
      <c r="Q490" s="3" t="str">
        <f t="shared" si="44"/>
        <v>film &amp; video</v>
      </c>
      <c r="R490" t="str">
        <f t="shared" si="45"/>
        <v>animation</v>
      </c>
      <c r="S490" s="13">
        <f t="shared" si="46"/>
        <v>42714.054398148146</v>
      </c>
      <c r="T490" s="13">
        <f t="shared" si="47"/>
        <v>42744.054398148146</v>
      </c>
    </row>
    <row r="491" spans="1:20" ht="48">
      <c r="A491">
        <v>489</v>
      </c>
      <c r="B491" s="1" t="s">
        <v>490</v>
      </c>
      <c r="C491" s="1" t="s">
        <v>4599</v>
      </c>
      <c r="D491" s="4">
        <v>74997</v>
      </c>
      <c r="E491" s="4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3">
        <f t="shared" si="42"/>
        <v>2.8667813379201833E-3</v>
      </c>
      <c r="P491" s="5">
        <f t="shared" si="43"/>
        <v>71.666666666666671</v>
      </c>
      <c r="Q491" s="3" t="str">
        <f t="shared" si="44"/>
        <v>film &amp; video</v>
      </c>
      <c r="R491" t="str">
        <f t="shared" si="45"/>
        <v>animation</v>
      </c>
      <c r="S491" s="13">
        <f t="shared" si="46"/>
        <v>40882.481666666667</v>
      </c>
      <c r="T491" s="13">
        <f t="shared" si="47"/>
        <v>40913.481249999997</v>
      </c>
    </row>
    <row r="492" spans="1:20" ht="16">
      <c r="A492">
        <v>490</v>
      </c>
      <c r="B492" s="1" t="s">
        <v>491</v>
      </c>
      <c r="C492" s="1" t="s">
        <v>4600</v>
      </c>
      <c r="D492" s="4">
        <v>1000</v>
      </c>
      <c r="E492" s="4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3">
        <f t="shared" si="42"/>
        <v>0</v>
      </c>
      <c r="P492" s="5" t="e">
        <f t="shared" si="43"/>
        <v>#DIV/0!</v>
      </c>
      <c r="Q492" s="3" t="str">
        <f t="shared" si="44"/>
        <v>film &amp; video</v>
      </c>
      <c r="R492" t="str">
        <f t="shared" si="45"/>
        <v>animation</v>
      </c>
      <c r="S492" s="13">
        <f t="shared" si="46"/>
        <v>41113.968576388892</v>
      </c>
      <c r="T492" s="13">
        <f t="shared" si="47"/>
        <v>41143.968576388892</v>
      </c>
    </row>
    <row r="493" spans="1:20" ht="48">
      <c r="A493">
        <v>491</v>
      </c>
      <c r="B493" s="1" t="s">
        <v>492</v>
      </c>
      <c r="C493" s="1" t="s">
        <v>4601</v>
      </c>
      <c r="D493" s="4">
        <v>10000</v>
      </c>
      <c r="E493" s="4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3">
        <f t="shared" si="42"/>
        <v>0</v>
      </c>
      <c r="P493" s="5" t="e">
        <f t="shared" si="43"/>
        <v>#DIV/0!</v>
      </c>
      <c r="Q493" s="3" t="str">
        <f t="shared" si="44"/>
        <v>film &amp; video</v>
      </c>
      <c r="R493" t="str">
        <f t="shared" si="45"/>
        <v>animation</v>
      </c>
      <c r="S493" s="13">
        <f t="shared" si="46"/>
        <v>42366.982627314821</v>
      </c>
      <c r="T493" s="13">
        <f t="shared" si="47"/>
        <v>42396.982627314821</v>
      </c>
    </row>
    <row r="494" spans="1:20" ht="48">
      <c r="A494">
        <v>492</v>
      </c>
      <c r="B494" s="1" t="s">
        <v>493</v>
      </c>
      <c r="C494" s="1" t="s">
        <v>4602</v>
      </c>
      <c r="D494" s="4">
        <v>10000000</v>
      </c>
      <c r="E494" s="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3">
        <f t="shared" si="42"/>
        <v>0</v>
      </c>
      <c r="P494" s="5" t="e">
        <f t="shared" si="43"/>
        <v>#DIV/0!</v>
      </c>
      <c r="Q494" s="3" t="str">
        <f t="shared" si="44"/>
        <v>film &amp; video</v>
      </c>
      <c r="R494" t="str">
        <f t="shared" si="45"/>
        <v>animation</v>
      </c>
      <c r="S494" s="13">
        <f t="shared" si="46"/>
        <v>42596.03506944445</v>
      </c>
      <c r="T494" s="13">
        <f t="shared" si="47"/>
        <v>42656.03506944445</v>
      </c>
    </row>
    <row r="495" spans="1:20" ht="48">
      <c r="A495">
        <v>493</v>
      </c>
      <c r="B495" s="1" t="s">
        <v>494</v>
      </c>
      <c r="C495" s="1" t="s">
        <v>4603</v>
      </c>
      <c r="D495" s="4">
        <v>30000</v>
      </c>
      <c r="E495" s="4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3">
        <f t="shared" si="42"/>
        <v>0</v>
      </c>
      <c r="P495" s="5" t="e">
        <f t="shared" si="43"/>
        <v>#DIV/0!</v>
      </c>
      <c r="Q495" s="3" t="str">
        <f t="shared" si="44"/>
        <v>film &amp; video</v>
      </c>
      <c r="R495" t="str">
        <f t="shared" si="45"/>
        <v>animation</v>
      </c>
      <c r="S495" s="13">
        <f t="shared" si="46"/>
        <v>42114.726134259254</v>
      </c>
      <c r="T495" s="13">
        <f t="shared" si="47"/>
        <v>42144.726134259254</v>
      </c>
    </row>
    <row r="496" spans="1:20" ht="48">
      <c r="A496">
        <v>494</v>
      </c>
      <c r="B496" s="1" t="s">
        <v>495</v>
      </c>
      <c r="C496" s="1" t="s">
        <v>4604</v>
      </c>
      <c r="D496" s="4">
        <v>20000</v>
      </c>
      <c r="E496" s="4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3">
        <f t="shared" si="42"/>
        <v>1.5499999999999999E-3</v>
      </c>
      <c r="P496" s="5">
        <f t="shared" si="43"/>
        <v>10.333333333333334</v>
      </c>
      <c r="Q496" s="3" t="str">
        <f t="shared" si="44"/>
        <v>film &amp; video</v>
      </c>
      <c r="R496" t="str">
        <f t="shared" si="45"/>
        <v>animation</v>
      </c>
      <c r="S496" s="13">
        <f t="shared" si="46"/>
        <v>41799.830613425926</v>
      </c>
      <c r="T496" s="13">
        <f t="shared" si="47"/>
        <v>41823.125</v>
      </c>
    </row>
    <row r="497" spans="1:20" ht="48">
      <c r="A497">
        <v>495</v>
      </c>
      <c r="B497" s="1" t="s">
        <v>496</v>
      </c>
      <c r="C497" s="1" t="s">
        <v>4605</v>
      </c>
      <c r="D497" s="4">
        <v>7000</v>
      </c>
      <c r="E497" s="4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3">
        <f t="shared" si="42"/>
        <v>0</v>
      </c>
      <c r="P497" s="5" t="e">
        <f t="shared" si="43"/>
        <v>#DIV/0!</v>
      </c>
      <c r="Q497" s="3" t="str">
        <f t="shared" si="44"/>
        <v>film &amp; video</v>
      </c>
      <c r="R497" t="str">
        <f t="shared" si="45"/>
        <v>animation</v>
      </c>
      <c r="S497" s="13">
        <f t="shared" si="46"/>
        <v>42171.827604166669</v>
      </c>
      <c r="T497" s="13">
        <f t="shared" si="47"/>
        <v>42201.827604166669</v>
      </c>
    </row>
    <row r="498" spans="1:20" ht="32">
      <c r="A498">
        <v>496</v>
      </c>
      <c r="B498" s="1" t="s">
        <v>497</v>
      </c>
      <c r="C498" s="1" t="s">
        <v>4606</v>
      </c>
      <c r="D498" s="4">
        <v>60000</v>
      </c>
      <c r="E498" s="4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3">
        <f t="shared" si="42"/>
        <v>1.6666666666666667E-5</v>
      </c>
      <c r="P498" s="5">
        <f t="shared" si="43"/>
        <v>1</v>
      </c>
      <c r="Q498" s="3" t="str">
        <f t="shared" si="44"/>
        <v>film &amp; video</v>
      </c>
      <c r="R498" t="str">
        <f t="shared" si="45"/>
        <v>animation</v>
      </c>
      <c r="S498" s="13">
        <f t="shared" si="46"/>
        <v>41620.93141203704</v>
      </c>
      <c r="T498" s="13">
        <f t="shared" si="47"/>
        <v>41680.93141203704</v>
      </c>
    </row>
    <row r="499" spans="1:20" ht="16">
      <c r="A499">
        <v>497</v>
      </c>
      <c r="B499" s="1" t="s">
        <v>498</v>
      </c>
      <c r="C499" s="1" t="s">
        <v>4607</v>
      </c>
      <c r="D499" s="4">
        <v>4480</v>
      </c>
      <c r="E499" s="4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3">
        <f t="shared" si="42"/>
        <v>6.6964285714285711E-3</v>
      </c>
      <c r="P499" s="5">
        <f t="shared" si="43"/>
        <v>10</v>
      </c>
      <c r="Q499" s="3" t="str">
        <f t="shared" si="44"/>
        <v>film &amp; video</v>
      </c>
      <c r="R499" t="str">
        <f t="shared" si="45"/>
        <v>animation</v>
      </c>
      <c r="S499" s="13">
        <f t="shared" si="46"/>
        <v>41945.037789351853</v>
      </c>
      <c r="T499" s="13">
        <f t="shared" si="47"/>
        <v>41998.208333333328</v>
      </c>
    </row>
    <row r="500" spans="1:20" ht="48">
      <c r="A500">
        <v>498</v>
      </c>
      <c r="B500" s="1" t="s">
        <v>499</v>
      </c>
      <c r="C500" s="1" t="s">
        <v>4608</v>
      </c>
      <c r="D500" s="4">
        <v>65108</v>
      </c>
      <c r="E500" s="4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3">
        <f t="shared" si="42"/>
        <v>4.5985132395404561E-2</v>
      </c>
      <c r="P500" s="5">
        <f t="shared" si="43"/>
        <v>136.09090909090909</v>
      </c>
      <c r="Q500" s="3" t="str">
        <f t="shared" si="44"/>
        <v>film &amp; video</v>
      </c>
      <c r="R500" t="str">
        <f t="shared" si="45"/>
        <v>animation</v>
      </c>
      <c r="S500" s="13">
        <f t="shared" si="46"/>
        <v>40858.762141203704</v>
      </c>
      <c r="T500" s="13">
        <f t="shared" si="47"/>
        <v>40900.762141203704</v>
      </c>
    </row>
    <row r="501" spans="1:20" ht="64">
      <c r="A501">
        <v>499</v>
      </c>
      <c r="B501" s="1" t="s">
        <v>500</v>
      </c>
      <c r="C501" s="1" t="s">
        <v>4609</v>
      </c>
      <c r="D501" s="4">
        <v>20000</v>
      </c>
      <c r="E501" s="4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3">
        <f t="shared" si="42"/>
        <v>9.5500000000000002E-2</v>
      </c>
      <c r="P501" s="5">
        <f t="shared" si="43"/>
        <v>73.461538461538467</v>
      </c>
      <c r="Q501" s="3" t="str">
        <f t="shared" si="44"/>
        <v>film &amp; video</v>
      </c>
      <c r="R501" t="str">
        <f t="shared" si="45"/>
        <v>animation</v>
      </c>
      <c r="S501" s="13">
        <f t="shared" si="46"/>
        <v>40043.895462962959</v>
      </c>
      <c r="T501" s="13">
        <f t="shared" si="47"/>
        <v>40098.874305555553</v>
      </c>
    </row>
    <row r="502" spans="1:20" ht="64">
      <c r="A502">
        <v>500</v>
      </c>
      <c r="B502" s="1" t="s">
        <v>501</v>
      </c>
      <c r="C502" s="1" t="s">
        <v>4610</v>
      </c>
      <c r="D502" s="4">
        <v>6500</v>
      </c>
      <c r="E502" s="4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3">
        <f t="shared" si="42"/>
        <v>3.307692307692308E-2</v>
      </c>
      <c r="P502" s="5">
        <f t="shared" si="43"/>
        <v>53.75</v>
      </c>
      <c r="Q502" s="3" t="str">
        <f t="shared" si="44"/>
        <v>film &amp; video</v>
      </c>
      <c r="R502" t="str">
        <f t="shared" si="45"/>
        <v>animation</v>
      </c>
      <c r="S502" s="13">
        <f t="shared" si="46"/>
        <v>40247.886006944449</v>
      </c>
      <c r="T502" s="13">
        <f t="shared" si="47"/>
        <v>40306.927777777775</v>
      </c>
    </row>
    <row r="503" spans="1:20" ht="48">
      <c r="A503">
        <v>501</v>
      </c>
      <c r="B503" s="1" t="s">
        <v>502</v>
      </c>
      <c r="C503" s="1" t="s">
        <v>4611</v>
      </c>
      <c r="D503" s="4">
        <v>10000</v>
      </c>
      <c r="E503" s="4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3">
        <f t="shared" si="42"/>
        <v>0</v>
      </c>
      <c r="P503" s="5" t="e">
        <f t="shared" si="43"/>
        <v>#DIV/0!</v>
      </c>
      <c r="Q503" s="3" t="str">
        <f t="shared" si="44"/>
        <v>film &amp; video</v>
      </c>
      <c r="R503" t="str">
        <f t="shared" si="45"/>
        <v>animation</v>
      </c>
      <c r="S503" s="13">
        <f t="shared" si="46"/>
        <v>40703.234386574077</v>
      </c>
      <c r="T503" s="13">
        <f t="shared" si="47"/>
        <v>40733.234386574077</v>
      </c>
    </row>
    <row r="504" spans="1:20" ht="48">
      <c r="A504">
        <v>502</v>
      </c>
      <c r="B504" s="1" t="s">
        <v>503</v>
      </c>
      <c r="C504" s="1" t="s">
        <v>4612</v>
      </c>
      <c r="D504" s="4">
        <v>20000</v>
      </c>
      <c r="E504" s="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3">
        <f t="shared" si="42"/>
        <v>1.15E-2</v>
      </c>
      <c r="P504" s="5">
        <f t="shared" si="43"/>
        <v>57.5</v>
      </c>
      <c r="Q504" s="3" t="str">
        <f t="shared" si="44"/>
        <v>film &amp; video</v>
      </c>
      <c r="R504" t="str">
        <f t="shared" si="45"/>
        <v>animation</v>
      </c>
      <c r="S504" s="13">
        <f t="shared" si="46"/>
        <v>40956.553530092591</v>
      </c>
      <c r="T504" s="13">
        <f t="shared" si="47"/>
        <v>40986.511863425927</v>
      </c>
    </row>
    <row r="505" spans="1:20" ht="48">
      <c r="A505">
        <v>503</v>
      </c>
      <c r="B505" s="1" t="s">
        <v>504</v>
      </c>
      <c r="C505" s="1" t="s">
        <v>4613</v>
      </c>
      <c r="D505" s="4">
        <v>6500</v>
      </c>
      <c r="E505" s="4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3">
        <f t="shared" si="42"/>
        <v>1.7538461538461537E-2</v>
      </c>
      <c r="P505" s="5">
        <f t="shared" si="43"/>
        <v>12.666666666666666</v>
      </c>
      <c r="Q505" s="3" t="str">
        <f t="shared" si="44"/>
        <v>film &amp; video</v>
      </c>
      <c r="R505" t="str">
        <f t="shared" si="45"/>
        <v>animation</v>
      </c>
      <c r="S505" s="13">
        <f t="shared" si="46"/>
        <v>41991.526655092588</v>
      </c>
      <c r="T505" s="13">
        <f t="shared" si="47"/>
        <v>42021.526655092588</v>
      </c>
    </row>
    <row r="506" spans="1:20" ht="48">
      <c r="A506">
        <v>504</v>
      </c>
      <c r="B506" s="1" t="s">
        <v>505</v>
      </c>
      <c r="C506" s="1" t="s">
        <v>4614</v>
      </c>
      <c r="D506" s="4">
        <v>24500</v>
      </c>
      <c r="E506" s="4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3">
        <f t="shared" si="42"/>
        <v>1.3673469387755101E-2</v>
      </c>
      <c r="P506" s="5">
        <f t="shared" si="43"/>
        <v>67</v>
      </c>
      <c r="Q506" s="3" t="str">
        <f t="shared" si="44"/>
        <v>film &amp; video</v>
      </c>
      <c r="R506" t="str">
        <f t="shared" si="45"/>
        <v>animation</v>
      </c>
      <c r="S506" s="13">
        <f t="shared" si="46"/>
        <v>40949.98364583333</v>
      </c>
      <c r="T506" s="13">
        <f t="shared" si="47"/>
        <v>41009.941979166666</v>
      </c>
    </row>
    <row r="507" spans="1:20" ht="48">
      <c r="A507">
        <v>505</v>
      </c>
      <c r="B507" s="1" t="s">
        <v>506</v>
      </c>
      <c r="C507" s="1" t="s">
        <v>4615</v>
      </c>
      <c r="D507" s="4">
        <v>12000</v>
      </c>
      <c r="E507" s="4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3">
        <f t="shared" si="42"/>
        <v>4.3333333333333331E-3</v>
      </c>
      <c r="P507" s="5">
        <f t="shared" si="43"/>
        <v>3.7142857142857144</v>
      </c>
      <c r="Q507" s="3" t="str">
        <f t="shared" si="44"/>
        <v>film &amp; video</v>
      </c>
      <c r="R507" t="str">
        <f t="shared" si="45"/>
        <v>animation</v>
      </c>
      <c r="S507" s="13">
        <f t="shared" si="46"/>
        <v>42318.098217592589</v>
      </c>
      <c r="T507" s="13">
        <f t="shared" si="47"/>
        <v>42363.098217592589</v>
      </c>
    </row>
    <row r="508" spans="1:20" ht="48">
      <c r="A508">
        <v>506</v>
      </c>
      <c r="B508" s="1" t="s">
        <v>507</v>
      </c>
      <c r="C508" s="1" t="s">
        <v>4616</v>
      </c>
      <c r="D508" s="4">
        <v>200000</v>
      </c>
      <c r="E508" s="4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3">
        <f t="shared" si="42"/>
        <v>1.25E-3</v>
      </c>
      <c r="P508" s="5">
        <f t="shared" si="43"/>
        <v>250</v>
      </c>
      <c r="Q508" s="3" t="str">
        <f t="shared" si="44"/>
        <v>film &amp; video</v>
      </c>
      <c r="R508" t="str">
        <f t="shared" si="45"/>
        <v>animation</v>
      </c>
      <c r="S508" s="13">
        <f t="shared" si="46"/>
        <v>41466.552314814813</v>
      </c>
      <c r="T508" s="13">
        <f t="shared" si="47"/>
        <v>41496.552314814813</v>
      </c>
    </row>
    <row r="509" spans="1:20" ht="48">
      <c r="A509">
        <v>507</v>
      </c>
      <c r="B509" s="1" t="s">
        <v>508</v>
      </c>
      <c r="C509" s="1" t="s">
        <v>4617</v>
      </c>
      <c r="D509" s="4">
        <v>20000</v>
      </c>
      <c r="E509" s="4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3">
        <f t="shared" si="42"/>
        <v>3.2000000000000001E-2</v>
      </c>
      <c r="P509" s="5">
        <f t="shared" si="43"/>
        <v>64</v>
      </c>
      <c r="Q509" s="3" t="str">
        <f t="shared" si="44"/>
        <v>film &amp; video</v>
      </c>
      <c r="R509" t="str">
        <f t="shared" si="45"/>
        <v>animation</v>
      </c>
      <c r="S509" s="13">
        <f t="shared" si="46"/>
        <v>41156.958993055552</v>
      </c>
      <c r="T509" s="13">
        <f t="shared" si="47"/>
        <v>41201.958993055552</v>
      </c>
    </row>
    <row r="510" spans="1:20" ht="48">
      <c r="A510">
        <v>508</v>
      </c>
      <c r="B510" s="1" t="s">
        <v>509</v>
      </c>
      <c r="C510" s="1" t="s">
        <v>4618</v>
      </c>
      <c r="D510" s="4">
        <v>50000</v>
      </c>
      <c r="E510" s="4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3">
        <f t="shared" si="42"/>
        <v>8.0000000000000002E-3</v>
      </c>
      <c r="P510" s="5">
        <f t="shared" si="43"/>
        <v>133.33333333333334</v>
      </c>
      <c r="Q510" s="3" t="str">
        <f t="shared" si="44"/>
        <v>film &amp; video</v>
      </c>
      <c r="R510" t="str">
        <f t="shared" si="45"/>
        <v>animation</v>
      </c>
      <c r="S510" s="13">
        <f t="shared" si="46"/>
        <v>40995.024317129632</v>
      </c>
      <c r="T510" s="13">
        <f t="shared" si="47"/>
        <v>41054.593055555553</v>
      </c>
    </row>
    <row r="511" spans="1:20" ht="48">
      <c r="A511">
        <v>509</v>
      </c>
      <c r="B511" s="1" t="s">
        <v>510</v>
      </c>
      <c r="C511" s="1" t="s">
        <v>4619</v>
      </c>
      <c r="D511" s="4">
        <v>5000</v>
      </c>
      <c r="E511" s="4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3">
        <f t="shared" si="42"/>
        <v>2E-3</v>
      </c>
      <c r="P511" s="5">
        <f t="shared" si="43"/>
        <v>10</v>
      </c>
      <c r="Q511" s="3" t="str">
        <f t="shared" si="44"/>
        <v>film &amp; video</v>
      </c>
      <c r="R511" t="str">
        <f t="shared" si="45"/>
        <v>animation</v>
      </c>
      <c r="S511" s="13">
        <f t="shared" si="46"/>
        <v>42153.631597222222</v>
      </c>
      <c r="T511" s="13">
        <f t="shared" si="47"/>
        <v>42183.631597222222</v>
      </c>
    </row>
    <row r="512" spans="1:20" ht="48">
      <c r="A512">
        <v>510</v>
      </c>
      <c r="B512" s="1" t="s">
        <v>511</v>
      </c>
      <c r="C512" s="1" t="s">
        <v>4620</v>
      </c>
      <c r="D512" s="4">
        <v>14000</v>
      </c>
      <c r="E512" s="4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3">
        <f t="shared" si="42"/>
        <v>0</v>
      </c>
      <c r="P512" s="5" t="e">
        <f t="shared" si="43"/>
        <v>#DIV/0!</v>
      </c>
      <c r="Q512" s="3" t="str">
        <f t="shared" si="44"/>
        <v>film &amp; video</v>
      </c>
      <c r="R512" t="str">
        <f t="shared" si="45"/>
        <v>animation</v>
      </c>
      <c r="S512" s="13">
        <f t="shared" si="46"/>
        <v>42400.176377314812</v>
      </c>
      <c r="T512" s="13">
        <f t="shared" si="47"/>
        <v>42430.176377314812</v>
      </c>
    </row>
    <row r="513" spans="1:20" ht="48">
      <c r="A513">
        <v>511</v>
      </c>
      <c r="B513" s="1" t="s">
        <v>512</v>
      </c>
      <c r="C513" s="1" t="s">
        <v>4621</v>
      </c>
      <c r="D513" s="4">
        <v>5000</v>
      </c>
      <c r="E513" s="4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3">
        <f t="shared" si="42"/>
        <v>0.03</v>
      </c>
      <c r="P513" s="5">
        <f t="shared" si="43"/>
        <v>30</v>
      </c>
      <c r="Q513" s="3" t="str">
        <f t="shared" si="44"/>
        <v>film &amp; video</v>
      </c>
      <c r="R513" t="str">
        <f t="shared" si="45"/>
        <v>animation</v>
      </c>
      <c r="S513" s="13">
        <f t="shared" si="46"/>
        <v>41340.303032407406</v>
      </c>
      <c r="T513" s="13">
        <f t="shared" si="47"/>
        <v>41370.261365740742</v>
      </c>
    </row>
    <row r="514" spans="1:20" ht="48">
      <c r="A514">
        <v>512</v>
      </c>
      <c r="B514" s="1" t="s">
        <v>513</v>
      </c>
      <c r="C514" s="1" t="s">
        <v>4622</v>
      </c>
      <c r="D514" s="4">
        <v>8000</v>
      </c>
      <c r="E514" s="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3">
        <f t="shared" si="42"/>
        <v>1.3749999999999999E-3</v>
      </c>
      <c r="P514" s="5">
        <f t="shared" si="43"/>
        <v>5.5</v>
      </c>
      <c r="Q514" s="3" t="str">
        <f t="shared" si="44"/>
        <v>film &amp; video</v>
      </c>
      <c r="R514" t="str">
        <f t="shared" si="45"/>
        <v>animation</v>
      </c>
      <c r="S514" s="13">
        <f t="shared" si="46"/>
        <v>42649.742210648154</v>
      </c>
      <c r="T514" s="13">
        <f t="shared" si="47"/>
        <v>42694.783877314811</v>
      </c>
    </row>
    <row r="515" spans="1:20" ht="32">
      <c r="A515">
        <v>513</v>
      </c>
      <c r="B515" s="1" t="s">
        <v>514</v>
      </c>
      <c r="C515" s="1" t="s">
        <v>4623</v>
      </c>
      <c r="D515" s="4">
        <v>50000</v>
      </c>
      <c r="E515" s="4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3">
        <f t="shared" ref="O515:O578" si="48">E515/D515</f>
        <v>0.13924</v>
      </c>
      <c r="P515" s="5">
        <f t="shared" ref="P515:P578" si="49">E515/L515</f>
        <v>102.38235294117646</v>
      </c>
      <c r="Q515" s="3" t="str">
        <f t="shared" ref="Q515:Q578" si="50">LEFT(N515,SEARCH("/",N515)-1)</f>
        <v>film &amp; video</v>
      </c>
      <c r="R515" t="str">
        <f t="shared" ref="R515:R578" si="51">RIGHT(N515,LEN(N515)-SEARCH("/",N515))</f>
        <v>animation</v>
      </c>
      <c r="S515" s="13">
        <f t="shared" ref="S515:S578" si="52">(((J515/60)/60)/24)+DATE(1970,1,1)</f>
        <v>42552.653993055559</v>
      </c>
      <c r="T515" s="13">
        <f t="shared" ref="T515:T578" si="53">(((I515/60)/60)/24)+DATE(1970,1,1)</f>
        <v>42597.291666666672</v>
      </c>
    </row>
    <row r="516" spans="1:20" ht="48">
      <c r="A516">
        <v>514</v>
      </c>
      <c r="B516" s="1" t="s">
        <v>515</v>
      </c>
      <c r="C516" s="1" t="s">
        <v>4624</v>
      </c>
      <c r="D516" s="4">
        <v>1500</v>
      </c>
      <c r="E516" s="4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3">
        <f t="shared" si="48"/>
        <v>3.3333333333333333E-2</v>
      </c>
      <c r="P516" s="5">
        <f t="shared" si="49"/>
        <v>16.666666666666668</v>
      </c>
      <c r="Q516" s="3" t="str">
        <f t="shared" si="50"/>
        <v>film &amp; video</v>
      </c>
      <c r="R516" t="str">
        <f t="shared" si="51"/>
        <v>animation</v>
      </c>
      <c r="S516" s="13">
        <f t="shared" si="52"/>
        <v>41830.613969907405</v>
      </c>
      <c r="T516" s="13">
        <f t="shared" si="53"/>
        <v>41860.613969907405</v>
      </c>
    </row>
    <row r="517" spans="1:20" ht="48">
      <c r="A517">
        <v>515</v>
      </c>
      <c r="B517" s="1" t="s">
        <v>516</v>
      </c>
      <c r="C517" s="1" t="s">
        <v>4625</v>
      </c>
      <c r="D517" s="4">
        <v>97000</v>
      </c>
      <c r="E517" s="4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3">
        <f t="shared" si="48"/>
        <v>0.25413402061855672</v>
      </c>
      <c r="P517" s="5">
        <f t="shared" si="49"/>
        <v>725.02941176470586</v>
      </c>
      <c r="Q517" s="3" t="str">
        <f t="shared" si="50"/>
        <v>film &amp; video</v>
      </c>
      <c r="R517" t="str">
        <f t="shared" si="51"/>
        <v>animation</v>
      </c>
      <c r="S517" s="13">
        <f t="shared" si="52"/>
        <v>42327.490752314814</v>
      </c>
      <c r="T517" s="13">
        <f t="shared" si="53"/>
        <v>42367.490752314814</v>
      </c>
    </row>
    <row r="518" spans="1:20" ht="32">
      <c r="A518">
        <v>516</v>
      </c>
      <c r="B518" s="1" t="s">
        <v>517</v>
      </c>
      <c r="C518" s="1" t="s">
        <v>4626</v>
      </c>
      <c r="D518" s="4">
        <v>5000</v>
      </c>
      <c r="E518" s="4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3">
        <f t="shared" si="48"/>
        <v>0</v>
      </c>
      <c r="P518" s="5" t="e">
        <f t="shared" si="49"/>
        <v>#DIV/0!</v>
      </c>
      <c r="Q518" s="3" t="str">
        <f t="shared" si="50"/>
        <v>film &amp; video</v>
      </c>
      <c r="R518" t="str">
        <f t="shared" si="51"/>
        <v>animation</v>
      </c>
      <c r="S518" s="13">
        <f t="shared" si="52"/>
        <v>42091.778703703705</v>
      </c>
      <c r="T518" s="13">
        <f t="shared" si="53"/>
        <v>42151.778703703705</v>
      </c>
    </row>
    <row r="519" spans="1:20" ht="48">
      <c r="A519">
        <v>517</v>
      </c>
      <c r="B519" s="1" t="s">
        <v>518</v>
      </c>
      <c r="C519" s="1" t="s">
        <v>4627</v>
      </c>
      <c r="D519" s="4">
        <v>15000</v>
      </c>
      <c r="E519" s="4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3">
        <f t="shared" si="48"/>
        <v>1.3666666666666667E-2</v>
      </c>
      <c r="P519" s="5">
        <f t="shared" si="49"/>
        <v>68.333333333333329</v>
      </c>
      <c r="Q519" s="3" t="str">
        <f t="shared" si="50"/>
        <v>film &amp; video</v>
      </c>
      <c r="R519" t="str">
        <f t="shared" si="51"/>
        <v>animation</v>
      </c>
      <c r="S519" s="13">
        <f t="shared" si="52"/>
        <v>42738.615289351852</v>
      </c>
      <c r="T519" s="13">
        <f t="shared" si="53"/>
        <v>42768.615289351852</v>
      </c>
    </row>
    <row r="520" spans="1:20" ht="48">
      <c r="A520">
        <v>518</v>
      </c>
      <c r="B520" s="1" t="s">
        <v>519</v>
      </c>
      <c r="C520" s="1" t="s">
        <v>4628</v>
      </c>
      <c r="D520" s="4">
        <v>7175</v>
      </c>
      <c r="E520" s="4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3">
        <f t="shared" si="48"/>
        <v>0</v>
      </c>
      <c r="P520" s="5" t="e">
        <f t="shared" si="49"/>
        <v>#DIV/0!</v>
      </c>
      <c r="Q520" s="3" t="str">
        <f t="shared" si="50"/>
        <v>film &amp; video</v>
      </c>
      <c r="R520" t="str">
        <f t="shared" si="51"/>
        <v>animation</v>
      </c>
      <c r="S520" s="13">
        <f t="shared" si="52"/>
        <v>42223.616018518514</v>
      </c>
      <c r="T520" s="13">
        <f t="shared" si="53"/>
        <v>42253.615277777775</v>
      </c>
    </row>
    <row r="521" spans="1:20" ht="48">
      <c r="A521">
        <v>519</v>
      </c>
      <c r="B521" s="1" t="s">
        <v>520</v>
      </c>
      <c r="C521" s="1" t="s">
        <v>4629</v>
      </c>
      <c r="D521" s="4">
        <v>12001</v>
      </c>
      <c r="E521" s="4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3">
        <f t="shared" si="48"/>
        <v>0.22881426547787684</v>
      </c>
      <c r="P521" s="5">
        <f t="shared" si="49"/>
        <v>39.228571428571428</v>
      </c>
      <c r="Q521" s="3" t="str">
        <f t="shared" si="50"/>
        <v>film &amp; video</v>
      </c>
      <c r="R521" t="str">
        <f t="shared" si="51"/>
        <v>animation</v>
      </c>
      <c r="S521" s="13">
        <f t="shared" si="52"/>
        <v>41218.391446759262</v>
      </c>
      <c r="T521" s="13">
        <f t="shared" si="53"/>
        <v>41248.391446759262</v>
      </c>
    </row>
    <row r="522" spans="1:20" ht="48">
      <c r="A522">
        <v>520</v>
      </c>
      <c r="B522" s="1" t="s">
        <v>521</v>
      </c>
      <c r="C522" s="1" t="s">
        <v>4630</v>
      </c>
      <c r="D522" s="4">
        <v>5000</v>
      </c>
      <c r="E522" s="4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3">
        <f t="shared" si="48"/>
        <v>1.0209999999999999</v>
      </c>
      <c r="P522" s="5">
        <f t="shared" si="49"/>
        <v>150.14705882352942</v>
      </c>
      <c r="Q522" s="3" t="str">
        <f t="shared" si="50"/>
        <v>theater</v>
      </c>
      <c r="R522" t="str">
        <f t="shared" si="51"/>
        <v>plays</v>
      </c>
      <c r="S522" s="13">
        <f t="shared" si="52"/>
        <v>42318.702094907407</v>
      </c>
      <c r="T522" s="13">
        <f t="shared" si="53"/>
        <v>42348.702094907407</v>
      </c>
    </row>
    <row r="523" spans="1:20" ht="48">
      <c r="A523">
        <v>521</v>
      </c>
      <c r="B523" s="1" t="s">
        <v>522</v>
      </c>
      <c r="C523" s="1" t="s">
        <v>4631</v>
      </c>
      <c r="D523" s="4">
        <v>5000</v>
      </c>
      <c r="E523" s="4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3">
        <f t="shared" si="48"/>
        <v>1.0464</v>
      </c>
      <c r="P523" s="5">
        <f t="shared" si="49"/>
        <v>93.428571428571431</v>
      </c>
      <c r="Q523" s="3" t="str">
        <f t="shared" si="50"/>
        <v>theater</v>
      </c>
      <c r="R523" t="str">
        <f t="shared" si="51"/>
        <v>plays</v>
      </c>
      <c r="S523" s="13">
        <f t="shared" si="52"/>
        <v>42646.092812499999</v>
      </c>
      <c r="T523" s="13">
        <f t="shared" si="53"/>
        <v>42675.207638888889</v>
      </c>
    </row>
    <row r="524" spans="1:20" ht="48">
      <c r="A524">
        <v>522</v>
      </c>
      <c r="B524" s="1" t="s">
        <v>523</v>
      </c>
      <c r="C524" s="1" t="s">
        <v>4632</v>
      </c>
      <c r="D524" s="4">
        <v>3000</v>
      </c>
      <c r="E524" s="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3">
        <f t="shared" si="48"/>
        <v>1.1466666666666667</v>
      </c>
      <c r="P524" s="5">
        <f t="shared" si="49"/>
        <v>110.96774193548387</v>
      </c>
      <c r="Q524" s="3" t="str">
        <f t="shared" si="50"/>
        <v>theater</v>
      </c>
      <c r="R524" t="str">
        <f t="shared" si="51"/>
        <v>plays</v>
      </c>
      <c r="S524" s="13">
        <f t="shared" si="52"/>
        <v>42430.040798611109</v>
      </c>
      <c r="T524" s="13">
        <f t="shared" si="53"/>
        <v>42449.999131944445</v>
      </c>
    </row>
    <row r="525" spans="1:20" ht="48">
      <c r="A525">
        <v>523</v>
      </c>
      <c r="B525" s="1" t="s">
        <v>524</v>
      </c>
      <c r="C525" s="1" t="s">
        <v>4633</v>
      </c>
      <c r="D525" s="4">
        <v>5000</v>
      </c>
      <c r="E525" s="4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3">
        <f t="shared" si="48"/>
        <v>1.206</v>
      </c>
      <c r="P525" s="5">
        <f t="shared" si="49"/>
        <v>71.785714285714292</v>
      </c>
      <c r="Q525" s="3" t="str">
        <f t="shared" si="50"/>
        <v>theater</v>
      </c>
      <c r="R525" t="str">
        <f t="shared" si="51"/>
        <v>plays</v>
      </c>
      <c r="S525" s="13">
        <f t="shared" si="52"/>
        <v>42238.13282407407</v>
      </c>
      <c r="T525" s="13">
        <f t="shared" si="53"/>
        <v>42268.13282407407</v>
      </c>
    </row>
    <row r="526" spans="1:20" ht="48">
      <c r="A526">
        <v>524</v>
      </c>
      <c r="B526" s="1" t="s">
        <v>525</v>
      </c>
      <c r="C526" s="1" t="s">
        <v>4634</v>
      </c>
      <c r="D526" s="4">
        <v>3500</v>
      </c>
      <c r="E526" s="4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3">
        <f t="shared" si="48"/>
        <v>1.0867285714285715</v>
      </c>
      <c r="P526" s="5">
        <f t="shared" si="49"/>
        <v>29.258076923076924</v>
      </c>
      <c r="Q526" s="3" t="str">
        <f t="shared" si="50"/>
        <v>theater</v>
      </c>
      <c r="R526" t="str">
        <f t="shared" si="51"/>
        <v>plays</v>
      </c>
      <c r="S526" s="13">
        <f t="shared" si="52"/>
        <v>42492.717233796298</v>
      </c>
      <c r="T526" s="13">
        <f t="shared" si="53"/>
        <v>42522.717233796298</v>
      </c>
    </row>
    <row r="527" spans="1:20" ht="48">
      <c r="A527">
        <v>525</v>
      </c>
      <c r="B527" s="1" t="s">
        <v>526</v>
      </c>
      <c r="C527" s="1" t="s">
        <v>4635</v>
      </c>
      <c r="D527" s="4">
        <v>12000</v>
      </c>
      <c r="E527" s="4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3">
        <f t="shared" si="48"/>
        <v>1</v>
      </c>
      <c r="P527" s="5">
        <f t="shared" si="49"/>
        <v>1000</v>
      </c>
      <c r="Q527" s="3" t="str">
        <f t="shared" si="50"/>
        <v>theater</v>
      </c>
      <c r="R527" t="str">
        <f t="shared" si="51"/>
        <v>plays</v>
      </c>
      <c r="S527" s="13">
        <f t="shared" si="52"/>
        <v>41850.400937500002</v>
      </c>
      <c r="T527" s="13">
        <f t="shared" si="53"/>
        <v>41895.400937500002</v>
      </c>
    </row>
    <row r="528" spans="1:20" ht="48">
      <c r="A528">
        <v>526</v>
      </c>
      <c r="B528" s="1" t="s">
        <v>527</v>
      </c>
      <c r="C528" s="1" t="s">
        <v>4636</v>
      </c>
      <c r="D528" s="4">
        <v>1500</v>
      </c>
      <c r="E528" s="4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3">
        <f t="shared" si="48"/>
        <v>1.1399999999999999</v>
      </c>
      <c r="P528" s="5">
        <f t="shared" si="49"/>
        <v>74.347826086956516</v>
      </c>
      <c r="Q528" s="3" t="str">
        <f t="shared" si="50"/>
        <v>theater</v>
      </c>
      <c r="R528" t="str">
        <f t="shared" si="51"/>
        <v>plays</v>
      </c>
      <c r="S528" s="13">
        <f t="shared" si="52"/>
        <v>42192.591944444444</v>
      </c>
      <c r="T528" s="13">
        <f t="shared" si="53"/>
        <v>42223.708333333328</v>
      </c>
    </row>
    <row r="529" spans="1:20" ht="48">
      <c r="A529">
        <v>527</v>
      </c>
      <c r="B529" s="1" t="s">
        <v>528</v>
      </c>
      <c r="C529" s="1" t="s">
        <v>4637</v>
      </c>
      <c r="D529" s="4">
        <v>10000</v>
      </c>
      <c r="E529" s="4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3">
        <f t="shared" si="48"/>
        <v>1.0085</v>
      </c>
      <c r="P529" s="5">
        <f t="shared" si="49"/>
        <v>63.829113924050631</v>
      </c>
      <c r="Q529" s="3" t="str">
        <f t="shared" si="50"/>
        <v>theater</v>
      </c>
      <c r="R529" t="str">
        <f t="shared" si="51"/>
        <v>plays</v>
      </c>
      <c r="S529" s="13">
        <f t="shared" si="52"/>
        <v>42753.205625000002</v>
      </c>
      <c r="T529" s="13">
        <f t="shared" si="53"/>
        <v>42783.670138888891</v>
      </c>
    </row>
    <row r="530" spans="1:20" ht="16">
      <c r="A530">
        <v>528</v>
      </c>
      <c r="B530" s="1" t="s">
        <v>529</v>
      </c>
      <c r="C530" s="1" t="s">
        <v>4638</v>
      </c>
      <c r="D530" s="4">
        <v>1150</v>
      </c>
      <c r="E530" s="4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3">
        <f t="shared" si="48"/>
        <v>1.1565217391304348</v>
      </c>
      <c r="P530" s="5">
        <f t="shared" si="49"/>
        <v>44.333333333333336</v>
      </c>
      <c r="Q530" s="3" t="str">
        <f t="shared" si="50"/>
        <v>theater</v>
      </c>
      <c r="R530" t="str">
        <f t="shared" si="51"/>
        <v>plays</v>
      </c>
      <c r="S530" s="13">
        <f t="shared" si="52"/>
        <v>42155.920219907406</v>
      </c>
      <c r="T530" s="13">
        <f t="shared" si="53"/>
        <v>42176.888888888891</v>
      </c>
    </row>
    <row r="531" spans="1:20" ht="48">
      <c r="A531">
        <v>529</v>
      </c>
      <c r="B531" s="1" t="s">
        <v>530</v>
      </c>
      <c r="C531" s="1" t="s">
        <v>4639</v>
      </c>
      <c r="D531" s="4">
        <v>1200</v>
      </c>
      <c r="E531" s="4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3">
        <f t="shared" si="48"/>
        <v>1.3041666666666667</v>
      </c>
      <c r="P531" s="5">
        <f t="shared" si="49"/>
        <v>86.944444444444443</v>
      </c>
      <c r="Q531" s="3" t="str">
        <f t="shared" si="50"/>
        <v>theater</v>
      </c>
      <c r="R531" t="str">
        <f t="shared" si="51"/>
        <v>plays</v>
      </c>
      <c r="S531" s="13">
        <f t="shared" si="52"/>
        <v>42725.031180555554</v>
      </c>
      <c r="T531" s="13">
        <f t="shared" si="53"/>
        <v>42746.208333333328</v>
      </c>
    </row>
    <row r="532" spans="1:20" ht="48">
      <c r="A532">
        <v>530</v>
      </c>
      <c r="B532" s="1" t="s">
        <v>531</v>
      </c>
      <c r="C532" s="1" t="s">
        <v>4640</v>
      </c>
      <c r="D532" s="4">
        <v>3405</v>
      </c>
      <c r="E532" s="4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3">
        <f t="shared" si="48"/>
        <v>1.0778267254038179</v>
      </c>
      <c r="P532" s="5">
        <f t="shared" si="49"/>
        <v>126.55172413793103</v>
      </c>
      <c r="Q532" s="3" t="str">
        <f t="shared" si="50"/>
        <v>theater</v>
      </c>
      <c r="R532" t="str">
        <f t="shared" si="51"/>
        <v>plays</v>
      </c>
      <c r="S532" s="13">
        <f t="shared" si="52"/>
        <v>42157.591064814813</v>
      </c>
      <c r="T532" s="13">
        <f t="shared" si="53"/>
        <v>42179.083333333328</v>
      </c>
    </row>
    <row r="533" spans="1:20" ht="48">
      <c r="A533">
        <v>531</v>
      </c>
      <c r="B533" s="1" t="s">
        <v>532</v>
      </c>
      <c r="C533" s="1" t="s">
        <v>4641</v>
      </c>
      <c r="D533" s="4">
        <v>4000</v>
      </c>
      <c r="E533" s="4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3">
        <f t="shared" si="48"/>
        <v>1</v>
      </c>
      <c r="P533" s="5">
        <f t="shared" si="49"/>
        <v>129.03225806451613</v>
      </c>
      <c r="Q533" s="3" t="str">
        <f t="shared" si="50"/>
        <v>theater</v>
      </c>
      <c r="R533" t="str">
        <f t="shared" si="51"/>
        <v>plays</v>
      </c>
      <c r="S533" s="13">
        <f t="shared" si="52"/>
        <v>42676.065150462964</v>
      </c>
      <c r="T533" s="13">
        <f t="shared" si="53"/>
        <v>42721.290972222225</v>
      </c>
    </row>
    <row r="534" spans="1:20" ht="48">
      <c r="A534">
        <v>532</v>
      </c>
      <c r="B534" s="1" t="s">
        <v>533</v>
      </c>
      <c r="C534" s="1" t="s">
        <v>4642</v>
      </c>
      <c r="D534" s="4">
        <v>10000</v>
      </c>
      <c r="E534" s="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3">
        <f t="shared" si="48"/>
        <v>1.2324999999999999</v>
      </c>
      <c r="P534" s="5">
        <f t="shared" si="49"/>
        <v>71.242774566473983</v>
      </c>
      <c r="Q534" s="3" t="str">
        <f t="shared" si="50"/>
        <v>theater</v>
      </c>
      <c r="R534" t="str">
        <f t="shared" si="51"/>
        <v>plays</v>
      </c>
      <c r="S534" s="13">
        <f t="shared" si="52"/>
        <v>42473.007037037038</v>
      </c>
      <c r="T534" s="13">
        <f t="shared" si="53"/>
        <v>42503.007037037038</v>
      </c>
    </row>
    <row r="535" spans="1:20" ht="48">
      <c r="A535">
        <v>533</v>
      </c>
      <c r="B535" s="1" t="s">
        <v>534</v>
      </c>
      <c r="C535" s="1" t="s">
        <v>4643</v>
      </c>
      <c r="D535" s="4">
        <v>2000</v>
      </c>
      <c r="E535" s="4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3">
        <f t="shared" si="48"/>
        <v>1.002</v>
      </c>
      <c r="P535" s="5">
        <f t="shared" si="49"/>
        <v>117.88235294117646</v>
      </c>
      <c r="Q535" s="3" t="str">
        <f t="shared" si="50"/>
        <v>theater</v>
      </c>
      <c r="R535" t="str">
        <f t="shared" si="51"/>
        <v>plays</v>
      </c>
      <c r="S535" s="13">
        <f t="shared" si="52"/>
        <v>42482.43478009259</v>
      </c>
      <c r="T535" s="13">
        <f t="shared" si="53"/>
        <v>42506.43478009259</v>
      </c>
    </row>
    <row r="536" spans="1:20" ht="48">
      <c r="A536">
        <v>534</v>
      </c>
      <c r="B536" s="1" t="s">
        <v>535</v>
      </c>
      <c r="C536" s="1" t="s">
        <v>4644</v>
      </c>
      <c r="D536" s="4">
        <v>15000</v>
      </c>
      <c r="E536" s="4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3">
        <f t="shared" si="48"/>
        <v>1.0466666666666666</v>
      </c>
      <c r="P536" s="5">
        <f t="shared" si="49"/>
        <v>327.08333333333331</v>
      </c>
      <c r="Q536" s="3" t="str">
        <f t="shared" si="50"/>
        <v>theater</v>
      </c>
      <c r="R536" t="str">
        <f t="shared" si="51"/>
        <v>plays</v>
      </c>
      <c r="S536" s="13">
        <f t="shared" si="52"/>
        <v>42270.810995370368</v>
      </c>
      <c r="T536" s="13">
        <f t="shared" si="53"/>
        <v>42309.958333333328</v>
      </c>
    </row>
    <row r="537" spans="1:20" ht="32">
      <c r="A537">
        <v>535</v>
      </c>
      <c r="B537" s="1" t="s">
        <v>536</v>
      </c>
      <c r="C537" s="1" t="s">
        <v>4645</v>
      </c>
      <c r="D537" s="4">
        <v>2000</v>
      </c>
      <c r="E537" s="4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3">
        <f t="shared" si="48"/>
        <v>1.0249999999999999</v>
      </c>
      <c r="P537" s="5">
        <f t="shared" si="49"/>
        <v>34.745762711864408</v>
      </c>
      <c r="Q537" s="3" t="str">
        <f t="shared" si="50"/>
        <v>theater</v>
      </c>
      <c r="R537" t="str">
        <f t="shared" si="51"/>
        <v>plays</v>
      </c>
      <c r="S537" s="13">
        <f t="shared" si="52"/>
        <v>42711.545196759253</v>
      </c>
      <c r="T537" s="13">
        <f t="shared" si="53"/>
        <v>42741.545196759253</v>
      </c>
    </row>
    <row r="538" spans="1:20" ht="48">
      <c r="A538">
        <v>536</v>
      </c>
      <c r="B538" s="1" t="s">
        <v>537</v>
      </c>
      <c r="C538" s="1" t="s">
        <v>4646</v>
      </c>
      <c r="D538" s="4">
        <v>3300</v>
      </c>
      <c r="E538" s="4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3">
        <f t="shared" si="48"/>
        <v>1.1825757575757576</v>
      </c>
      <c r="P538" s="5">
        <f t="shared" si="49"/>
        <v>100.06410256410257</v>
      </c>
      <c r="Q538" s="3" t="str">
        <f t="shared" si="50"/>
        <v>theater</v>
      </c>
      <c r="R538" t="str">
        <f t="shared" si="51"/>
        <v>plays</v>
      </c>
      <c r="S538" s="13">
        <f t="shared" si="52"/>
        <v>42179.344988425932</v>
      </c>
      <c r="T538" s="13">
        <f t="shared" si="53"/>
        <v>42219.75</v>
      </c>
    </row>
    <row r="539" spans="1:20" ht="48">
      <c r="A539">
        <v>537</v>
      </c>
      <c r="B539" s="1" t="s">
        <v>538</v>
      </c>
      <c r="C539" s="1" t="s">
        <v>4647</v>
      </c>
      <c r="D539" s="4">
        <v>2000</v>
      </c>
      <c r="E539" s="4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3">
        <f t="shared" si="48"/>
        <v>1.2050000000000001</v>
      </c>
      <c r="P539" s="5">
        <f t="shared" si="49"/>
        <v>40.847457627118644</v>
      </c>
      <c r="Q539" s="3" t="str">
        <f t="shared" si="50"/>
        <v>theater</v>
      </c>
      <c r="R539" t="str">
        <f t="shared" si="51"/>
        <v>plays</v>
      </c>
      <c r="S539" s="13">
        <f t="shared" si="52"/>
        <v>42282.768414351856</v>
      </c>
      <c r="T539" s="13">
        <f t="shared" si="53"/>
        <v>42312.810081018513</v>
      </c>
    </row>
    <row r="540" spans="1:20" ht="48">
      <c r="A540">
        <v>538</v>
      </c>
      <c r="B540" s="1" t="s">
        <v>539</v>
      </c>
      <c r="C540" s="1" t="s">
        <v>4648</v>
      </c>
      <c r="D540" s="4">
        <v>5000</v>
      </c>
      <c r="E540" s="4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3">
        <f t="shared" si="48"/>
        <v>3.0242</v>
      </c>
      <c r="P540" s="5">
        <f t="shared" si="49"/>
        <v>252.01666666666668</v>
      </c>
      <c r="Q540" s="3" t="str">
        <f t="shared" si="50"/>
        <v>theater</v>
      </c>
      <c r="R540" t="str">
        <f t="shared" si="51"/>
        <v>plays</v>
      </c>
      <c r="S540" s="13">
        <f t="shared" si="52"/>
        <v>42473.794710648144</v>
      </c>
      <c r="T540" s="13">
        <f t="shared" si="53"/>
        <v>42503.794710648144</v>
      </c>
    </row>
    <row r="541" spans="1:20" ht="48">
      <c r="A541">
        <v>539</v>
      </c>
      <c r="B541" s="1" t="s">
        <v>540</v>
      </c>
      <c r="C541" s="1" t="s">
        <v>4649</v>
      </c>
      <c r="D541" s="4">
        <v>500</v>
      </c>
      <c r="E541" s="4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3">
        <f t="shared" si="48"/>
        <v>1.00644</v>
      </c>
      <c r="P541" s="5">
        <f t="shared" si="49"/>
        <v>25.161000000000001</v>
      </c>
      <c r="Q541" s="3" t="str">
        <f t="shared" si="50"/>
        <v>theater</v>
      </c>
      <c r="R541" t="str">
        <f t="shared" si="51"/>
        <v>plays</v>
      </c>
      <c r="S541" s="13">
        <f t="shared" si="52"/>
        <v>42535.049849537041</v>
      </c>
      <c r="T541" s="13">
        <f t="shared" si="53"/>
        <v>42556.049849537041</v>
      </c>
    </row>
    <row r="542" spans="1:20" ht="64">
      <c r="A542">
        <v>540</v>
      </c>
      <c r="B542" s="1" t="s">
        <v>541</v>
      </c>
      <c r="C542" s="1" t="s">
        <v>4650</v>
      </c>
      <c r="D542" s="4">
        <v>15000</v>
      </c>
      <c r="E542" s="4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3">
        <f t="shared" si="48"/>
        <v>6.666666666666667E-5</v>
      </c>
      <c r="P542" s="5">
        <f t="shared" si="49"/>
        <v>1</v>
      </c>
      <c r="Q542" s="3" t="str">
        <f t="shared" si="50"/>
        <v>technology</v>
      </c>
      <c r="R542" t="str">
        <f t="shared" si="51"/>
        <v>web</v>
      </c>
      <c r="S542" s="13">
        <f t="shared" si="52"/>
        <v>42009.817199074074</v>
      </c>
      <c r="T542" s="13">
        <f t="shared" si="53"/>
        <v>42039.817199074074</v>
      </c>
    </row>
    <row r="543" spans="1:20" ht="48">
      <c r="A543">
        <v>541</v>
      </c>
      <c r="B543" s="1" t="s">
        <v>542</v>
      </c>
      <c r="C543" s="1" t="s">
        <v>4651</v>
      </c>
      <c r="D543" s="4">
        <v>4500</v>
      </c>
      <c r="E543" s="4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3">
        <f t="shared" si="48"/>
        <v>5.5555555555555558E-3</v>
      </c>
      <c r="P543" s="5">
        <f t="shared" si="49"/>
        <v>25</v>
      </c>
      <c r="Q543" s="3" t="str">
        <f t="shared" si="50"/>
        <v>technology</v>
      </c>
      <c r="R543" t="str">
        <f t="shared" si="51"/>
        <v>web</v>
      </c>
      <c r="S543" s="13">
        <f t="shared" si="52"/>
        <v>42276.046689814815</v>
      </c>
      <c r="T543" s="13">
        <f t="shared" si="53"/>
        <v>42306.046689814815</v>
      </c>
    </row>
    <row r="544" spans="1:20" ht="48">
      <c r="A544">
        <v>542</v>
      </c>
      <c r="B544" s="1" t="s">
        <v>543</v>
      </c>
      <c r="C544" s="1" t="s">
        <v>4652</v>
      </c>
      <c r="D544" s="4">
        <v>250000</v>
      </c>
      <c r="E544" s="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3">
        <f t="shared" si="48"/>
        <v>3.9999999999999998E-6</v>
      </c>
      <c r="P544" s="5">
        <f t="shared" si="49"/>
        <v>1</v>
      </c>
      <c r="Q544" s="3" t="str">
        <f t="shared" si="50"/>
        <v>technology</v>
      </c>
      <c r="R544" t="str">
        <f t="shared" si="51"/>
        <v>web</v>
      </c>
      <c r="S544" s="13">
        <f t="shared" si="52"/>
        <v>42433.737453703703</v>
      </c>
      <c r="T544" s="13">
        <f t="shared" si="53"/>
        <v>42493.695787037039</v>
      </c>
    </row>
    <row r="545" spans="1:20" ht="48">
      <c r="A545">
        <v>543</v>
      </c>
      <c r="B545" s="1" t="s">
        <v>544</v>
      </c>
      <c r="C545" s="1" t="s">
        <v>4653</v>
      </c>
      <c r="D545" s="4">
        <v>22000</v>
      </c>
      <c r="E545" s="4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3">
        <f t="shared" si="48"/>
        <v>3.1818181818181819E-3</v>
      </c>
      <c r="P545" s="5">
        <f t="shared" si="49"/>
        <v>35</v>
      </c>
      <c r="Q545" s="3" t="str">
        <f t="shared" si="50"/>
        <v>technology</v>
      </c>
      <c r="R545" t="str">
        <f t="shared" si="51"/>
        <v>web</v>
      </c>
      <c r="S545" s="13">
        <f t="shared" si="52"/>
        <v>41914.092152777775</v>
      </c>
      <c r="T545" s="13">
        <f t="shared" si="53"/>
        <v>41944.092152777775</v>
      </c>
    </row>
    <row r="546" spans="1:20" ht="48">
      <c r="A546">
        <v>544</v>
      </c>
      <c r="B546" s="1" t="s">
        <v>545</v>
      </c>
      <c r="C546" s="1" t="s">
        <v>4654</v>
      </c>
      <c r="D546" s="4">
        <v>500</v>
      </c>
      <c r="E546" s="4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3">
        <f t="shared" si="48"/>
        <v>1.2E-2</v>
      </c>
      <c r="P546" s="5">
        <f t="shared" si="49"/>
        <v>3</v>
      </c>
      <c r="Q546" s="3" t="str">
        <f t="shared" si="50"/>
        <v>technology</v>
      </c>
      <c r="R546" t="str">
        <f t="shared" si="51"/>
        <v>web</v>
      </c>
      <c r="S546" s="13">
        <f t="shared" si="52"/>
        <v>42525.656944444447</v>
      </c>
      <c r="T546" s="13">
        <f t="shared" si="53"/>
        <v>42555.656944444447</v>
      </c>
    </row>
    <row r="547" spans="1:20" ht="48">
      <c r="A547">
        <v>545</v>
      </c>
      <c r="B547" s="1" t="s">
        <v>546</v>
      </c>
      <c r="C547" s="1" t="s">
        <v>4655</v>
      </c>
      <c r="D547" s="4">
        <v>50000</v>
      </c>
      <c r="E547" s="4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3">
        <f t="shared" si="48"/>
        <v>0.27383999999999997</v>
      </c>
      <c r="P547" s="5">
        <f t="shared" si="49"/>
        <v>402.70588235294116</v>
      </c>
      <c r="Q547" s="3" t="str">
        <f t="shared" si="50"/>
        <v>technology</v>
      </c>
      <c r="R547" t="str">
        <f t="shared" si="51"/>
        <v>web</v>
      </c>
      <c r="S547" s="13">
        <f t="shared" si="52"/>
        <v>42283.592465277776</v>
      </c>
      <c r="T547" s="13">
        <f t="shared" si="53"/>
        <v>42323.634131944447</v>
      </c>
    </row>
    <row r="548" spans="1:20" ht="48">
      <c r="A548">
        <v>546</v>
      </c>
      <c r="B548" s="1" t="s">
        <v>547</v>
      </c>
      <c r="C548" s="1" t="s">
        <v>4656</v>
      </c>
      <c r="D548" s="4">
        <v>60000</v>
      </c>
      <c r="E548" s="4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3">
        <f t="shared" si="48"/>
        <v>8.6666666666666663E-4</v>
      </c>
      <c r="P548" s="5">
        <f t="shared" si="49"/>
        <v>26</v>
      </c>
      <c r="Q548" s="3" t="str">
        <f t="shared" si="50"/>
        <v>technology</v>
      </c>
      <c r="R548" t="str">
        <f t="shared" si="51"/>
        <v>web</v>
      </c>
      <c r="S548" s="13">
        <f t="shared" si="52"/>
        <v>42249.667997685188</v>
      </c>
      <c r="T548" s="13">
        <f t="shared" si="53"/>
        <v>42294.667997685188</v>
      </c>
    </row>
    <row r="549" spans="1:20" ht="48">
      <c r="A549">
        <v>547</v>
      </c>
      <c r="B549" s="1" t="s">
        <v>548</v>
      </c>
      <c r="C549" s="1" t="s">
        <v>4657</v>
      </c>
      <c r="D549" s="4">
        <v>7500</v>
      </c>
      <c r="E549" s="4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3">
        <f t="shared" si="48"/>
        <v>0</v>
      </c>
      <c r="P549" s="5" t="e">
        <f t="shared" si="49"/>
        <v>#DIV/0!</v>
      </c>
      <c r="Q549" s="3" t="str">
        <f t="shared" si="50"/>
        <v>technology</v>
      </c>
      <c r="R549" t="str">
        <f t="shared" si="51"/>
        <v>web</v>
      </c>
      <c r="S549" s="13">
        <f t="shared" si="52"/>
        <v>42380.696342592593</v>
      </c>
      <c r="T549" s="13">
        <f t="shared" si="53"/>
        <v>42410.696342592593</v>
      </c>
    </row>
    <row r="550" spans="1:20" ht="48">
      <c r="A550">
        <v>548</v>
      </c>
      <c r="B550" s="1" t="s">
        <v>549</v>
      </c>
      <c r="C550" s="1" t="s">
        <v>4658</v>
      </c>
      <c r="D550" s="4">
        <v>10000</v>
      </c>
      <c r="E550" s="4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3">
        <f t="shared" si="48"/>
        <v>8.9999999999999998E-4</v>
      </c>
      <c r="P550" s="5">
        <f t="shared" si="49"/>
        <v>9</v>
      </c>
      <c r="Q550" s="3" t="str">
        <f t="shared" si="50"/>
        <v>technology</v>
      </c>
      <c r="R550" t="str">
        <f t="shared" si="51"/>
        <v>web</v>
      </c>
      <c r="S550" s="13">
        <f t="shared" si="52"/>
        <v>42276.903333333335</v>
      </c>
      <c r="T550" s="13">
        <f t="shared" si="53"/>
        <v>42306.903333333335</v>
      </c>
    </row>
    <row r="551" spans="1:20" ht="48">
      <c r="A551">
        <v>549</v>
      </c>
      <c r="B551" s="1" t="s">
        <v>550</v>
      </c>
      <c r="C551" s="1" t="s">
        <v>4659</v>
      </c>
      <c r="D551" s="4">
        <v>2500</v>
      </c>
      <c r="E551" s="4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3">
        <f t="shared" si="48"/>
        <v>2.7199999999999998E-2</v>
      </c>
      <c r="P551" s="5">
        <f t="shared" si="49"/>
        <v>8.5</v>
      </c>
      <c r="Q551" s="3" t="str">
        <f t="shared" si="50"/>
        <v>technology</v>
      </c>
      <c r="R551" t="str">
        <f t="shared" si="51"/>
        <v>web</v>
      </c>
      <c r="S551" s="13">
        <f t="shared" si="52"/>
        <v>42163.636828703704</v>
      </c>
      <c r="T551" s="13">
        <f t="shared" si="53"/>
        <v>42193.636828703704</v>
      </c>
    </row>
    <row r="552" spans="1:20" ht="48">
      <c r="A552">
        <v>550</v>
      </c>
      <c r="B552" s="1" t="s">
        <v>551</v>
      </c>
      <c r="C552" s="1" t="s">
        <v>4660</v>
      </c>
      <c r="D552" s="4">
        <v>5000</v>
      </c>
      <c r="E552" s="4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3">
        <f t="shared" si="48"/>
        <v>7.0000000000000001E-3</v>
      </c>
      <c r="P552" s="5">
        <f t="shared" si="49"/>
        <v>8.75</v>
      </c>
      <c r="Q552" s="3" t="str">
        <f t="shared" si="50"/>
        <v>technology</v>
      </c>
      <c r="R552" t="str">
        <f t="shared" si="51"/>
        <v>web</v>
      </c>
      <c r="S552" s="13">
        <f t="shared" si="52"/>
        <v>42753.678761574076</v>
      </c>
      <c r="T552" s="13">
        <f t="shared" si="53"/>
        <v>42766.208333333328</v>
      </c>
    </row>
    <row r="553" spans="1:20" ht="48">
      <c r="A553">
        <v>551</v>
      </c>
      <c r="B553" s="1" t="s">
        <v>552</v>
      </c>
      <c r="C553" s="1" t="s">
        <v>4661</v>
      </c>
      <c r="D553" s="4">
        <v>75000</v>
      </c>
      <c r="E553" s="4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3">
        <f t="shared" si="48"/>
        <v>5.0413333333333331E-2</v>
      </c>
      <c r="P553" s="5">
        <f t="shared" si="49"/>
        <v>135.03571428571428</v>
      </c>
      <c r="Q553" s="3" t="str">
        <f t="shared" si="50"/>
        <v>technology</v>
      </c>
      <c r="R553" t="str">
        <f t="shared" si="51"/>
        <v>web</v>
      </c>
      <c r="S553" s="13">
        <f t="shared" si="52"/>
        <v>42173.275740740741</v>
      </c>
      <c r="T553" s="13">
        <f t="shared" si="53"/>
        <v>42217.745138888888</v>
      </c>
    </row>
    <row r="554" spans="1:20" ht="48">
      <c r="A554">
        <v>552</v>
      </c>
      <c r="B554" s="1" t="s">
        <v>553</v>
      </c>
      <c r="C554" s="1" t="s">
        <v>4662</v>
      </c>
      <c r="D554" s="4">
        <v>45000</v>
      </c>
      <c r="E554" s="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3">
        <f t="shared" si="48"/>
        <v>0</v>
      </c>
      <c r="P554" s="5" t="e">
        <f t="shared" si="49"/>
        <v>#DIV/0!</v>
      </c>
      <c r="Q554" s="3" t="str">
        <f t="shared" si="50"/>
        <v>technology</v>
      </c>
      <c r="R554" t="str">
        <f t="shared" si="51"/>
        <v>web</v>
      </c>
      <c r="S554" s="13">
        <f t="shared" si="52"/>
        <v>42318.616851851853</v>
      </c>
      <c r="T554" s="13">
        <f t="shared" si="53"/>
        <v>42378.616851851853</v>
      </c>
    </row>
    <row r="555" spans="1:20" ht="48">
      <c r="A555">
        <v>553</v>
      </c>
      <c r="B555" s="1" t="s">
        <v>554</v>
      </c>
      <c r="C555" s="1" t="s">
        <v>4663</v>
      </c>
      <c r="D555" s="4">
        <v>25000</v>
      </c>
      <c r="E555" s="4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3">
        <f t="shared" si="48"/>
        <v>4.9199999999999999E-3</v>
      </c>
      <c r="P555" s="5">
        <f t="shared" si="49"/>
        <v>20.5</v>
      </c>
      <c r="Q555" s="3" t="str">
        <f t="shared" si="50"/>
        <v>technology</v>
      </c>
      <c r="R555" t="str">
        <f t="shared" si="51"/>
        <v>web</v>
      </c>
      <c r="S555" s="13">
        <f t="shared" si="52"/>
        <v>41927.71980324074</v>
      </c>
      <c r="T555" s="13">
        <f t="shared" si="53"/>
        <v>41957.761469907404</v>
      </c>
    </row>
    <row r="556" spans="1:20" ht="48">
      <c r="A556">
        <v>554</v>
      </c>
      <c r="B556" s="1" t="s">
        <v>555</v>
      </c>
      <c r="C556" s="1" t="s">
        <v>4664</v>
      </c>
      <c r="D556" s="4">
        <v>3870</v>
      </c>
      <c r="E556" s="4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3">
        <f t="shared" si="48"/>
        <v>0.36589147286821705</v>
      </c>
      <c r="P556" s="5">
        <f t="shared" si="49"/>
        <v>64.36363636363636</v>
      </c>
      <c r="Q556" s="3" t="str">
        <f t="shared" si="50"/>
        <v>technology</v>
      </c>
      <c r="R556" t="str">
        <f t="shared" si="51"/>
        <v>web</v>
      </c>
      <c r="S556" s="13">
        <f t="shared" si="52"/>
        <v>41901.684861111113</v>
      </c>
      <c r="T556" s="13">
        <f t="shared" si="53"/>
        <v>41931.684861111113</v>
      </c>
    </row>
    <row r="557" spans="1:20" ht="48">
      <c r="A557">
        <v>555</v>
      </c>
      <c r="B557" s="1" t="s">
        <v>556</v>
      </c>
      <c r="C557" s="1" t="s">
        <v>4665</v>
      </c>
      <c r="D557" s="4">
        <v>7500</v>
      </c>
      <c r="E557" s="4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3">
        <f t="shared" si="48"/>
        <v>0</v>
      </c>
      <c r="P557" s="5" t="e">
        <f t="shared" si="49"/>
        <v>#DIV/0!</v>
      </c>
      <c r="Q557" s="3" t="str">
        <f t="shared" si="50"/>
        <v>technology</v>
      </c>
      <c r="R557" t="str">
        <f t="shared" si="51"/>
        <v>web</v>
      </c>
      <c r="S557" s="13">
        <f t="shared" si="52"/>
        <v>42503.353506944448</v>
      </c>
      <c r="T557" s="13">
        <f t="shared" si="53"/>
        <v>42533.353506944448</v>
      </c>
    </row>
    <row r="558" spans="1:20" ht="32">
      <c r="A558">
        <v>556</v>
      </c>
      <c r="B558" s="1" t="s">
        <v>557</v>
      </c>
      <c r="C558" s="1" t="s">
        <v>4666</v>
      </c>
      <c r="D558" s="4">
        <v>8000</v>
      </c>
      <c r="E558" s="4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3">
        <f t="shared" si="48"/>
        <v>2.5000000000000001E-2</v>
      </c>
      <c r="P558" s="5">
        <f t="shared" si="49"/>
        <v>200</v>
      </c>
      <c r="Q558" s="3" t="str">
        <f t="shared" si="50"/>
        <v>technology</v>
      </c>
      <c r="R558" t="str">
        <f t="shared" si="51"/>
        <v>web</v>
      </c>
      <c r="S558" s="13">
        <f t="shared" si="52"/>
        <v>42345.860150462962</v>
      </c>
      <c r="T558" s="13">
        <f t="shared" si="53"/>
        <v>42375.860150462962</v>
      </c>
    </row>
    <row r="559" spans="1:20" ht="48">
      <c r="A559">
        <v>557</v>
      </c>
      <c r="B559" s="1" t="s">
        <v>558</v>
      </c>
      <c r="C559" s="1" t="s">
        <v>4667</v>
      </c>
      <c r="D559" s="4">
        <v>150000</v>
      </c>
      <c r="E559" s="4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3">
        <f t="shared" si="48"/>
        <v>9.1066666666666674E-3</v>
      </c>
      <c r="P559" s="5">
        <f t="shared" si="49"/>
        <v>68.3</v>
      </c>
      <c r="Q559" s="3" t="str">
        <f t="shared" si="50"/>
        <v>technology</v>
      </c>
      <c r="R559" t="str">
        <f t="shared" si="51"/>
        <v>web</v>
      </c>
      <c r="S559" s="13">
        <f t="shared" si="52"/>
        <v>42676.942164351851</v>
      </c>
      <c r="T559" s="13">
        <f t="shared" si="53"/>
        <v>42706.983831018515</v>
      </c>
    </row>
    <row r="560" spans="1:20" ht="48">
      <c r="A560">
        <v>558</v>
      </c>
      <c r="B560" s="1" t="s">
        <v>559</v>
      </c>
      <c r="C560" s="1" t="s">
        <v>4668</v>
      </c>
      <c r="D560" s="4">
        <v>750</v>
      </c>
      <c r="E560" s="4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3">
        <f t="shared" si="48"/>
        <v>0</v>
      </c>
      <c r="P560" s="5" t="e">
        <f t="shared" si="49"/>
        <v>#DIV/0!</v>
      </c>
      <c r="Q560" s="3" t="str">
        <f t="shared" si="50"/>
        <v>technology</v>
      </c>
      <c r="R560" t="str">
        <f t="shared" si="51"/>
        <v>web</v>
      </c>
      <c r="S560" s="13">
        <f t="shared" si="52"/>
        <v>42057.883159722223</v>
      </c>
      <c r="T560" s="13">
        <f t="shared" si="53"/>
        <v>42087.841493055559</v>
      </c>
    </row>
    <row r="561" spans="1:20" ht="48">
      <c r="A561">
        <v>559</v>
      </c>
      <c r="B561" s="1" t="s">
        <v>560</v>
      </c>
      <c r="C561" s="1" t="s">
        <v>4669</v>
      </c>
      <c r="D561" s="4">
        <v>240000</v>
      </c>
      <c r="E561" s="4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3">
        <f t="shared" si="48"/>
        <v>2.0833333333333335E-4</v>
      </c>
      <c r="P561" s="5">
        <f t="shared" si="49"/>
        <v>50</v>
      </c>
      <c r="Q561" s="3" t="str">
        <f t="shared" si="50"/>
        <v>technology</v>
      </c>
      <c r="R561" t="str">
        <f t="shared" si="51"/>
        <v>web</v>
      </c>
      <c r="S561" s="13">
        <f t="shared" si="52"/>
        <v>42321.283101851848</v>
      </c>
      <c r="T561" s="13">
        <f t="shared" si="53"/>
        <v>42351.283101851848</v>
      </c>
    </row>
    <row r="562" spans="1:20" ht="48">
      <c r="A562">
        <v>560</v>
      </c>
      <c r="B562" s="1" t="s">
        <v>561</v>
      </c>
      <c r="C562" s="1" t="s">
        <v>4670</v>
      </c>
      <c r="D562" s="4">
        <v>100000</v>
      </c>
      <c r="E562" s="4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3">
        <f t="shared" si="48"/>
        <v>1.2E-4</v>
      </c>
      <c r="P562" s="5">
        <f t="shared" si="49"/>
        <v>4</v>
      </c>
      <c r="Q562" s="3" t="str">
        <f t="shared" si="50"/>
        <v>technology</v>
      </c>
      <c r="R562" t="str">
        <f t="shared" si="51"/>
        <v>web</v>
      </c>
      <c r="S562" s="13">
        <f t="shared" si="52"/>
        <v>41960.771354166667</v>
      </c>
      <c r="T562" s="13">
        <f t="shared" si="53"/>
        <v>41990.771354166667</v>
      </c>
    </row>
    <row r="563" spans="1:20" ht="48">
      <c r="A563">
        <v>561</v>
      </c>
      <c r="B563" s="1" t="s">
        <v>562</v>
      </c>
      <c r="C563" s="1" t="s">
        <v>4671</v>
      </c>
      <c r="D563" s="4">
        <v>15000</v>
      </c>
      <c r="E563" s="4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3">
        <f t="shared" si="48"/>
        <v>3.6666666666666666E-3</v>
      </c>
      <c r="P563" s="5">
        <f t="shared" si="49"/>
        <v>27.5</v>
      </c>
      <c r="Q563" s="3" t="str">
        <f t="shared" si="50"/>
        <v>technology</v>
      </c>
      <c r="R563" t="str">
        <f t="shared" si="51"/>
        <v>web</v>
      </c>
      <c r="S563" s="13">
        <f t="shared" si="52"/>
        <v>42268.658715277779</v>
      </c>
      <c r="T563" s="13">
        <f t="shared" si="53"/>
        <v>42303.658715277779</v>
      </c>
    </row>
    <row r="564" spans="1:20" ht="48">
      <c r="A564">
        <v>562</v>
      </c>
      <c r="B564" s="1" t="s">
        <v>563</v>
      </c>
      <c r="C564" s="1" t="s">
        <v>4672</v>
      </c>
      <c r="D564" s="4">
        <v>50000</v>
      </c>
      <c r="E564" s="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3">
        <f t="shared" si="48"/>
        <v>0</v>
      </c>
      <c r="P564" s="5" t="e">
        <f t="shared" si="49"/>
        <v>#DIV/0!</v>
      </c>
      <c r="Q564" s="3" t="str">
        <f t="shared" si="50"/>
        <v>technology</v>
      </c>
      <c r="R564" t="str">
        <f t="shared" si="51"/>
        <v>web</v>
      </c>
      <c r="S564" s="13">
        <f t="shared" si="52"/>
        <v>42692.389062500006</v>
      </c>
      <c r="T564" s="13">
        <f t="shared" si="53"/>
        <v>42722.389062500006</v>
      </c>
    </row>
    <row r="565" spans="1:20" ht="48">
      <c r="A565">
        <v>563</v>
      </c>
      <c r="B565" s="1" t="s">
        <v>564</v>
      </c>
      <c r="C565" s="1" t="s">
        <v>4673</v>
      </c>
      <c r="D565" s="4">
        <v>75000</v>
      </c>
      <c r="E565" s="4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3">
        <f t="shared" si="48"/>
        <v>9.0666666666666662E-4</v>
      </c>
      <c r="P565" s="5">
        <f t="shared" si="49"/>
        <v>34</v>
      </c>
      <c r="Q565" s="3" t="str">
        <f t="shared" si="50"/>
        <v>technology</v>
      </c>
      <c r="R565" t="str">
        <f t="shared" si="51"/>
        <v>web</v>
      </c>
      <c r="S565" s="13">
        <f t="shared" si="52"/>
        <v>42022.069988425923</v>
      </c>
      <c r="T565" s="13">
        <f t="shared" si="53"/>
        <v>42052.069988425923</v>
      </c>
    </row>
    <row r="566" spans="1:20" ht="48">
      <c r="A566">
        <v>564</v>
      </c>
      <c r="B566" s="1" t="s">
        <v>565</v>
      </c>
      <c r="C566" s="1" t="s">
        <v>4674</v>
      </c>
      <c r="D566" s="4">
        <v>18000</v>
      </c>
      <c r="E566" s="4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3">
        <f t="shared" si="48"/>
        <v>5.5555555555555558E-5</v>
      </c>
      <c r="P566" s="5">
        <f t="shared" si="49"/>
        <v>1</v>
      </c>
      <c r="Q566" s="3" t="str">
        <f t="shared" si="50"/>
        <v>technology</v>
      </c>
      <c r="R566" t="str">
        <f t="shared" si="51"/>
        <v>web</v>
      </c>
      <c r="S566" s="13">
        <f t="shared" si="52"/>
        <v>42411.942997685182</v>
      </c>
      <c r="T566" s="13">
        <f t="shared" si="53"/>
        <v>42441.942997685182</v>
      </c>
    </row>
    <row r="567" spans="1:20" ht="48">
      <c r="A567">
        <v>565</v>
      </c>
      <c r="B567" s="1" t="s">
        <v>566</v>
      </c>
      <c r="C567" s="1" t="s">
        <v>4675</v>
      </c>
      <c r="D567" s="4">
        <v>25000</v>
      </c>
      <c r="E567" s="4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3">
        <f t="shared" si="48"/>
        <v>0</v>
      </c>
      <c r="P567" s="5" t="e">
        <f t="shared" si="49"/>
        <v>#DIV/0!</v>
      </c>
      <c r="Q567" s="3" t="str">
        <f t="shared" si="50"/>
        <v>technology</v>
      </c>
      <c r="R567" t="str">
        <f t="shared" si="51"/>
        <v>web</v>
      </c>
      <c r="S567" s="13">
        <f t="shared" si="52"/>
        <v>42165.785289351858</v>
      </c>
      <c r="T567" s="13">
        <f t="shared" si="53"/>
        <v>42195.785289351858</v>
      </c>
    </row>
    <row r="568" spans="1:20" ht="48">
      <c r="A568">
        <v>566</v>
      </c>
      <c r="B568" s="1" t="s">
        <v>567</v>
      </c>
      <c r="C568" s="1" t="s">
        <v>4676</v>
      </c>
      <c r="D568" s="4">
        <v>5000</v>
      </c>
      <c r="E568" s="4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3">
        <f t="shared" si="48"/>
        <v>2.0000000000000001E-4</v>
      </c>
      <c r="P568" s="5">
        <f t="shared" si="49"/>
        <v>1</v>
      </c>
      <c r="Q568" s="3" t="str">
        <f t="shared" si="50"/>
        <v>technology</v>
      </c>
      <c r="R568" t="str">
        <f t="shared" si="51"/>
        <v>web</v>
      </c>
      <c r="S568" s="13">
        <f t="shared" si="52"/>
        <v>42535.68440972222</v>
      </c>
      <c r="T568" s="13">
        <f t="shared" si="53"/>
        <v>42565.68440972222</v>
      </c>
    </row>
    <row r="569" spans="1:20" ht="48">
      <c r="A569">
        <v>567</v>
      </c>
      <c r="B569" s="1" t="s">
        <v>568</v>
      </c>
      <c r="C569" s="1" t="s">
        <v>4677</v>
      </c>
      <c r="D569" s="4">
        <v>10000</v>
      </c>
      <c r="E569" s="4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3">
        <f t="shared" si="48"/>
        <v>0</v>
      </c>
      <c r="P569" s="5" t="e">
        <f t="shared" si="49"/>
        <v>#DIV/0!</v>
      </c>
      <c r="Q569" s="3" t="str">
        <f t="shared" si="50"/>
        <v>technology</v>
      </c>
      <c r="R569" t="str">
        <f t="shared" si="51"/>
        <v>web</v>
      </c>
      <c r="S569" s="13">
        <f t="shared" si="52"/>
        <v>41975.842523148152</v>
      </c>
      <c r="T569" s="13">
        <f t="shared" si="53"/>
        <v>42005.842523148152</v>
      </c>
    </row>
    <row r="570" spans="1:20" ht="64">
      <c r="A570">
        <v>568</v>
      </c>
      <c r="B570" s="1" t="s">
        <v>569</v>
      </c>
      <c r="C570" s="1" t="s">
        <v>4678</v>
      </c>
      <c r="D570" s="4">
        <v>24500</v>
      </c>
      <c r="E570" s="4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3">
        <f t="shared" si="48"/>
        <v>0.01</v>
      </c>
      <c r="P570" s="5">
        <f t="shared" si="49"/>
        <v>49</v>
      </c>
      <c r="Q570" s="3" t="str">
        <f t="shared" si="50"/>
        <v>technology</v>
      </c>
      <c r="R570" t="str">
        <f t="shared" si="51"/>
        <v>web</v>
      </c>
      <c r="S570" s="13">
        <f t="shared" si="52"/>
        <v>42348.9215625</v>
      </c>
      <c r="T570" s="13">
        <f t="shared" si="53"/>
        <v>42385.458333333328</v>
      </c>
    </row>
    <row r="571" spans="1:20" ht="48">
      <c r="A571">
        <v>569</v>
      </c>
      <c r="B571" s="1" t="s">
        <v>570</v>
      </c>
      <c r="C571" s="1" t="s">
        <v>4679</v>
      </c>
      <c r="D571" s="4">
        <v>2500</v>
      </c>
      <c r="E571" s="4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3">
        <f t="shared" si="48"/>
        <v>8.0000000000000002E-3</v>
      </c>
      <c r="P571" s="5">
        <f t="shared" si="49"/>
        <v>20</v>
      </c>
      <c r="Q571" s="3" t="str">
        <f t="shared" si="50"/>
        <v>technology</v>
      </c>
      <c r="R571" t="str">
        <f t="shared" si="51"/>
        <v>web</v>
      </c>
      <c r="S571" s="13">
        <f t="shared" si="52"/>
        <v>42340.847361111111</v>
      </c>
      <c r="T571" s="13">
        <f t="shared" si="53"/>
        <v>42370.847361111111</v>
      </c>
    </row>
    <row r="572" spans="1:20" ht="32">
      <c r="A572">
        <v>570</v>
      </c>
      <c r="B572" s="1" t="s">
        <v>571</v>
      </c>
      <c r="C572" s="1" t="s">
        <v>4680</v>
      </c>
      <c r="D572" s="4">
        <v>85000</v>
      </c>
      <c r="E572" s="4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3">
        <f t="shared" si="48"/>
        <v>1.6705882352941177E-3</v>
      </c>
      <c r="P572" s="5">
        <f t="shared" si="49"/>
        <v>142</v>
      </c>
      <c r="Q572" s="3" t="str">
        <f t="shared" si="50"/>
        <v>technology</v>
      </c>
      <c r="R572" t="str">
        <f t="shared" si="51"/>
        <v>web</v>
      </c>
      <c r="S572" s="13">
        <f t="shared" si="52"/>
        <v>42388.798252314817</v>
      </c>
      <c r="T572" s="13">
        <f t="shared" si="53"/>
        <v>42418.798252314817</v>
      </c>
    </row>
    <row r="573" spans="1:20" ht="48">
      <c r="A573">
        <v>571</v>
      </c>
      <c r="B573" s="1" t="s">
        <v>572</v>
      </c>
      <c r="C573" s="1" t="s">
        <v>4681</v>
      </c>
      <c r="D573" s="4">
        <v>25000</v>
      </c>
      <c r="E573" s="4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3">
        <f t="shared" si="48"/>
        <v>4.2399999999999998E-3</v>
      </c>
      <c r="P573" s="5">
        <f t="shared" si="49"/>
        <v>53</v>
      </c>
      <c r="Q573" s="3" t="str">
        <f t="shared" si="50"/>
        <v>technology</v>
      </c>
      <c r="R573" t="str">
        <f t="shared" si="51"/>
        <v>web</v>
      </c>
      <c r="S573" s="13">
        <f t="shared" si="52"/>
        <v>42192.816238425927</v>
      </c>
      <c r="T573" s="13">
        <f t="shared" si="53"/>
        <v>42212.165972222225</v>
      </c>
    </row>
    <row r="574" spans="1:20" ht="48">
      <c r="A574">
        <v>572</v>
      </c>
      <c r="B574" s="1" t="s">
        <v>573</v>
      </c>
      <c r="C574" s="1" t="s">
        <v>4682</v>
      </c>
      <c r="D574" s="4">
        <v>2500</v>
      </c>
      <c r="E574" s="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3">
        <f t="shared" si="48"/>
        <v>0</v>
      </c>
      <c r="P574" s="5" t="e">
        <f t="shared" si="49"/>
        <v>#DIV/0!</v>
      </c>
      <c r="Q574" s="3" t="str">
        <f t="shared" si="50"/>
        <v>technology</v>
      </c>
      <c r="R574" t="str">
        <f t="shared" si="51"/>
        <v>web</v>
      </c>
      <c r="S574" s="13">
        <f t="shared" si="52"/>
        <v>42282.71629629629</v>
      </c>
      <c r="T574" s="13">
        <f t="shared" si="53"/>
        <v>42312.757962962962</v>
      </c>
    </row>
    <row r="575" spans="1:20" ht="48">
      <c r="A575">
        <v>573</v>
      </c>
      <c r="B575" s="1" t="s">
        <v>574</v>
      </c>
      <c r="C575" s="1" t="s">
        <v>4683</v>
      </c>
      <c r="D575" s="4">
        <v>88888</v>
      </c>
      <c r="E575" s="4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3">
        <f t="shared" si="48"/>
        <v>3.892538925389254E-3</v>
      </c>
      <c r="P575" s="5">
        <f t="shared" si="49"/>
        <v>38.444444444444443</v>
      </c>
      <c r="Q575" s="3" t="str">
        <f t="shared" si="50"/>
        <v>technology</v>
      </c>
      <c r="R575" t="str">
        <f t="shared" si="51"/>
        <v>web</v>
      </c>
      <c r="S575" s="13">
        <f t="shared" si="52"/>
        <v>41963.050127314811</v>
      </c>
      <c r="T575" s="13">
        <f t="shared" si="53"/>
        <v>42022.05</v>
      </c>
    </row>
    <row r="576" spans="1:20" ht="48">
      <c r="A576">
        <v>574</v>
      </c>
      <c r="B576" s="1" t="s">
        <v>575</v>
      </c>
      <c r="C576" s="1" t="s">
        <v>4684</v>
      </c>
      <c r="D576" s="4">
        <v>11180</v>
      </c>
      <c r="E576" s="4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3">
        <f t="shared" si="48"/>
        <v>7.1556350626118068E-3</v>
      </c>
      <c r="P576" s="5">
        <f t="shared" si="49"/>
        <v>20</v>
      </c>
      <c r="Q576" s="3" t="str">
        <f t="shared" si="50"/>
        <v>technology</v>
      </c>
      <c r="R576" t="str">
        <f t="shared" si="51"/>
        <v>web</v>
      </c>
      <c r="S576" s="13">
        <f t="shared" si="52"/>
        <v>42632.443368055552</v>
      </c>
      <c r="T576" s="13">
        <f t="shared" si="53"/>
        <v>42662.443368055552</v>
      </c>
    </row>
    <row r="577" spans="1:20" ht="48">
      <c r="A577">
        <v>575</v>
      </c>
      <c r="B577" s="1" t="s">
        <v>576</v>
      </c>
      <c r="C577" s="1" t="s">
        <v>4685</v>
      </c>
      <c r="D577" s="4">
        <v>60000</v>
      </c>
      <c r="E577" s="4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3">
        <f t="shared" si="48"/>
        <v>4.3166666666666666E-3</v>
      </c>
      <c r="P577" s="5">
        <f t="shared" si="49"/>
        <v>64.75</v>
      </c>
      <c r="Q577" s="3" t="str">
        <f t="shared" si="50"/>
        <v>technology</v>
      </c>
      <c r="R577" t="str">
        <f t="shared" si="51"/>
        <v>web</v>
      </c>
      <c r="S577" s="13">
        <f t="shared" si="52"/>
        <v>42138.692627314813</v>
      </c>
      <c r="T577" s="13">
        <f t="shared" si="53"/>
        <v>42168.692627314813</v>
      </c>
    </row>
    <row r="578" spans="1:20" ht="48">
      <c r="A578">
        <v>576</v>
      </c>
      <c r="B578" s="1" t="s">
        <v>577</v>
      </c>
      <c r="C578" s="1" t="s">
        <v>4686</v>
      </c>
      <c r="D578" s="4">
        <v>80000</v>
      </c>
      <c r="E578" s="4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3">
        <f t="shared" si="48"/>
        <v>1.2500000000000001E-5</v>
      </c>
      <c r="P578" s="5">
        <f t="shared" si="49"/>
        <v>1</v>
      </c>
      <c r="Q578" s="3" t="str">
        <f t="shared" si="50"/>
        <v>technology</v>
      </c>
      <c r="R578" t="str">
        <f t="shared" si="51"/>
        <v>web</v>
      </c>
      <c r="S578" s="13">
        <f t="shared" si="52"/>
        <v>42031.471666666665</v>
      </c>
      <c r="T578" s="13">
        <f t="shared" si="53"/>
        <v>42091.43</v>
      </c>
    </row>
    <row r="579" spans="1:20" ht="48">
      <c r="A579">
        <v>577</v>
      </c>
      <c r="B579" s="1" t="s">
        <v>578</v>
      </c>
      <c r="C579" s="1" t="s">
        <v>4687</v>
      </c>
      <c r="D579" s="4">
        <v>5000</v>
      </c>
      <c r="E579" s="4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3">
        <f t="shared" ref="O579:O642" si="54">E579/D579</f>
        <v>2E-3</v>
      </c>
      <c r="P579" s="5">
        <f t="shared" ref="P579:P642" si="55">E579/L579</f>
        <v>10</v>
      </c>
      <c r="Q579" s="3" t="str">
        <f t="shared" ref="Q579:Q642" si="56">LEFT(N579,SEARCH("/",N579)-1)</f>
        <v>technology</v>
      </c>
      <c r="R579" t="str">
        <f t="shared" ref="R579:R642" si="57">RIGHT(N579,LEN(N579)-SEARCH("/",N579))</f>
        <v>web</v>
      </c>
      <c r="S579" s="13">
        <f t="shared" ref="S579:S642" si="58">(((J579/60)/60)/24)+DATE(1970,1,1)</f>
        <v>42450.589143518519</v>
      </c>
      <c r="T579" s="13">
        <f t="shared" ref="T579:T642" si="59">(((I579/60)/60)/24)+DATE(1970,1,1)</f>
        <v>42510.589143518519</v>
      </c>
    </row>
    <row r="580" spans="1:20" ht="32">
      <c r="A580">
        <v>578</v>
      </c>
      <c r="B580" s="1" t="s">
        <v>579</v>
      </c>
      <c r="C580" s="1" t="s">
        <v>4688</v>
      </c>
      <c r="D580" s="4">
        <v>125000</v>
      </c>
      <c r="E580" s="4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3">
        <f t="shared" si="54"/>
        <v>1.12E-4</v>
      </c>
      <c r="P580" s="5">
        <f t="shared" si="55"/>
        <v>2</v>
      </c>
      <c r="Q580" s="3" t="str">
        <f t="shared" si="56"/>
        <v>technology</v>
      </c>
      <c r="R580" t="str">
        <f t="shared" si="57"/>
        <v>web</v>
      </c>
      <c r="S580" s="13">
        <f t="shared" si="58"/>
        <v>42230.578622685185</v>
      </c>
      <c r="T580" s="13">
        <f t="shared" si="59"/>
        <v>42254.578622685185</v>
      </c>
    </row>
    <row r="581" spans="1:20" ht="32">
      <c r="A581">
        <v>579</v>
      </c>
      <c r="B581" s="1" t="s">
        <v>580</v>
      </c>
      <c r="C581" s="1" t="s">
        <v>4689</v>
      </c>
      <c r="D581" s="4">
        <v>12000</v>
      </c>
      <c r="E581" s="4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3">
        <f t="shared" si="54"/>
        <v>1.4583333333333334E-2</v>
      </c>
      <c r="P581" s="5">
        <f t="shared" si="55"/>
        <v>35</v>
      </c>
      <c r="Q581" s="3" t="str">
        <f t="shared" si="56"/>
        <v>technology</v>
      </c>
      <c r="R581" t="str">
        <f t="shared" si="57"/>
        <v>web</v>
      </c>
      <c r="S581" s="13">
        <f t="shared" si="58"/>
        <v>41968.852118055554</v>
      </c>
      <c r="T581" s="13">
        <f t="shared" si="59"/>
        <v>41998.852118055554</v>
      </c>
    </row>
    <row r="582" spans="1:20" ht="48">
      <c r="A582">
        <v>580</v>
      </c>
      <c r="B582" s="1" t="s">
        <v>581</v>
      </c>
      <c r="C582" s="1" t="s">
        <v>4690</v>
      </c>
      <c r="D582" s="4">
        <v>3000</v>
      </c>
      <c r="E582" s="4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3">
        <f t="shared" si="54"/>
        <v>3.3333333333333332E-4</v>
      </c>
      <c r="P582" s="5">
        <f t="shared" si="55"/>
        <v>1</v>
      </c>
      <c r="Q582" s="3" t="str">
        <f t="shared" si="56"/>
        <v>technology</v>
      </c>
      <c r="R582" t="str">
        <f t="shared" si="57"/>
        <v>web</v>
      </c>
      <c r="S582" s="13">
        <f t="shared" si="58"/>
        <v>42605.908182870371</v>
      </c>
      <c r="T582" s="13">
        <f t="shared" si="59"/>
        <v>42635.908182870371</v>
      </c>
    </row>
    <row r="583" spans="1:20" ht="48">
      <c r="A583">
        <v>581</v>
      </c>
      <c r="B583" s="1" t="s">
        <v>582</v>
      </c>
      <c r="C583" s="1" t="s">
        <v>4691</v>
      </c>
      <c r="D583" s="4">
        <v>400</v>
      </c>
      <c r="E583" s="4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3">
        <f t="shared" si="54"/>
        <v>0</v>
      </c>
      <c r="P583" s="5" t="e">
        <f t="shared" si="55"/>
        <v>#DIV/0!</v>
      </c>
      <c r="Q583" s="3" t="str">
        <f t="shared" si="56"/>
        <v>technology</v>
      </c>
      <c r="R583" t="str">
        <f t="shared" si="57"/>
        <v>web</v>
      </c>
      <c r="S583" s="13">
        <f t="shared" si="58"/>
        <v>42188.012777777782</v>
      </c>
      <c r="T583" s="13">
        <f t="shared" si="59"/>
        <v>42218.012777777782</v>
      </c>
    </row>
    <row r="584" spans="1:20" ht="48">
      <c r="A584">
        <v>582</v>
      </c>
      <c r="B584" s="1" t="s">
        <v>583</v>
      </c>
      <c r="C584" s="1" t="s">
        <v>4692</v>
      </c>
      <c r="D584" s="4">
        <v>100000</v>
      </c>
      <c r="E584" s="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3">
        <f t="shared" si="54"/>
        <v>0</v>
      </c>
      <c r="P584" s="5" t="e">
        <f t="shared" si="55"/>
        <v>#DIV/0!</v>
      </c>
      <c r="Q584" s="3" t="str">
        <f t="shared" si="56"/>
        <v>technology</v>
      </c>
      <c r="R584" t="str">
        <f t="shared" si="57"/>
        <v>web</v>
      </c>
      <c r="S584" s="13">
        <f t="shared" si="58"/>
        <v>42055.739803240736</v>
      </c>
      <c r="T584" s="13">
        <f t="shared" si="59"/>
        <v>42078.75</v>
      </c>
    </row>
    <row r="585" spans="1:20" ht="32">
      <c r="A585">
        <v>583</v>
      </c>
      <c r="B585" s="1" t="s">
        <v>584</v>
      </c>
      <c r="C585" s="1" t="s">
        <v>4693</v>
      </c>
      <c r="D585" s="4">
        <v>9000</v>
      </c>
      <c r="E585" s="4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3">
        <f t="shared" si="54"/>
        <v>1.1111111111111112E-4</v>
      </c>
      <c r="P585" s="5">
        <f t="shared" si="55"/>
        <v>1</v>
      </c>
      <c r="Q585" s="3" t="str">
        <f t="shared" si="56"/>
        <v>technology</v>
      </c>
      <c r="R585" t="str">
        <f t="shared" si="57"/>
        <v>web</v>
      </c>
      <c r="S585" s="13">
        <f t="shared" si="58"/>
        <v>42052.93850694444</v>
      </c>
      <c r="T585" s="13">
        <f t="shared" si="59"/>
        <v>42082.896840277783</v>
      </c>
    </row>
    <row r="586" spans="1:20" ht="32">
      <c r="A586">
        <v>584</v>
      </c>
      <c r="B586" s="1" t="s">
        <v>585</v>
      </c>
      <c r="C586" s="1" t="s">
        <v>4694</v>
      </c>
      <c r="D586" s="4">
        <v>1000</v>
      </c>
      <c r="E586" s="4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3">
        <f t="shared" si="54"/>
        <v>0.01</v>
      </c>
      <c r="P586" s="5">
        <f t="shared" si="55"/>
        <v>5</v>
      </c>
      <c r="Q586" s="3" t="str">
        <f t="shared" si="56"/>
        <v>technology</v>
      </c>
      <c r="R586" t="str">
        <f t="shared" si="57"/>
        <v>web</v>
      </c>
      <c r="S586" s="13">
        <f t="shared" si="58"/>
        <v>42049.716620370367</v>
      </c>
      <c r="T586" s="13">
        <f t="shared" si="59"/>
        <v>42079.674953703703</v>
      </c>
    </row>
    <row r="587" spans="1:20" ht="48">
      <c r="A587">
        <v>585</v>
      </c>
      <c r="B587" s="1" t="s">
        <v>586</v>
      </c>
      <c r="C587" s="1" t="s">
        <v>4695</v>
      </c>
      <c r="D587" s="4">
        <v>9000</v>
      </c>
      <c r="E587" s="4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3">
        <f t="shared" si="54"/>
        <v>0</v>
      </c>
      <c r="P587" s="5" t="e">
        <f t="shared" si="55"/>
        <v>#DIV/0!</v>
      </c>
      <c r="Q587" s="3" t="str">
        <f t="shared" si="56"/>
        <v>technology</v>
      </c>
      <c r="R587" t="str">
        <f t="shared" si="57"/>
        <v>web</v>
      </c>
      <c r="S587" s="13">
        <f t="shared" si="58"/>
        <v>42283.3909375</v>
      </c>
      <c r="T587" s="13">
        <f t="shared" si="59"/>
        <v>42339</v>
      </c>
    </row>
    <row r="588" spans="1:20" ht="48">
      <c r="A588">
        <v>586</v>
      </c>
      <c r="B588" s="1" t="s">
        <v>587</v>
      </c>
      <c r="C588" s="1" t="s">
        <v>4696</v>
      </c>
      <c r="D588" s="4">
        <v>10000</v>
      </c>
      <c r="E588" s="4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3">
        <f t="shared" si="54"/>
        <v>5.5999999999999999E-3</v>
      </c>
      <c r="P588" s="5">
        <f t="shared" si="55"/>
        <v>14</v>
      </c>
      <c r="Q588" s="3" t="str">
        <f t="shared" si="56"/>
        <v>technology</v>
      </c>
      <c r="R588" t="str">
        <f t="shared" si="57"/>
        <v>web</v>
      </c>
      <c r="S588" s="13">
        <f t="shared" si="58"/>
        <v>42020.854247685187</v>
      </c>
      <c r="T588" s="13">
        <f t="shared" si="59"/>
        <v>42050.854247685187</v>
      </c>
    </row>
    <row r="589" spans="1:20" ht="80">
      <c r="A589">
        <v>587</v>
      </c>
      <c r="B589" s="1" t="s">
        <v>588</v>
      </c>
      <c r="C589" s="1" t="s">
        <v>4697</v>
      </c>
      <c r="D589" s="4">
        <v>30000</v>
      </c>
      <c r="E589" s="4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3">
        <f t="shared" si="54"/>
        <v>9.0833333333333335E-2</v>
      </c>
      <c r="P589" s="5">
        <f t="shared" si="55"/>
        <v>389.28571428571428</v>
      </c>
      <c r="Q589" s="3" t="str">
        <f t="shared" si="56"/>
        <v>technology</v>
      </c>
      <c r="R589" t="str">
        <f t="shared" si="57"/>
        <v>web</v>
      </c>
      <c r="S589" s="13">
        <f t="shared" si="58"/>
        <v>42080.757326388892</v>
      </c>
      <c r="T589" s="13">
        <f t="shared" si="59"/>
        <v>42110.757326388892</v>
      </c>
    </row>
    <row r="590" spans="1:20" ht="48">
      <c r="A590">
        <v>588</v>
      </c>
      <c r="B590" s="1" t="s">
        <v>589</v>
      </c>
      <c r="C590" s="1" t="s">
        <v>4698</v>
      </c>
      <c r="D590" s="4">
        <v>9000</v>
      </c>
      <c r="E590" s="4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3">
        <f t="shared" si="54"/>
        <v>3.3444444444444443E-2</v>
      </c>
      <c r="P590" s="5">
        <f t="shared" si="55"/>
        <v>150.5</v>
      </c>
      <c r="Q590" s="3" t="str">
        <f t="shared" si="56"/>
        <v>technology</v>
      </c>
      <c r="R590" t="str">
        <f t="shared" si="57"/>
        <v>web</v>
      </c>
      <c r="S590" s="13">
        <f t="shared" si="58"/>
        <v>42631.769513888896</v>
      </c>
      <c r="T590" s="13">
        <f t="shared" si="59"/>
        <v>42691.811180555553</v>
      </c>
    </row>
    <row r="591" spans="1:20" ht="16">
      <c r="A591">
        <v>589</v>
      </c>
      <c r="B591" s="1" t="s">
        <v>590</v>
      </c>
      <c r="C591" s="1" t="s">
        <v>4699</v>
      </c>
      <c r="D591" s="4">
        <v>7500</v>
      </c>
      <c r="E591" s="4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3">
        <f t="shared" si="54"/>
        <v>1.3333333333333334E-4</v>
      </c>
      <c r="P591" s="5">
        <f t="shared" si="55"/>
        <v>1</v>
      </c>
      <c r="Q591" s="3" t="str">
        <f t="shared" si="56"/>
        <v>technology</v>
      </c>
      <c r="R591" t="str">
        <f t="shared" si="57"/>
        <v>web</v>
      </c>
      <c r="S591" s="13">
        <f t="shared" si="58"/>
        <v>42178.614571759259</v>
      </c>
      <c r="T591" s="13">
        <f t="shared" si="59"/>
        <v>42193.614571759259</v>
      </c>
    </row>
    <row r="592" spans="1:20" ht="48">
      <c r="A592">
        <v>590</v>
      </c>
      <c r="B592" s="1" t="s">
        <v>591</v>
      </c>
      <c r="C592" s="1" t="s">
        <v>4700</v>
      </c>
      <c r="D592" s="4">
        <v>5000</v>
      </c>
      <c r="E592" s="4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3">
        <f t="shared" si="54"/>
        <v>4.4600000000000001E-2</v>
      </c>
      <c r="P592" s="5">
        <f t="shared" si="55"/>
        <v>24.777777777777779</v>
      </c>
      <c r="Q592" s="3" t="str">
        <f t="shared" si="56"/>
        <v>technology</v>
      </c>
      <c r="R592" t="str">
        <f t="shared" si="57"/>
        <v>web</v>
      </c>
      <c r="S592" s="13">
        <f t="shared" si="58"/>
        <v>42377.554756944446</v>
      </c>
      <c r="T592" s="13">
        <f t="shared" si="59"/>
        <v>42408.542361111111</v>
      </c>
    </row>
    <row r="593" spans="1:20" ht="48">
      <c r="A593">
        <v>591</v>
      </c>
      <c r="B593" s="1" t="s">
        <v>592</v>
      </c>
      <c r="C593" s="1" t="s">
        <v>4701</v>
      </c>
      <c r="D593" s="4">
        <v>100000</v>
      </c>
      <c r="E593" s="4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3">
        <f t="shared" si="54"/>
        <v>6.0999999999999997E-4</v>
      </c>
      <c r="P593" s="5">
        <f t="shared" si="55"/>
        <v>30.5</v>
      </c>
      <c r="Q593" s="3" t="str">
        <f t="shared" si="56"/>
        <v>technology</v>
      </c>
      <c r="R593" t="str">
        <f t="shared" si="57"/>
        <v>web</v>
      </c>
      <c r="S593" s="13">
        <f t="shared" si="58"/>
        <v>42177.543171296296</v>
      </c>
      <c r="T593" s="13">
        <f t="shared" si="59"/>
        <v>42207.543171296296</v>
      </c>
    </row>
    <row r="594" spans="1:20" ht="48">
      <c r="A594">
        <v>592</v>
      </c>
      <c r="B594" s="1" t="s">
        <v>593</v>
      </c>
      <c r="C594" s="1" t="s">
        <v>4702</v>
      </c>
      <c r="D594" s="4">
        <v>7500</v>
      </c>
      <c r="E594" s="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3">
        <f t="shared" si="54"/>
        <v>3.3333333333333333E-2</v>
      </c>
      <c r="P594" s="5">
        <f t="shared" si="55"/>
        <v>250</v>
      </c>
      <c r="Q594" s="3" t="str">
        <f t="shared" si="56"/>
        <v>technology</v>
      </c>
      <c r="R594" t="str">
        <f t="shared" si="57"/>
        <v>web</v>
      </c>
      <c r="S594" s="13">
        <f t="shared" si="58"/>
        <v>41946.232175925928</v>
      </c>
      <c r="T594" s="13">
        <f t="shared" si="59"/>
        <v>41976.232175925921</v>
      </c>
    </row>
    <row r="595" spans="1:20" ht="48">
      <c r="A595">
        <v>593</v>
      </c>
      <c r="B595" s="1" t="s">
        <v>594</v>
      </c>
      <c r="C595" s="1" t="s">
        <v>4703</v>
      </c>
      <c r="D595" s="4">
        <v>500</v>
      </c>
      <c r="E595" s="4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3">
        <f t="shared" si="54"/>
        <v>0.23</v>
      </c>
      <c r="P595" s="5">
        <f t="shared" si="55"/>
        <v>16.428571428571427</v>
      </c>
      <c r="Q595" s="3" t="str">
        <f t="shared" si="56"/>
        <v>technology</v>
      </c>
      <c r="R595" t="str">
        <f t="shared" si="57"/>
        <v>web</v>
      </c>
      <c r="S595" s="13">
        <f t="shared" si="58"/>
        <v>42070.677604166667</v>
      </c>
      <c r="T595" s="13">
        <f t="shared" si="59"/>
        <v>42100.635937500003</v>
      </c>
    </row>
    <row r="596" spans="1:20" ht="32">
      <c r="A596">
        <v>594</v>
      </c>
      <c r="B596" s="1" t="s">
        <v>595</v>
      </c>
      <c r="C596" s="1" t="s">
        <v>4704</v>
      </c>
      <c r="D596" s="4">
        <v>25000</v>
      </c>
      <c r="E596" s="4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3">
        <f t="shared" si="54"/>
        <v>1.0399999999999999E-3</v>
      </c>
      <c r="P596" s="5">
        <f t="shared" si="55"/>
        <v>13</v>
      </c>
      <c r="Q596" s="3" t="str">
        <f t="shared" si="56"/>
        <v>technology</v>
      </c>
      <c r="R596" t="str">
        <f t="shared" si="57"/>
        <v>web</v>
      </c>
      <c r="S596" s="13">
        <f t="shared" si="58"/>
        <v>42446.780162037037</v>
      </c>
      <c r="T596" s="13">
        <f t="shared" si="59"/>
        <v>42476.780162037037</v>
      </c>
    </row>
    <row r="597" spans="1:20" ht="48">
      <c r="A597">
        <v>595</v>
      </c>
      <c r="B597" s="1" t="s">
        <v>596</v>
      </c>
      <c r="C597" s="1" t="s">
        <v>4705</v>
      </c>
      <c r="D597" s="4">
        <v>100000</v>
      </c>
      <c r="E597" s="4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3">
        <f t="shared" si="54"/>
        <v>4.2599999999999999E-3</v>
      </c>
      <c r="P597" s="5">
        <f t="shared" si="55"/>
        <v>53.25</v>
      </c>
      <c r="Q597" s="3" t="str">
        <f t="shared" si="56"/>
        <v>technology</v>
      </c>
      <c r="R597" t="str">
        <f t="shared" si="57"/>
        <v>web</v>
      </c>
      <c r="S597" s="13">
        <f t="shared" si="58"/>
        <v>42083.069884259254</v>
      </c>
      <c r="T597" s="13">
        <f t="shared" si="59"/>
        <v>42128.069884259254</v>
      </c>
    </row>
    <row r="598" spans="1:20" ht="32">
      <c r="A598">
        <v>596</v>
      </c>
      <c r="B598" s="1" t="s">
        <v>597</v>
      </c>
      <c r="C598" s="1" t="s">
        <v>4706</v>
      </c>
      <c r="D598" s="4">
        <v>20000</v>
      </c>
      <c r="E598" s="4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3">
        <f t="shared" si="54"/>
        <v>2.9999999999999997E-4</v>
      </c>
      <c r="P598" s="5">
        <f t="shared" si="55"/>
        <v>3</v>
      </c>
      <c r="Q598" s="3" t="str">
        <f t="shared" si="56"/>
        <v>technology</v>
      </c>
      <c r="R598" t="str">
        <f t="shared" si="57"/>
        <v>web</v>
      </c>
      <c r="S598" s="13">
        <f t="shared" si="58"/>
        <v>42646.896898148145</v>
      </c>
      <c r="T598" s="13">
        <f t="shared" si="59"/>
        <v>42676.896898148145</v>
      </c>
    </row>
    <row r="599" spans="1:20" ht="48">
      <c r="A599">
        <v>597</v>
      </c>
      <c r="B599" s="1" t="s">
        <v>598</v>
      </c>
      <c r="C599" s="1" t="s">
        <v>4707</v>
      </c>
      <c r="D599" s="4">
        <v>7500</v>
      </c>
      <c r="E599" s="4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3">
        <f t="shared" si="54"/>
        <v>2.6666666666666666E-3</v>
      </c>
      <c r="P599" s="5">
        <f t="shared" si="55"/>
        <v>10</v>
      </c>
      <c r="Q599" s="3" t="str">
        <f t="shared" si="56"/>
        <v>technology</v>
      </c>
      <c r="R599" t="str">
        <f t="shared" si="57"/>
        <v>web</v>
      </c>
      <c r="S599" s="13">
        <f t="shared" si="58"/>
        <v>42545.705266203702</v>
      </c>
      <c r="T599" s="13">
        <f t="shared" si="59"/>
        <v>42582.666666666672</v>
      </c>
    </row>
    <row r="600" spans="1:20" ht="32">
      <c r="A600">
        <v>598</v>
      </c>
      <c r="B600" s="1" t="s">
        <v>599</v>
      </c>
      <c r="C600" s="1" t="s">
        <v>4708</v>
      </c>
      <c r="D600" s="4">
        <v>2500</v>
      </c>
      <c r="E600" s="4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3">
        <f t="shared" si="54"/>
        <v>0.34</v>
      </c>
      <c r="P600" s="5">
        <f t="shared" si="55"/>
        <v>121.42857142857143</v>
      </c>
      <c r="Q600" s="3" t="str">
        <f t="shared" si="56"/>
        <v>technology</v>
      </c>
      <c r="R600" t="str">
        <f t="shared" si="57"/>
        <v>web</v>
      </c>
      <c r="S600" s="13">
        <f t="shared" si="58"/>
        <v>41948.00209490741</v>
      </c>
      <c r="T600" s="13">
        <f t="shared" si="59"/>
        <v>41978.00209490741</v>
      </c>
    </row>
    <row r="601" spans="1:20" ht="48">
      <c r="A601">
        <v>599</v>
      </c>
      <c r="B601" s="1" t="s">
        <v>600</v>
      </c>
      <c r="C601" s="1" t="s">
        <v>4709</v>
      </c>
      <c r="D601" s="4">
        <v>50000</v>
      </c>
      <c r="E601" s="4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3">
        <f t="shared" si="54"/>
        <v>6.2E-4</v>
      </c>
      <c r="P601" s="5">
        <f t="shared" si="55"/>
        <v>15.5</v>
      </c>
      <c r="Q601" s="3" t="str">
        <f t="shared" si="56"/>
        <v>technology</v>
      </c>
      <c r="R601" t="str">
        <f t="shared" si="57"/>
        <v>web</v>
      </c>
      <c r="S601" s="13">
        <f t="shared" si="58"/>
        <v>42047.812523148154</v>
      </c>
      <c r="T601" s="13">
        <f t="shared" si="59"/>
        <v>42071.636111111111</v>
      </c>
    </row>
    <row r="602" spans="1:20" ht="32">
      <c r="A602">
        <v>600</v>
      </c>
      <c r="B602" s="1" t="s">
        <v>601</v>
      </c>
      <c r="C602" s="1" t="s">
        <v>4710</v>
      </c>
      <c r="D602" s="4">
        <v>5000</v>
      </c>
      <c r="E602" s="4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3">
        <f t="shared" si="54"/>
        <v>0.02</v>
      </c>
      <c r="P602" s="5">
        <f t="shared" si="55"/>
        <v>100</v>
      </c>
      <c r="Q602" s="3" t="str">
        <f t="shared" si="56"/>
        <v>technology</v>
      </c>
      <c r="R602" t="str">
        <f t="shared" si="57"/>
        <v>web</v>
      </c>
      <c r="S602" s="13">
        <f t="shared" si="58"/>
        <v>42073.798171296294</v>
      </c>
      <c r="T602" s="13">
        <f t="shared" si="59"/>
        <v>42133.798171296294</v>
      </c>
    </row>
    <row r="603" spans="1:20" ht="48">
      <c r="A603">
        <v>601</v>
      </c>
      <c r="B603" s="1" t="s">
        <v>602</v>
      </c>
      <c r="C603" s="1" t="s">
        <v>4711</v>
      </c>
      <c r="D603" s="4">
        <v>10000</v>
      </c>
      <c r="E603" s="4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3">
        <f t="shared" si="54"/>
        <v>1.4E-2</v>
      </c>
      <c r="P603" s="5">
        <f t="shared" si="55"/>
        <v>23.333333333333332</v>
      </c>
      <c r="Q603" s="3" t="str">
        <f t="shared" si="56"/>
        <v>technology</v>
      </c>
      <c r="R603" t="str">
        <f t="shared" si="57"/>
        <v>web</v>
      </c>
      <c r="S603" s="13">
        <f t="shared" si="58"/>
        <v>41969.858090277776</v>
      </c>
      <c r="T603" s="13">
        <f t="shared" si="59"/>
        <v>41999.858090277776</v>
      </c>
    </row>
    <row r="604" spans="1:20" ht="48">
      <c r="A604">
        <v>602</v>
      </c>
      <c r="B604" s="1" t="s">
        <v>603</v>
      </c>
      <c r="C604" s="1" t="s">
        <v>4712</v>
      </c>
      <c r="D604" s="4">
        <v>70000</v>
      </c>
      <c r="E604" s="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3">
        <f t="shared" si="54"/>
        <v>0</v>
      </c>
      <c r="P604" s="5" t="e">
        <f t="shared" si="55"/>
        <v>#DIV/0!</v>
      </c>
      <c r="Q604" s="3" t="str">
        <f t="shared" si="56"/>
        <v>technology</v>
      </c>
      <c r="R604" t="str">
        <f t="shared" si="57"/>
        <v>web</v>
      </c>
      <c r="S604" s="13">
        <f t="shared" si="58"/>
        <v>42143.79415509259</v>
      </c>
      <c r="T604" s="13">
        <f t="shared" si="59"/>
        <v>42173.79415509259</v>
      </c>
    </row>
    <row r="605" spans="1:20" ht="48">
      <c r="A605">
        <v>603</v>
      </c>
      <c r="B605" s="1" t="s">
        <v>604</v>
      </c>
      <c r="C605" s="1" t="s">
        <v>4713</v>
      </c>
      <c r="D605" s="4">
        <v>15000</v>
      </c>
      <c r="E605" s="4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3">
        <f t="shared" si="54"/>
        <v>3.9334666666666664E-2</v>
      </c>
      <c r="P605" s="5">
        <f t="shared" si="55"/>
        <v>45.386153846153846</v>
      </c>
      <c r="Q605" s="3" t="str">
        <f t="shared" si="56"/>
        <v>technology</v>
      </c>
      <c r="R605" t="str">
        <f t="shared" si="57"/>
        <v>web</v>
      </c>
      <c r="S605" s="13">
        <f t="shared" si="58"/>
        <v>41835.639155092591</v>
      </c>
      <c r="T605" s="13">
        <f t="shared" si="59"/>
        <v>41865.639155092591</v>
      </c>
    </row>
    <row r="606" spans="1:20" ht="48">
      <c r="A606">
        <v>604</v>
      </c>
      <c r="B606" s="1" t="s">
        <v>605</v>
      </c>
      <c r="C606" s="1" t="s">
        <v>4714</v>
      </c>
      <c r="D606" s="4">
        <v>1500</v>
      </c>
      <c r="E606" s="4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3">
        <f t="shared" si="54"/>
        <v>0</v>
      </c>
      <c r="P606" s="5" t="e">
        <f t="shared" si="55"/>
        <v>#DIV/0!</v>
      </c>
      <c r="Q606" s="3" t="str">
        <f t="shared" si="56"/>
        <v>technology</v>
      </c>
      <c r="R606" t="str">
        <f t="shared" si="57"/>
        <v>web</v>
      </c>
      <c r="S606" s="13">
        <f t="shared" si="58"/>
        <v>41849.035370370373</v>
      </c>
      <c r="T606" s="13">
        <f t="shared" si="59"/>
        <v>41879.035370370373</v>
      </c>
    </row>
    <row r="607" spans="1:20" ht="32">
      <c r="A607">
        <v>605</v>
      </c>
      <c r="B607" s="1" t="s">
        <v>606</v>
      </c>
      <c r="C607" s="1" t="s">
        <v>4715</v>
      </c>
      <c r="D607" s="4">
        <v>5000</v>
      </c>
      <c r="E607" s="4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3">
        <f t="shared" si="54"/>
        <v>2.6200000000000001E-2</v>
      </c>
      <c r="P607" s="5">
        <f t="shared" si="55"/>
        <v>16.375</v>
      </c>
      <c r="Q607" s="3" t="str">
        <f t="shared" si="56"/>
        <v>technology</v>
      </c>
      <c r="R607" t="str">
        <f t="shared" si="57"/>
        <v>web</v>
      </c>
      <c r="S607" s="13">
        <f t="shared" si="58"/>
        <v>42194.357731481476</v>
      </c>
      <c r="T607" s="13">
        <f t="shared" si="59"/>
        <v>42239.357731481476</v>
      </c>
    </row>
    <row r="608" spans="1:20" ht="48">
      <c r="A608">
        <v>606</v>
      </c>
      <c r="B608" s="1" t="s">
        <v>607</v>
      </c>
      <c r="C608" s="1" t="s">
        <v>4716</v>
      </c>
      <c r="D608" s="4">
        <v>5000</v>
      </c>
      <c r="E608" s="4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3">
        <f t="shared" si="54"/>
        <v>2E-3</v>
      </c>
      <c r="P608" s="5">
        <f t="shared" si="55"/>
        <v>10</v>
      </c>
      <c r="Q608" s="3" t="str">
        <f t="shared" si="56"/>
        <v>technology</v>
      </c>
      <c r="R608" t="str">
        <f t="shared" si="57"/>
        <v>web</v>
      </c>
      <c r="S608" s="13">
        <f t="shared" si="58"/>
        <v>42102.650567129633</v>
      </c>
      <c r="T608" s="13">
        <f t="shared" si="59"/>
        <v>42148.625</v>
      </c>
    </row>
    <row r="609" spans="1:20" ht="48">
      <c r="A609">
        <v>607</v>
      </c>
      <c r="B609" s="1" t="s">
        <v>608</v>
      </c>
      <c r="C609" s="1" t="s">
        <v>4717</v>
      </c>
      <c r="D609" s="4">
        <v>250</v>
      </c>
      <c r="E609" s="4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3">
        <f t="shared" si="54"/>
        <v>0</v>
      </c>
      <c r="P609" s="5" t="e">
        <f t="shared" si="55"/>
        <v>#DIV/0!</v>
      </c>
      <c r="Q609" s="3" t="str">
        <f t="shared" si="56"/>
        <v>technology</v>
      </c>
      <c r="R609" t="str">
        <f t="shared" si="57"/>
        <v>web</v>
      </c>
      <c r="S609" s="13">
        <f t="shared" si="58"/>
        <v>42300.825648148151</v>
      </c>
      <c r="T609" s="13">
        <f t="shared" si="59"/>
        <v>42330.867314814815</v>
      </c>
    </row>
    <row r="610" spans="1:20" ht="48">
      <c r="A610">
        <v>608</v>
      </c>
      <c r="B610" s="1" t="s">
        <v>609</v>
      </c>
      <c r="C610" s="1" t="s">
        <v>4718</v>
      </c>
      <c r="D610" s="4">
        <v>150000</v>
      </c>
      <c r="E610" s="4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3">
        <f t="shared" si="54"/>
        <v>9.7400000000000004E-3</v>
      </c>
      <c r="P610" s="5">
        <f t="shared" si="55"/>
        <v>292.2</v>
      </c>
      <c r="Q610" s="3" t="str">
        <f t="shared" si="56"/>
        <v>technology</v>
      </c>
      <c r="R610" t="str">
        <f t="shared" si="57"/>
        <v>web</v>
      </c>
      <c r="S610" s="13">
        <f t="shared" si="58"/>
        <v>42140.921064814815</v>
      </c>
      <c r="T610" s="13">
        <f t="shared" si="59"/>
        <v>42170.921064814815</v>
      </c>
    </row>
    <row r="611" spans="1:20" ht="48">
      <c r="A611">
        <v>609</v>
      </c>
      <c r="B611" s="1" t="s">
        <v>610</v>
      </c>
      <c r="C611" s="1" t="s">
        <v>4719</v>
      </c>
      <c r="D611" s="4">
        <v>780</v>
      </c>
      <c r="E611" s="4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3">
        <f t="shared" si="54"/>
        <v>6.41025641025641E-3</v>
      </c>
      <c r="P611" s="5">
        <f t="shared" si="55"/>
        <v>5</v>
      </c>
      <c r="Q611" s="3" t="str">
        <f t="shared" si="56"/>
        <v>technology</v>
      </c>
      <c r="R611" t="str">
        <f t="shared" si="57"/>
        <v>web</v>
      </c>
      <c r="S611" s="13">
        <f t="shared" si="58"/>
        <v>42307.034074074079</v>
      </c>
      <c r="T611" s="13">
        <f t="shared" si="59"/>
        <v>42337.075740740736</v>
      </c>
    </row>
    <row r="612" spans="1:20" ht="48">
      <c r="A612">
        <v>610</v>
      </c>
      <c r="B612" s="1" t="s">
        <v>611</v>
      </c>
      <c r="C612" s="1" t="s">
        <v>4720</v>
      </c>
      <c r="D612" s="4">
        <v>13803</v>
      </c>
      <c r="E612" s="4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3">
        <f t="shared" si="54"/>
        <v>0</v>
      </c>
      <c r="P612" s="5" t="e">
        <f t="shared" si="55"/>
        <v>#DIV/0!</v>
      </c>
      <c r="Q612" s="3" t="str">
        <f t="shared" si="56"/>
        <v>technology</v>
      </c>
      <c r="R612" t="str">
        <f t="shared" si="57"/>
        <v>web</v>
      </c>
      <c r="S612" s="13">
        <f t="shared" si="58"/>
        <v>42086.83085648148</v>
      </c>
      <c r="T612" s="13">
        <f t="shared" si="59"/>
        <v>42116.83085648148</v>
      </c>
    </row>
    <row r="613" spans="1:20" ht="48">
      <c r="A613">
        <v>611</v>
      </c>
      <c r="B613" s="1" t="s">
        <v>612</v>
      </c>
      <c r="C613" s="1" t="s">
        <v>4721</v>
      </c>
      <c r="D613" s="4">
        <v>80000</v>
      </c>
      <c r="E613" s="4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3">
        <f t="shared" si="54"/>
        <v>0</v>
      </c>
      <c r="P613" s="5" t="e">
        <f t="shared" si="55"/>
        <v>#DIV/0!</v>
      </c>
      <c r="Q613" s="3" t="str">
        <f t="shared" si="56"/>
        <v>technology</v>
      </c>
      <c r="R613" t="str">
        <f t="shared" si="57"/>
        <v>web</v>
      </c>
      <c r="S613" s="13">
        <f t="shared" si="58"/>
        <v>42328.560613425929</v>
      </c>
      <c r="T613" s="13">
        <f t="shared" si="59"/>
        <v>42388.560613425929</v>
      </c>
    </row>
    <row r="614" spans="1:20" ht="32">
      <c r="A614">
        <v>612</v>
      </c>
      <c r="B614" s="1" t="s">
        <v>613</v>
      </c>
      <c r="C614" s="1" t="s">
        <v>4722</v>
      </c>
      <c r="D614" s="4">
        <v>10000</v>
      </c>
      <c r="E614" s="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3">
        <f t="shared" si="54"/>
        <v>0</v>
      </c>
      <c r="P614" s="5" t="e">
        <f t="shared" si="55"/>
        <v>#DIV/0!</v>
      </c>
      <c r="Q614" s="3" t="str">
        <f t="shared" si="56"/>
        <v>technology</v>
      </c>
      <c r="R614" t="str">
        <f t="shared" si="57"/>
        <v>web</v>
      </c>
      <c r="S614" s="13">
        <f t="shared" si="58"/>
        <v>42585.031782407401</v>
      </c>
      <c r="T614" s="13">
        <f t="shared" si="59"/>
        <v>42615.031782407401</v>
      </c>
    </row>
    <row r="615" spans="1:20" ht="48">
      <c r="A615">
        <v>613</v>
      </c>
      <c r="B615" s="1" t="s">
        <v>614</v>
      </c>
      <c r="C615" s="1" t="s">
        <v>4723</v>
      </c>
      <c r="D615" s="4">
        <v>60000</v>
      </c>
      <c r="E615" s="4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3">
        <f t="shared" si="54"/>
        <v>0.21363333333333334</v>
      </c>
      <c r="P615" s="5">
        <f t="shared" si="55"/>
        <v>105.93388429752066</v>
      </c>
      <c r="Q615" s="3" t="str">
        <f t="shared" si="56"/>
        <v>technology</v>
      </c>
      <c r="R615" t="str">
        <f t="shared" si="57"/>
        <v>web</v>
      </c>
      <c r="S615" s="13">
        <f t="shared" si="58"/>
        <v>42247.496759259258</v>
      </c>
      <c r="T615" s="13">
        <f t="shared" si="59"/>
        <v>42278.207638888889</v>
      </c>
    </row>
    <row r="616" spans="1:20" ht="48">
      <c r="A616">
        <v>614</v>
      </c>
      <c r="B616" s="1" t="s">
        <v>615</v>
      </c>
      <c r="C616" s="1" t="s">
        <v>4724</v>
      </c>
      <c r="D616" s="4">
        <v>10000</v>
      </c>
      <c r="E616" s="4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3">
        <f t="shared" si="54"/>
        <v>0</v>
      </c>
      <c r="P616" s="5" t="e">
        <f t="shared" si="55"/>
        <v>#DIV/0!</v>
      </c>
      <c r="Q616" s="3" t="str">
        <f t="shared" si="56"/>
        <v>technology</v>
      </c>
      <c r="R616" t="str">
        <f t="shared" si="57"/>
        <v>web</v>
      </c>
      <c r="S616" s="13">
        <f t="shared" si="58"/>
        <v>42515.061805555553</v>
      </c>
      <c r="T616" s="13">
        <f t="shared" si="59"/>
        <v>42545.061805555553</v>
      </c>
    </row>
    <row r="617" spans="1:20" ht="48">
      <c r="A617">
        <v>615</v>
      </c>
      <c r="B617" s="1" t="s">
        <v>616</v>
      </c>
      <c r="C617" s="1" t="s">
        <v>4725</v>
      </c>
      <c r="D617" s="4">
        <v>515</v>
      </c>
      <c r="E617" s="4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3">
        <f t="shared" si="54"/>
        <v>0</v>
      </c>
      <c r="P617" s="5" t="e">
        <f t="shared" si="55"/>
        <v>#DIV/0!</v>
      </c>
      <c r="Q617" s="3" t="str">
        <f t="shared" si="56"/>
        <v>technology</v>
      </c>
      <c r="R617" t="str">
        <f t="shared" si="57"/>
        <v>web</v>
      </c>
      <c r="S617" s="13">
        <f t="shared" si="58"/>
        <v>42242.122210648144</v>
      </c>
      <c r="T617" s="13">
        <f t="shared" si="59"/>
        <v>42272.122210648144</v>
      </c>
    </row>
    <row r="618" spans="1:20" ht="48">
      <c r="A618">
        <v>616</v>
      </c>
      <c r="B618" s="1" t="s">
        <v>617</v>
      </c>
      <c r="C618" s="1" t="s">
        <v>4726</v>
      </c>
      <c r="D618" s="4">
        <v>5000</v>
      </c>
      <c r="E618" s="4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3">
        <f t="shared" si="54"/>
        <v>0</v>
      </c>
      <c r="P618" s="5" t="e">
        <f t="shared" si="55"/>
        <v>#DIV/0!</v>
      </c>
      <c r="Q618" s="3" t="str">
        <f t="shared" si="56"/>
        <v>technology</v>
      </c>
      <c r="R618" t="str">
        <f t="shared" si="57"/>
        <v>web</v>
      </c>
      <c r="S618" s="13">
        <f t="shared" si="58"/>
        <v>42761.376238425932</v>
      </c>
      <c r="T618" s="13">
        <f t="shared" si="59"/>
        <v>42791.376238425932</v>
      </c>
    </row>
    <row r="619" spans="1:20" ht="48">
      <c r="A619">
        <v>617</v>
      </c>
      <c r="B619" s="1" t="s">
        <v>618</v>
      </c>
      <c r="C619" s="1" t="s">
        <v>4727</v>
      </c>
      <c r="D619" s="4">
        <v>2000</v>
      </c>
      <c r="E619" s="4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3">
        <f t="shared" si="54"/>
        <v>0.03</v>
      </c>
      <c r="P619" s="5">
        <f t="shared" si="55"/>
        <v>20</v>
      </c>
      <c r="Q619" s="3" t="str">
        <f t="shared" si="56"/>
        <v>technology</v>
      </c>
      <c r="R619" t="str">
        <f t="shared" si="57"/>
        <v>web</v>
      </c>
      <c r="S619" s="13">
        <f t="shared" si="58"/>
        <v>42087.343090277776</v>
      </c>
      <c r="T619" s="13">
        <f t="shared" si="59"/>
        <v>42132.343090277776</v>
      </c>
    </row>
    <row r="620" spans="1:20" ht="48">
      <c r="A620">
        <v>618</v>
      </c>
      <c r="B620" s="1" t="s">
        <v>619</v>
      </c>
      <c r="C620" s="1" t="s">
        <v>4728</v>
      </c>
      <c r="D620" s="4">
        <v>400</v>
      </c>
      <c r="E620" s="4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3">
        <f t="shared" si="54"/>
        <v>0</v>
      </c>
      <c r="P620" s="5" t="e">
        <f t="shared" si="55"/>
        <v>#DIV/0!</v>
      </c>
      <c r="Q620" s="3" t="str">
        <f t="shared" si="56"/>
        <v>technology</v>
      </c>
      <c r="R620" t="str">
        <f t="shared" si="57"/>
        <v>web</v>
      </c>
      <c r="S620" s="13">
        <f t="shared" si="58"/>
        <v>42317.810219907406</v>
      </c>
      <c r="T620" s="13">
        <f t="shared" si="59"/>
        <v>42347.810219907406</v>
      </c>
    </row>
    <row r="621" spans="1:20" ht="32">
      <c r="A621">
        <v>619</v>
      </c>
      <c r="B621" s="1" t="s">
        <v>620</v>
      </c>
      <c r="C621" s="1" t="s">
        <v>4729</v>
      </c>
      <c r="D621" s="4">
        <v>2500000</v>
      </c>
      <c r="E621" s="4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3">
        <f t="shared" si="54"/>
        <v>3.9999999999999998E-7</v>
      </c>
      <c r="P621" s="5">
        <f t="shared" si="55"/>
        <v>1</v>
      </c>
      <c r="Q621" s="3" t="str">
        <f t="shared" si="56"/>
        <v>technology</v>
      </c>
      <c r="R621" t="str">
        <f t="shared" si="57"/>
        <v>web</v>
      </c>
      <c r="S621" s="13">
        <f t="shared" si="58"/>
        <v>41908.650347222225</v>
      </c>
      <c r="T621" s="13">
        <f t="shared" si="59"/>
        <v>41968.692013888889</v>
      </c>
    </row>
    <row r="622" spans="1:20" ht="48">
      <c r="A622">
        <v>620</v>
      </c>
      <c r="B622" s="1" t="s">
        <v>621</v>
      </c>
      <c r="C622" s="1" t="s">
        <v>4730</v>
      </c>
      <c r="D622" s="4">
        <v>30000</v>
      </c>
      <c r="E622" s="4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3">
        <f t="shared" si="54"/>
        <v>0.01</v>
      </c>
      <c r="P622" s="5">
        <f t="shared" si="55"/>
        <v>300</v>
      </c>
      <c r="Q622" s="3" t="str">
        <f t="shared" si="56"/>
        <v>technology</v>
      </c>
      <c r="R622" t="str">
        <f t="shared" si="57"/>
        <v>web</v>
      </c>
      <c r="S622" s="13">
        <f t="shared" si="58"/>
        <v>41831.716874999998</v>
      </c>
      <c r="T622" s="13">
        <f t="shared" si="59"/>
        <v>41876.716874999998</v>
      </c>
    </row>
    <row r="623" spans="1:20" ht="48">
      <c r="A623">
        <v>621</v>
      </c>
      <c r="B623" s="1" t="s">
        <v>622</v>
      </c>
      <c r="C623" s="1" t="s">
        <v>4731</v>
      </c>
      <c r="D623" s="4">
        <v>25000</v>
      </c>
      <c r="E623" s="4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3">
        <f t="shared" si="54"/>
        <v>1.044E-2</v>
      </c>
      <c r="P623" s="5">
        <f t="shared" si="55"/>
        <v>87</v>
      </c>
      <c r="Q623" s="3" t="str">
        <f t="shared" si="56"/>
        <v>technology</v>
      </c>
      <c r="R623" t="str">
        <f t="shared" si="57"/>
        <v>web</v>
      </c>
      <c r="S623" s="13">
        <f t="shared" si="58"/>
        <v>42528.987696759257</v>
      </c>
      <c r="T623" s="13">
        <f t="shared" si="59"/>
        <v>42558.987696759257</v>
      </c>
    </row>
    <row r="624" spans="1:20" ht="48">
      <c r="A624">
        <v>622</v>
      </c>
      <c r="B624" s="1" t="s">
        <v>623</v>
      </c>
      <c r="C624" s="1" t="s">
        <v>4732</v>
      </c>
      <c r="D624" s="4">
        <v>6000</v>
      </c>
      <c r="E624" s="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3">
        <f t="shared" si="54"/>
        <v>5.6833333333333333E-2</v>
      </c>
      <c r="P624" s="5">
        <f t="shared" si="55"/>
        <v>37.888888888888886</v>
      </c>
      <c r="Q624" s="3" t="str">
        <f t="shared" si="56"/>
        <v>technology</v>
      </c>
      <c r="R624" t="str">
        <f t="shared" si="57"/>
        <v>web</v>
      </c>
      <c r="S624" s="13">
        <f t="shared" si="58"/>
        <v>42532.774745370371</v>
      </c>
      <c r="T624" s="13">
        <f t="shared" si="59"/>
        <v>42552.774745370371</v>
      </c>
    </row>
    <row r="625" spans="1:20" ht="48">
      <c r="A625">
        <v>623</v>
      </c>
      <c r="B625" s="1" t="s">
        <v>624</v>
      </c>
      <c r="C625" s="1" t="s">
        <v>4733</v>
      </c>
      <c r="D625" s="4">
        <v>75000</v>
      </c>
      <c r="E625" s="4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3">
        <f t="shared" si="54"/>
        <v>0</v>
      </c>
      <c r="P625" s="5" t="e">
        <f t="shared" si="55"/>
        <v>#DIV/0!</v>
      </c>
      <c r="Q625" s="3" t="str">
        <f t="shared" si="56"/>
        <v>technology</v>
      </c>
      <c r="R625" t="str">
        <f t="shared" si="57"/>
        <v>web</v>
      </c>
      <c r="S625" s="13">
        <f t="shared" si="58"/>
        <v>42122.009224537032</v>
      </c>
      <c r="T625" s="13">
        <f t="shared" si="59"/>
        <v>42152.009224537032</v>
      </c>
    </row>
    <row r="626" spans="1:20" ht="48">
      <c r="A626">
        <v>624</v>
      </c>
      <c r="B626" s="1" t="s">
        <v>625</v>
      </c>
      <c r="C626" s="1" t="s">
        <v>4734</v>
      </c>
      <c r="D626" s="4">
        <v>5000</v>
      </c>
      <c r="E626" s="4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3">
        <f t="shared" si="54"/>
        <v>0</v>
      </c>
      <c r="P626" s="5" t="e">
        <f t="shared" si="55"/>
        <v>#DIV/0!</v>
      </c>
      <c r="Q626" s="3" t="str">
        <f t="shared" si="56"/>
        <v>technology</v>
      </c>
      <c r="R626" t="str">
        <f t="shared" si="57"/>
        <v>web</v>
      </c>
      <c r="S626" s="13">
        <f t="shared" si="58"/>
        <v>42108.988900462966</v>
      </c>
      <c r="T626" s="13">
        <f t="shared" si="59"/>
        <v>42138.988900462966</v>
      </c>
    </row>
    <row r="627" spans="1:20" ht="48">
      <c r="A627">
        <v>625</v>
      </c>
      <c r="B627" s="1" t="s">
        <v>626</v>
      </c>
      <c r="C627" s="1" t="s">
        <v>4735</v>
      </c>
      <c r="D627" s="4">
        <v>25000</v>
      </c>
      <c r="E627" s="4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3">
        <f t="shared" si="54"/>
        <v>0</v>
      </c>
      <c r="P627" s="5" t="e">
        <f t="shared" si="55"/>
        <v>#DIV/0!</v>
      </c>
      <c r="Q627" s="3" t="str">
        <f t="shared" si="56"/>
        <v>technology</v>
      </c>
      <c r="R627" t="str">
        <f t="shared" si="57"/>
        <v>web</v>
      </c>
      <c r="S627" s="13">
        <f t="shared" si="58"/>
        <v>42790.895567129628</v>
      </c>
      <c r="T627" s="13">
        <f t="shared" si="59"/>
        <v>42820.853900462964</v>
      </c>
    </row>
    <row r="628" spans="1:20" ht="48">
      <c r="A628">
        <v>626</v>
      </c>
      <c r="B628" s="1" t="s">
        <v>627</v>
      </c>
      <c r="C628" s="1" t="s">
        <v>4736</v>
      </c>
      <c r="D628" s="4">
        <v>25000</v>
      </c>
      <c r="E628" s="4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3">
        <f t="shared" si="54"/>
        <v>0.17380000000000001</v>
      </c>
      <c r="P628" s="5">
        <f t="shared" si="55"/>
        <v>111.41025641025641</v>
      </c>
      <c r="Q628" s="3" t="str">
        <f t="shared" si="56"/>
        <v>technology</v>
      </c>
      <c r="R628" t="str">
        <f t="shared" si="57"/>
        <v>web</v>
      </c>
      <c r="S628" s="13">
        <f t="shared" si="58"/>
        <v>42198.559479166666</v>
      </c>
      <c r="T628" s="13">
        <f t="shared" si="59"/>
        <v>42231.556944444441</v>
      </c>
    </row>
    <row r="629" spans="1:20" ht="48">
      <c r="A629">
        <v>627</v>
      </c>
      <c r="B629" s="1" t="s">
        <v>628</v>
      </c>
      <c r="C629" s="1" t="s">
        <v>4737</v>
      </c>
      <c r="D629" s="4">
        <v>450000</v>
      </c>
      <c r="E629" s="4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3">
        <f t="shared" si="54"/>
        <v>2.0000000000000001E-4</v>
      </c>
      <c r="P629" s="5">
        <f t="shared" si="55"/>
        <v>90</v>
      </c>
      <c r="Q629" s="3" t="str">
        <f t="shared" si="56"/>
        <v>technology</v>
      </c>
      <c r="R629" t="str">
        <f t="shared" si="57"/>
        <v>web</v>
      </c>
      <c r="S629" s="13">
        <f t="shared" si="58"/>
        <v>42384.306840277779</v>
      </c>
      <c r="T629" s="13">
        <f t="shared" si="59"/>
        <v>42443.958333333328</v>
      </c>
    </row>
    <row r="630" spans="1:20" ht="48">
      <c r="A630">
        <v>628</v>
      </c>
      <c r="B630" s="1" t="s">
        <v>629</v>
      </c>
      <c r="C630" s="1" t="s">
        <v>4738</v>
      </c>
      <c r="D630" s="4">
        <v>5000</v>
      </c>
      <c r="E630" s="4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3">
        <f t="shared" si="54"/>
        <v>0</v>
      </c>
      <c r="P630" s="5" t="e">
        <f t="shared" si="55"/>
        <v>#DIV/0!</v>
      </c>
      <c r="Q630" s="3" t="str">
        <f t="shared" si="56"/>
        <v>technology</v>
      </c>
      <c r="R630" t="str">
        <f t="shared" si="57"/>
        <v>web</v>
      </c>
      <c r="S630" s="13">
        <f t="shared" si="58"/>
        <v>41803.692789351851</v>
      </c>
      <c r="T630" s="13">
        <f t="shared" si="59"/>
        <v>41833.692789351851</v>
      </c>
    </row>
    <row r="631" spans="1:20" ht="48">
      <c r="A631">
        <v>629</v>
      </c>
      <c r="B631" s="1" t="s">
        <v>630</v>
      </c>
      <c r="C631" s="1" t="s">
        <v>4739</v>
      </c>
      <c r="D631" s="4">
        <v>200000</v>
      </c>
      <c r="E631" s="4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3">
        <f t="shared" si="54"/>
        <v>1.75E-3</v>
      </c>
      <c r="P631" s="5">
        <f t="shared" si="55"/>
        <v>116.66666666666667</v>
      </c>
      <c r="Q631" s="3" t="str">
        <f t="shared" si="56"/>
        <v>technology</v>
      </c>
      <c r="R631" t="str">
        <f t="shared" si="57"/>
        <v>web</v>
      </c>
      <c r="S631" s="13">
        <f t="shared" si="58"/>
        <v>42474.637824074074</v>
      </c>
      <c r="T631" s="13">
        <f t="shared" si="59"/>
        <v>42504.637824074074</v>
      </c>
    </row>
    <row r="632" spans="1:20" ht="48">
      <c r="A632">
        <v>630</v>
      </c>
      <c r="B632" s="1" t="s">
        <v>631</v>
      </c>
      <c r="C632" s="1" t="s">
        <v>4740</v>
      </c>
      <c r="D632" s="4">
        <v>11999</v>
      </c>
      <c r="E632" s="4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3">
        <f t="shared" si="54"/>
        <v>8.3340278356529708E-4</v>
      </c>
      <c r="P632" s="5">
        <f t="shared" si="55"/>
        <v>10</v>
      </c>
      <c r="Q632" s="3" t="str">
        <f t="shared" si="56"/>
        <v>technology</v>
      </c>
      <c r="R632" t="str">
        <f t="shared" si="57"/>
        <v>web</v>
      </c>
      <c r="S632" s="13">
        <f t="shared" si="58"/>
        <v>42223.619456018518</v>
      </c>
      <c r="T632" s="13">
        <f t="shared" si="59"/>
        <v>42253.215277777781</v>
      </c>
    </row>
    <row r="633" spans="1:20" ht="32">
      <c r="A633">
        <v>631</v>
      </c>
      <c r="B633" s="1" t="s">
        <v>632</v>
      </c>
      <c r="C633" s="1" t="s">
        <v>4741</v>
      </c>
      <c r="D633" s="4">
        <v>50000</v>
      </c>
      <c r="E633" s="4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3">
        <f t="shared" si="54"/>
        <v>1.38E-2</v>
      </c>
      <c r="P633" s="5">
        <f t="shared" si="55"/>
        <v>76.666666666666671</v>
      </c>
      <c r="Q633" s="3" t="str">
        <f t="shared" si="56"/>
        <v>technology</v>
      </c>
      <c r="R633" t="str">
        <f t="shared" si="57"/>
        <v>web</v>
      </c>
      <c r="S633" s="13">
        <f t="shared" si="58"/>
        <v>42489.772326388891</v>
      </c>
      <c r="T633" s="13">
        <f t="shared" si="59"/>
        <v>42518.772326388891</v>
      </c>
    </row>
    <row r="634" spans="1:20" ht="32">
      <c r="A634">
        <v>632</v>
      </c>
      <c r="B634" s="1" t="s">
        <v>633</v>
      </c>
      <c r="C634" s="1" t="s">
        <v>4742</v>
      </c>
      <c r="D634" s="4">
        <v>20000</v>
      </c>
      <c r="E634" s="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3">
        <f t="shared" si="54"/>
        <v>0</v>
      </c>
      <c r="P634" s="5" t="e">
        <f t="shared" si="55"/>
        <v>#DIV/0!</v>
      </c>
      <c r="Q634" s="3" t="str">
        <f t="shared" si="56"/>
        <v>technology</v>
      </c>
      <c r="R634" t="str">
        <f t="shared" si="57"/>
        <v>web</v>
      </c>
      <c r="S634" s="13">
        <f t="shared" si="58"/>
        <v>42303.659317129626</v>
      </c>
      <c r="T634" s="13">
        <f t="shared" si="59"/>
        <v>42333.700983796298</v>
      </c>
    </row>
    <row r="635" spans="1:20" ht="48">
      <c r="A635">
        <v>633</v>
      </c>
      <c r="B635" s="1" t="s">
        <v>634</v>
      </c>
      <c r="C635" s="1" t="s">
        <v>4743</v>
      </c>
      <c r="D635" s="4">
        <v>10000</v>
      </c>
      <c r="E635" s="4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3">
        <f t="shared" si="54"/>
        <v>0.1245</v>
      </c>
      <c r="P635" s="5">
        <f t="shared" si="55"/>
        <v>49.8</v>
      </c>
      <c r="Q635" s="3" t="str">
        <f t="shared" si="56"/>
        <v>technology</v>
      </c>
      <c r="R635" t="str">
        <f t="shared" si="57"/>
        <v>web</v>
      </c>
      <c r="S635" s="13">
        <f t="shared" si="58"/>
        <v>42507.29932870371</v>
      </c>
      <c r="T635" s="13">
        <f t="shared" si="59"/>
        <v>42538.958333333328</v>
      </c>
    </row>
    <row r="636" spans="1:20" ht="32">
      <c r="A636">
        <v>634</v>
      </c>
      <c r="B636" s="1" t="s">
        <v>635</v>
      </c>
      <c r="C636" s="1" t="s">
        <v>4744</v>
      </c>
      <c r="D636" s="4">
        <v>5000</v>
      </c>
      <c r="E636" s="4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3">
        <f t="shared" si="54"/>
        <v>2.0000000000000001E-4</v>
      </c>
      <c r="P636" s="5">
        <f t="shared" si="55"/>
        <v>1</v>
      </c>
      <c r="Q636" s="3" t="str">
        <f t="shared" si="56"/>
        <v>technology</v>
      </c>
      <c r="R636" t="str">
        <f t="shared" si="57"/>
        <v>web</v>
      </c>
      <c r="S636" s="13">
        <f t="shared" si="58"/>
        <v>42031.928576388891</v>
      </c>
      <c r="T636" s="13">
        <f t="shared" si="59"/>
        <v>42061.928576388891</v>
      </c>
    </row>
    <row r="637" spans="1:20" ht="32">
      <c r="A637">
        <v>635</v>
      </c>
      <c r="B637" s="1" t="s">
        <v>636</v>
      </c>
      <c r="C637" s="1" t="s">
        <v>4745</v>
      </c>
      <c r="D637" s="4">
        <v>25000</v>
      </c>
      <c r="E637" s="4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3">
        <f t="shared" si="54"/>
        <v>8.0000000000000007E-5</v>
      </c>
      <c r="P637" s="5">
        <f t="shared" si="55"/>
        <v>2</v>
      </c>
      <c r="Q637" s="3" t="str">
        <f t="shared" si="56"/>
        <v>technology</v>
      </c>
      <c r="R637" t="str">
        <f t="shared" si="57"/>
        <v>web</v>
      </c>
      <c r="S637" s="13">
        <f t="shared" si="58"/>
        <v>42076.092152777783</v>
      </c>
      <c r="T637" s="13">
        <f t="shared" si="59"/>
        <v>42106.092152777783</v>
      </c>
    </row>
    <row r="638" spans="1:20" ht="32">
      <c r="A638">
        <v>636</v>
      </c>
      <c r="B638" s="1" t="s">
        <v>637</v>
      </c>
      <c r="C638" s="1" t="s">
        <v>4746</v>
      </c>
      <c r="D638" s="4">
        <v>2000</v>
      </c>
      <c r="E638" s="4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3">
        <f t="shared" si="54"/>
        <v>2E-3</v>
      </c>
      <c r="P638" s="5">
        <f t="shared" si="55"/>
        <v>4</v>
      </c>
      <c r="Q638" s="3" t="str">
        <f t="shared" si="56"/>
        <v>technology</v>
      </c>
      <c r="R638" t="str">
        <f t="shared" si="57"/>
        <v>web</v>
      </c>
      <c r="S638" s="13">
        <f t="shared" si="58"/>
        <v>42131.455439814818</v>
      </c>
      <c r="T638" s="13">
        <f t="shared" si="59"/>
        <v>42161.44930555555</v>
      </c>
    </row>
    <row r="639" spans="1:20" ht="48">
      <c r="A639">
        <v>637</v>
      </c>
      <c r="B639" s="1" t="s">
        <v>638</v>
      </c>
      <c r="C639" s="1" t="s">
        <v>4747</v>
      </c>
      <c r="D639" s="4">
        <v>100000</v>
      </c>
      <c r="E639" s="4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3">
        <f t="shared" si="54"/>
        <v>0</v>
      </c>
      <c r="P639" s="5" t="e">
        <f t="shared" si="55"/>
        <v>#DIV/0!</v>
      </c>
      <c r="Q639" s="3" t="str">
        <f t="shared" si="56"/>
        <v>technology</v>
      </c>
      <c r="R639" t="str">
        <f t="shared" si="57"/>
        <v>web</v>
      </c>
      <c r="S639" s="13">
        <f t="shared" si="58"/>
        <v>42762.962013888886</v>
      </c>
      <c r="T639" s="13">
        <f t="shared" si="59"/>
        <v>42791.961111111115</v>
      </c>
    </row>
    <row r="640" spans="1:20" ht="16">
      <c r="A640">
        <v>638</v>
      </c>
      <c r="B640" s="1" t="s">
        <v>639</v>
      </c>
      <c r="C640" s="1" t="s">
        <v>4748</v>
      </c>
      <c r="D640" s="4">
        <v>200000</v>
      </c>
      <c r="E640" s="4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3">
        <f t="shared" si="54"/>
        <v>9.0000000000000006E-5</v>
      </c>
      <c r="P640" s="5">
        <f t="shared" si="55"/>
        <v>3</v>
      </c>
      <c r="Q640" s="3" t="str">
        <f t="shared" si="56"/>
        <v>technology</v>
      </c>
      <c r="R640" t="str">
        <f t="shared" si="57"/>
        <v>web</v>
      </c>
      <c r="S640" s="13">
        <f t="shared" si="58"/>
        <v>42759.593310185184</v>
      </c>
      <c r="T640" s="13">
        <f t="shared" si="59"/>
        <v>42819.55164351852</v>
      </c>
    </row>
    <row r="641" spans="1:20" ht="32">
      <c r="A641">
        <v>639</v>
      </c>
      <c r="B641" s="1" t="s">
        <v>640</v>
      </c>
      <c r="C641" s="1" t="s">
        <v>4749</v>
      </c>
      <c r="D641" s="4">
        <v>1000000</v>
      </c>
      <c r="E641" s="4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3">
        <f t="shared" si="54"/>
        <v>9.9999999999999995E-7</v>
      </c>
      <c r="P641" s="5">
        <f t="shared" si="55"/>
        <v>1</v>
      </c>
      <c r="Q641" s="3" t="str">
        <f t="shared" si="56"/>
        <v>technology</v>
      </c>
      <c r="R641" t="str">
        <f t="shared" si="57"/>
        <v>web</v>
      </c>
      <c r="S641" s="13">
        <f t="shared" si="58"/>
        <v>41865.583275462966</v>
      </c>
      <c r="T641" s="13">
        <f t="shared" si="59"/>
        <v>41925.583275462966</v>
      </c>
    </row>
    <row r="642" spans="1:20" ht="48">
      <c r="A642">
        <v>640</v>
      </c>
      <c r="B642" s="1" t="s">
        <v>641</v>
      </c>
      <c r="C642" s="1" t="s">
        <v>4750</v>
      </c>
      <c r="D642" s="4">
        <v>70</v>
      </c>
      <c r="E642" s="4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3">
        <f t="shared" si="54"/>
        <v>1.4428571428571428</v>
      </c>
      <c r="P642" s="5">
        <f t="shared" si="55"/>
        <v>50.5</v>
      </c>
      <c r="Q642" s="3" t="str">
        <f t="shared" si="56"/>
        <v>technology</v>
      </c>
      <c r="R642" t="str">
        <f t="shared" si="57"/>
        <v>wearables</v>
      </c>
      <c r="S642" s="13">
        <f t="shared" si="58"/>
        <v>42683.420312500006</v>
      </c>
      <c r="T642" s="13">
        <f t="shared" si="59"/>
        <v>42698.958333333328</v>
      </c>
    </row>
    <row r="643" spans="1:20" ht="48">
      <c r="A643">
        <v>641</v>
      </c>
      <c r="B643" s="1" t="s">
        <v>642</v>
      </c>
      <c r="C643" s="1" t="s">
        <v>4751</v>
      </c>
      <c r="D643" s="4">
        <v>40000</v>
      </c>
      <c r="E643" s="4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3">
        <f t="shared" ref="O643:O706" si="60">E643/D643</f>
        <v>1.1916249999999999</v>
      </c>
      <c r="P643" s="5">
        <f t="shared" ref="P643:P706" si="61">E643/L643</f>
        <v>151.31746031746033</v>
      </c>
      <c r="Q643" s="3" t="str">
        <f t="shared" ref="Q643:Q706" si="62">LEFT(N643,SEARCH("/",N643)-1)</f>
        <v>technology</v>
      </c>
      <c r="R643" t="str">
        <f t="shared" ref="R643:R706" si="63">RIGHT(N643,LEN(N643)-SEARCH("/",N643))</f>
        <v>wearables</v>
      </c>
      <c r="S643" s="13">
        <f t="shared" ref="S643:S706" si="64">(((J643/60)/60)/24)+DATE(1970,1,1)</f>
        <v>42199.57</v>
      </c>
      <c r="T643" s="13">
        <f t="shared" ref="T643:T706" si="65">(((I643/60)/60)/24)+DATE(1970,1,1)</f>
        <v>42229.57</v>
      </c>
    </row>
    <row r="644" spans="1:20" ht="48">
      <c r="A644">
        <v>642</v>
      </c>
      <c r="B644" s="1" t="s">
        <v>643</v>
      </c>
      <c r="C644" s="1" t="s">
        <v>4752</v>
      </c>
      <c r="D644" s="4">
        <v>20000</v>
      </c>
      <c r="E644" s="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3">
        <f t="shared" si="60"/>
        <v>14.604850000000001</v>
      </c>
      <c r="P644" s="5">
        <f t="shared" si="61"/>
        <v>134.3592456301748</v>
      </c>
      <c r="Q644" s="3" t="str">
        <f t="shared" si="62"/>
        <v>technology</v>
      </c>
      <c r="R644" t="str">
        <f t="shared" si="63"/>
        <v>wearables</v>
      </c>
      <c r="S644" s="13">
        <f t="shared" si="64"/>
        <v>42199.651319444441</v>
      </c>
      <c r="T644" s="13">
        <f t="shared" si="65"/>
        <v>42235.651319444441</v>
      </c>
    </row>
    <row r="645" spans="1:20" ht="32">
      <c r="A645">
        <v>643</v>
      </c>
      <c r="B645" s="1" t="s">
        <v>644</v>
      </c>
      <c r="C645" s="1" t="s">
        <v>4753</v>
      </c>
      <c r="D645" s="4">
        <v>25000</v>
      </c>
      <c r="E645" s="4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3">
        <f t="shared" si="60"/>
        <v>1.0580799999999999</v>
      </c>
      <c r="P645" s="5">
        <f t="shared" si="61"/>
        <v>174.02631578947367</v>
      </c>
      <c r="Q645" s="3" t="str">
        <f t="shared" si="62"/>
        <v>technology</v>
      </c>
      <c r="R645" t="str">
        <f t="shared" si="63"/>
        <v>wearables</v>
      </c>
      <c r="S645" s="13">
        <f t="shared" si="64"/>
        <v>42100.642071759255</v>
      </c>
      <c r="T645" s="13">
        <f t="shared" si="65"/>
        <v>42155.642071759255</v>
      </c>
    </row>
    <row r="646" spans="1:20" ht="48">
      <c r="A646">
        <v>644</v>
      </c>
      <c r="B646" s="1" t="s">
        <v>645</v>
      </c>
      <c r="C646" s="1" t="s">
        <v>4754</v>
      </c>
      <c r="D646" s="4">
        <v>25000</v>
      </c>
      <c r="E646" s="4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3">
        <f t="shared" si="60"/>
        <v>3.0011791999999997</v>
      </c>
      <c r="P646" s="5">
        <f t="shared" si="61"/>
        <v>73.486268364348675</v>
      </c>
      <c r="Q646" s="3" t="str">
        <f t="shared" si="62"/>
        <v>technology</v>
      </c>
      <c r="R646" t="str">
        <f t="shared" si="63"/>
        <v>wearables</v>
      </c>
      <c r="S646" s="13">
        <f t="shared" si="64"/>
        <v>41898.665960648148</v>
      </c>
      <c r="T646" s="13">
        <f t="shared" si="65"/>
        <v>41941.041666666664</v>
      </c>
    </row>
    <row r="647" spans="1:20" ht="32">
      <c r="A647">
        <v>645</v>
      </c>
      <c r="B647" s="1" t="s">
        <v>646</v>
      </c>
      <c r="C647" s="1" t="s">
        <v>4755</v>
      </c>
      <c r="D647" s="4">
        <v>2000</v>
      </c>
      <c r="E647" s="4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3">
        <f t="shared" si="60"/>
        <v>2.7869999999999999</v>
      </c>
      <c r="P647" s="5">
        <f t="shared" si="61"/>
        <v>23.518987341772153</v>
      </c>
      <c r="Q647" s="3" t="str">
        <f t="shared" si="62"/>
        <v>technology</v>
      </c>
      <c r="R647" t="str">
        <f t="shared" si="63"/>
        <v>wearables</v>
      </c>
      <c r="S647" s="13">
        <f t="shared" si="64"/>
        <v>42564.026319444441</v>
      </c>
      <c r="T647" s="13">
        <f t="shared" si="65"/>
        <v>42594.026319444441</v>
      </c>
    </row>
    <row r="648" spans="1:20" ht="48">
      <c r="A648">
        <v>646</v>
      </c>
      <c r="B648" s="1" t="s">
        <v>647</v>
      </c>
      <c r="C648" s="1" t="s">
        <v>4756</v>
      </c>
      <c r="D648" s="4">
        <v>800</v>
      </c>
      <c r="E648" s="4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3">
        <f t="shared" si="60"/>
        <v>1.3187625000000001</v>
      </c>
      <c r="P648" s="5">
        <f t="shared" si="61"/>
        <v>39.074444444444445</v>
      </c>
      <c r="Q648" s="3" t="str">
        <f t="shared" si="62"/>
        <v>technology</v>
      </c>
      <c r="R648" t="str">
        <f t="shared" si="63"/>
        <v>wearables</v>
      </c>
      <c r="S648" s="13">
        <f t="shared" si="64"/>
        <v>41832.852627314816</v>
      </c>
      <c r="T648" s="13">
        <f t="shared" si="65"/>
        <v>41862.852627314816</v>
      </c>
    </row>
    <row r="649" spans="1:20" ht="48">
      <c r="A649">
        <v>647</v>
      </c>
      <c r="B649" s="1" t="s">
        <v>648</v>
      </c>
      <c r="C649" s="1" t="s">
        <v>4757</v>
      </c>
      <c r="D649" s="4">
        <v>2000</v>
      </c>
      <c r="E649" s="4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3">
        <f t="shared" si="60"/>
        <v>1.0705</v>
      </c>
      <c r="P649" s="5">
        <f t="shared" si="61"/>
        <v>125.94117647058823</v>
      </c>
      <c r="Q649" s="3" t="str">
        <f t="shared" si="62"/>
        <v>technology</v>
      </c>
      <c r="R649" t="str">
        <f t="shared" si="63"/>
        <v>wearables</v>
      </c>
      <c r="S649" s="13">
        <f t="shared" si="64"/>
        <v>42416.767928240741</v>
      </c>
      <c r="T649" s="13">
        <f t="shared" si="65"/>
        <v>42446.726261574076</v>
      </c>
    </row>
    <row r="650" spans="1:20" ht="32">
      <c r="A650">
        <v>648</v>
      </c>
      <c r="B650" s="1" t="s">
        <v>649</v>
      </c>
      <c r="C650" s="1" t="s">
        <v>4758</v>
      </c>
      <c r="D650" s="4">
        <v>35000</v>
      </c>
      <c r="E650" s="4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3">
        <f t="shared" si="60"/>
        <v>1.2682285714285715</v>
      </c>
      <c r="P650" s="5">
        <f t="shared" si="61"/>
        <v>1644</v>
      </c>
      <c r="Q650" s="3" t="str">
        <f t="shared" si="62"/>
        <v>technology</v>
      </c>
      <c r="R650" t="str">
        <f t="shared" si="63"/>
        <v>wearables</v>
      </c>
      <c r="S650" s="13">
        <f t="shared" si="64"/>
        <v>41891.693379629629</v>
      </c>
      <c r="T650" s="13">
        <f t="shared" si="65"/>
        <v>41926.693379629629</v>
      </c>
    </row>
    <row r="651" spans="1:20" ht="48">
      <c r="A651">
        <v>649</v>
      </c>
      <c r="B651" s="1" t="s">
        <v>650</v>
      </c>
      <c r="C651" s="1" t="s">
        <v>4759</v>
      </c>
      <c r="D651" s="4">
        <v>2500</v>
      </c>
      <c r="E651" s="4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3">
        <f t="shared" si="60"/>
        <v>1.3996</v>
      </c>
      <c r="P651" s="5">
        <f t="shared" si="61"/>
        <v>42.670731707317074</v>
      </c>
      <c r="Q651" s="3" t="str">
        <f t="shared" si="62"/>
        <v>technology</v>
      </c>
      <c r="R651" t="str">
        <f t="shared" si="63"/>
        <v>wearables</v>
      </c>
      <c r="S651" s="13">
        <f t="shared" si="64"/>
        <v>41877.912187499998</v>
      </c>
      <c r="T651" s="13">
        <f t="shared" si="65"/>
        <v>41898.912187499998</v>
      </c>
    </row>
    <row r="652" spans="1:20" ht="48">
      <c r="A652">
        <v>650</v>
      </c>
      <c r="B652" s="1" t="s">
        <v>651</v>
      </c>
      <c r="C652" s="1" t="s">
        <v>4760</v>
      </c>
      <c r="D652" s="4">
        <v>1500</v>
      </c>
      <c r="E652" s="4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3">
        <f t="shared" si="60"/>
        <v>1.1240000000000001</v>
      </c>
      <c r="P652" s="5">
        <f t="shared" si="61"/>
        <v>35.125</v>
      </c>
      <c r="Q652" s="3" t="str">
        <f t="shared" si="62"/>
        <v>technology</v>
      </c>
      <c r="R652" t="str">
        <f t="shared" si="63"/>
        <v>wearables</v>
      </c>
      <c r="S652" s="13">
        <f t="shared" si="64"/>
        <v>41932.036851851852</v>
      </c>
      <c r="T652" s="13">
        <f t="shared" si="65"/>
        <v>41992.078518518523</v>
      </c>
    </row>
    <row r="653" spans="1:20" ht="48">
      <c r="A653">
        <v>651</v>
      </c>
      <c r="B653" s="1" t="s">
        <v>652</v>
      </c>
      <c r="C653" s="1" t="s">
        <v>4761</v>
      </c>
      <c r="D653" s="4">
        <v>25000</v>
      </c>
      <c r="E653" s="4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3">
        <f t="shared" si="60"/>
        <v>1.00528</v>
      </c>
      <c r="P653" s="5">
        <f t="shared" si="61"/>
        <v>239.35238095238094</v>
      </c>
      <c r="Q653" s="3" t="str">
        <f t="shared" si="62"/>
        <v>technology</v>
      </c>
      <c r="R653" t="str">
        <f t="shared" si="63"/>
        <v>wearables</v>
      </c>
      <c r="S653" s="13">
        <f t="shared" si="64"/>
        <v>41956.017488425925</v>
      </c>
      <c r="T653" s="13">
        <f t="shared" si="65"/>
        <v>41986.017488425925</v>
      </c>
    </row>
    <row r="654" spans="1:20" ht="48">
      <c r="A654">
        <v>652</v>
      </c>
      <c r="B654" s="1" t="s">
        <v>653</v>
      </c>
      <c r="C654" s="1" t="s">
        <v>4762</v>
      </c>
      <c r="D654" s="4">
        <v>3000</v>
      </c>
      <c r="E654" s="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3">
        <f t="shared" si="60"/>
        <v>1.0046666666666666</v>
      </c>
      <c r="P654" s="5">
        <f t="shared" si="61"/>
        <v>107.64285714285714</v>
      </c>
      <c r="Q654" s="3" t="str">
        <f t="shared" si="62"/>
        <v>technology</v>
      </c>
      <c r="R654" t="str">
        <f t="shared" si="63"/>
        <v>wearables</v>
      </c>
      <c r="S654" s="13">
        <f t="shared" si="64"/>
        <v>42675.690393518518</v>
      </c>
      <c r="T654" s="13">
        <f t="shared" si="65"/>
        <v>42705.732060185182</v>
      </c>
    </row>
    <row r="655" spans="1:20" ht="48">
      <c r="A655">
        <v>653</v>
      </c>
      <c r="B655" s="1" t="s">
        <v>654</v>
      </c>
      <c r="C655" s="1" t="s">
        <v>4763</v>
      </c>
      <c r="D655" s="4">
        <v>75000</v>
      </c>
      <c r="E655" s="4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3">
        <f t="shared" si="60"/>
        <v>1.4144600000000001</v>
      </c>
      <c r="P655" s="5">
        <f t="shared" si="61"/>
        <v>95.830623306233065</v>
      </c>
      <c r="Q655" s="3" t="str">
        <f t="shared" si="62"/>
        <v>technology</v>
      </c>
      <c r="R655" t="str">
        <f t="shared" si="63"/>
        <v>wearables</v>
      </c>
      <c r="S655" s="13">
        <f t="shared" si="64"/>
        <v>42199.618518518517</v>
      </c>
      <c r="T655" s="13">
        <f t="shared" si="65"/>
        <v>42236.618518518517</v>
      </c>
    </row>
    <row r="656" spans="1:20" ht="48">
      <c r="A656">
        <v>654</v>
      </c>
      <c r="B656" s="1" t="s">
        <v>655</v>
      </c>
      <c r="C656" s="1" t="s">
        <v>4764</v>
      </c>
      <c r="D656" s="4">
        <v>12000</v>
      </c>
      <c r="E656" s="4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3">
        <f t="shared" si="60"/>
        <v>2.6729166666666666</v>
      </c>
      <c r="P656" s="5">
        <f t="shared" si="61"/>
        <v>31.663376110562684</v>
      </c>
      <c r="Q656" s="3" t="str">
        <f t="shared" si="62"/>
        <v>technology</v>
      </c>
      <c r="R656" t="str">
        <f t="shared" si="63"/>
        <v>wearables</v>
      </c>
      <c r="S656" s="13">
        <f t="shared" si="64"/>
        <v>42163.957326388889</v>
      </c>
      <c r="T656" s="13">
        <f t="shared" si="65"/>
        <v>42193.957326388889</v>
      </c>
    </row>
    <row r="657" spans="1:20" ht="48">
      <c r="A657">
        <v>655</v>
      </c>
      <c r="B657" s="1" t="s">
        <v>656</v>
      </c>
      <c r="C657" s="1" t="s">
        <v>4765</v>
      </c>
      <c r="D657" s="4">
        <v>8000</v>
      </c>
      <c r="E657" s="4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3">
        <f t="shared" si="60"/>
        <v>1.4688749999999999</v>
      </c>
      <c r="P657" s="5">
        <f t="shared" si="61"/>
        <v>42.886861313868614</v>
      </c>
      <c r="Q657" s="3" t="str">
        <f t="shared" si="62"/>
        <v>technology</v>
      </c>
      <c r="R657" t="str">
        <f t="shared" si="63"/>
        <v>wearables</v>
      </c>
      <c r="S657" s="13">
        <f t="shared" si="64"/>
        <v>42045.957314814819</v>
      </c>
      <c r="T657" s="13">
        <f t="shared" si="65"/>
        <v>42075.915648148148</v>
      </c>
    </row>
    <row r="658" spans="1:20" ht="48">
      <c r="A658">
        <v>656</v>
      </c>
      <c r="B658" s="1" t="s">
        <v>657</v>
      </c>
      <c r="C658" s="1" t="s">
        <v>4766</v>
      </c>
      <c r="D658" s="4">
        <v>5000</v>
      </c>
      <c r="E658" s="4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3">
        <f t="shared" si="60"/>
        <v>2.1356000000000002</v>
      </c>
      <c r="P658" s="5">
        <f t="shared" si="61"/>
        <v>122.73563218390805</v>
      </c>
      <c r="Q658" s="3" t="str">
        <f t="shared" si="62"/>
        <v>technology</v>
      </c>
      <c r="R658" t="str">
        <f t="shared" si="63"/>
        <v>wearables</v>
      </c>
      <c r="S658" s="13">
        <f t="shared" si="64"/>
        <v>42417.804618055554</v>
      </c>
      <c r="T658" s="13">
        <f t="shared" si="65"/>
        <v>42477.762951388882</v>
      </c>
    </row>
    <row r="659" spans="1:20" ht="48">
      <c r="A659">
        <v>657</v>
      </c>
      <c r="B659" s="1" t="s">
        <v>658</v>
      </c>
      <c r="C659" s="1" t="s">
        <v>4767</v>
      </c>
      <c r="D659" s="4">
        <v>15000</v>
      </c>
      <c r="E659" s="4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3">
        <f t="shared" si="60"/>
        <v>1.2569999999999999</v>
      </c>
      <c r="P659" s="5">
        <f t="shared" si="61"/>
        <v>190.45454545454547</v>
      </c>
      <c r="Q659" s="3" t="str">
        <f t="shared" si="62"/>
        <v>technology</v>
      </c>
      <c r="R659" t="str">
        <f t="shared" si="63"/>
        <v>wearables</v>
      </c>
      <c r="S659" s="13">
        <f t="shared" si="64"/>
        <v>42331.84574074074</v>
      </c>
      <c r="T659" s="13">
        <f t="shared" si="65"/>
        <v>42361.84574074074</v>
      </c>
    </row>
    <row r="660" spans="1:20" ht="48">
      <c r="A660">
        <v>658</v>
      </c>
      <c r="B660" s="1" t="s">
        <v>659</v>
      </c>
      <c r="C660" s="1" t="s">
        <v>4768</v>
      </c>
      <c r="D660" s="4">
        <v>28888</v>
      </c>
      <c r="E660" s="4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3">
        <f t="shared" si="60"/>
        <v>1.0446206037108834</v>
      </c>
      <c r="P660" s="5">
        <f t="shared" si="61"/>
        <v>109.33695652173913</v>
      </c>
      <c r="Q660" s="3" t="str">
        <f t="shared" si="62"/>
        <v>technology</v>
      </c>
      <c r="R660" t="str">
        <f t="shared" si="63"/>
        <v>wearables</v>
      </c>
      <c r="S660" s="13">
        <f t="shared" si="64"/>
        <v>42179.160752314812</v>
      </c>
      <c r="T660" s="13">
        <f t="shared" si="65"/>
        <v>42211.75</v>
      </c>
    </row>
    <row r="661" spans="1:20" ht="16">
      <c r="A661">
        <v>659</v>
      </c>
      <c r="B661" s="1" t="s">
        <v>660</v>
      </c>
      <c r="C661" s="1" t="s">
        <v>4769</v>
      </c>
      <c r="D661" s="4">
        <v>3000</v>
      </c>
      <c r="E661" s="4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3">
        <f t="shared" si="60"/>
        <v>1.0056666666666667</v>
      </c>
      <c r="P661" s="5">
        <f t="shared" si="61"/>
        <v>143.66666666666666</v>
      </c>
      <c r="Q661" s="3" t="str">
        <f t="shared" si="62"/>
        <v>technology</v>
      </c>
      <c r="R661" t="str">
        <f t="shared" si="63"/>
        <v>wearables</v>
      </c>
      <c r="S661" s="13">
        <f t="shared" si="64"/>
        <v>42209.593692129631</v>
      </c>
      <c r="T661" s="13">
        <f t="shared" si="65"/>
        <v>42239.593692129631</v>
      </c>
    </row>
    <row r="662" spans="1:20" ht="48">
      <c r="A662">
        <v>660</v>
      </c>
      <c r="B662" s="1" t="s">
        <v>661</v>
      </c>
      <c r="C662" s="1" t="s">
        <v>4770</v>
      </c>
      <c r="D662" s="4">
        <v>50000</v>
      </c>
      <c r="E662" s="4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3">
        <f t="shared" si="60"/>
        <v>3.058E-2</v>
      </c>
      <c r="P662" s="5">
        <f t="shared" si="61"/>
        <v>84.944444444444443</v>
      </c>
      <c r="Q662" s="3" t="str">
        <f t="shared" si="62"/>
        <v>technology</v>
      </c>
      <c r="R662" t="str">
        <f t="shared" si="63"/>
        <v>wearables</v>
      </c>
      <c r="S662" s="13">
        <f t="shared" si="64"/>
        <v>41922.741655092592</v>
      </c>
      <c r="T662" s="13">
        <f t="shared" si="65"/>
        <v>41952.783321759263</v>
      </c>
    </row>
    <row r="663" spans="1:20" ht="48">
      <c r="A663">
        <v>661</v>
      </c>
      <c r="B663" s="1" t="s">
        <v>662</v>
      </c>
      <c r="C663" s="1" t="s">
        <v>4771</v>
      </c>
      <c r="D663" s="4">
        <v>10000</v>
      </c>
      <c r="E663" s="4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3">
        <f t="shared" si="60"/>
        <v>9.4999999999999998E-3</v>
      </c>
      <c r="P663" s="5">
        <f t="shared" si="61"/>
        <v>10.555555555555555</v>
      </c>
      <c r="Q663" s="3" t="str">
        <f t="shared" si="62"/>
        <v>technology</v>
      </c>
      <c r="R663" t="str">
        <f t="shared" si="63"/>
        <v>wearables</v>
      </c>
      <c r="S663" s="13">
        <f t="shared" si="64"/>
        <v>42636.645358796297</v>
      </c>
      <c r="T663" s="13">
        <f t="shared" si="65"/>
        <v>42666.645358796297</v>
      </c>
    </row>
    <row r="664" spans="1:20" ht="32">
      <c r="A664">
        <v>662</v>
      </c>
      <c r="B664" s="1" t="s">
        <v>663</v>
      </c>
      <c r="C664" s="1" t="s">
        <v>4772</v>
      </c>
      <c r="D664" s="4">
        <v>39000</v>
      </c>
      <c r="E664" s="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3">
        <f t="shared" si="60"/>
        <v>4.0000000000000001E-3</v>
      </c>
      <c r="P664" s="5">
        <f t="shared" si="61"/>
        <v>39</v>
      </c>
      <c r="Q664" s="3" t="str">
        <f t="shared" si="62"/>
        <v>technology</v>
      </c>
      <c r="R664" t="str">
        <f t="shared" si="63"/>
        <v>wearables</v>
      </c>
      <c r="S664" s="13">
        <f t="shared" si="64"/>
        <v>41990.438043981485</v>
      </c>
      <c r="T664" s="13">
        <f t="shared" si="65"/>
        <v>42020.438043981485</v>
      </c>
    </row>
    <row r="665" spans="1:20" ht="48">
      <c r="A665">
        <v>663</v>
      </c>
      <c r="B665" s="1" t="s">
        <v>664</v>
      </c>
      <c r="C665" s="1" t="s">
        <v>4773</v>
      </c>
      <c r="D665" s="4">
        <v>200000</v>
      </c>
      <c r="E665" s="4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3">
        <f t="shared" si="60"/>
        <v>3.5000000000000001E-3</v>
      </c>
      <c r="P665" s="5">
        <f t="shared" si="61"/>
        <v>100</v>
      </c>
      <c r="Q665" s="3" t="str">
        <f t="shared" si="62"/>
        <v>technology</v>
      </c>
      <c r="R665" t="str">
        <f t="shared" si="63"/>
        <v>wearables</v>
      </c>
      <c r="S665" s="13">
        <f t="shared" si="64"/>
        <v>42173.843240740738</v>
      </c>
      <c r="T665" s="13">
        <f t="shared" si="65"/>
        <v>42203.843240740738</v>
      </c>
    </row>
    <row r="666" spans="1:20" ht="48">
      <c r="A666">
        <v>664</v>
      </c>
      <c r="B666" s="1" t="s">
        <v>665</v>
      </c>
      <c r="C666" s="1" t="s">
        <v>4774</v>
      </c>
      <c r="D666" s="4">
        <v>12000</v>
      </c>
      <c r="E666" s="4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3">
        <f t="shared" si="60"/>
        <v>7.5333333333333335E-2</v>
      </c>
      <c r="P666" s="5">
        <f t="shared" si="61"/>
        <v>31.172413793103448</v>
      </c>
      <c r="Q666" s="3" t="str">
        <f t="shared" si="62"/>
        <v>technology</v>
      </c>
      <c r="R666" t="str">
        <f t="shared" si="63"/>
        <v>wearables</v>
      </c>
      <c r="S666" s="13">
        <f t="shared" si="64"/>
        <v>42077.666377314818</v>
      </c>
      <c r="T666" s="13">
        <f t="shared" si="65"/>
        <v>42107.666377314818</v>
      </c>
    </row>
    <row r="667" spans="1:20" ht="48">
      <c r="A667">
        <v>665</v>
      </c>
      <c r="B667" s="1" t="s">
        <v>666</v>
      </c>
      <c r="C667" s="1" t="s">
        <v>4775</v>
      </c>
      <c r="D667" s="4">
        <v>10000</v>
      </c>
      <c r="E667" s="4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3">
        <f t="shared" si="60"/>
        <v>0.18640000000000001</v>
      </c>
      <c r="P667" s="5">
        <f t="shared" si="61"/>
        <v>155.33333333333334</v>
      </c>
      <c r="Q667" s="3" t="str">
        <f t="shared" si="62"/>
        <v>technology</v>
      </c>
      <c r="R667" t="str">
        <f t="shared" si="63"/>
        <v>wearables</v>
      </c>
      <c r="S667" s="13">
        <f t="shared" si="64"/>
        <v>42688.711354166662</v>
      </c>
      <c r="T667" s="13">
        <f t="shared" si="65"/>
        <v>42748.711354166662</v>
      </c>
    </row>
    <row r="668" spans="1:20" ht="48">
      <c r="A668">
        <v>666</v>
      </c>
      <c r="B668" s="1" t="s">
        <v>667</v>
      </c>
      <c r="C668" s="1" t="s">
        <v>4776</v>
      </c>
      <c r="D668" s="4">
        <v>200000</v>
      </c>
      <c r="E668" s="4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3">
        <f t="shared" si="60"/>
        <v>4.0000000000000003E-5</v>
      </c>
      <c r="P668" s="5">
        <f t="shared" si="61"/>
        <v>2</v>
      </c>
      <c r="Q668" s="3" t="str">
        <f t="shared" si="62"/>
        <v>technology</v>
      </c>
      <c r="R668" t="str">
        <f t="shared" si="63"/>
        <v>wearables</v>
      </c>
      <c r="S668" s="13">
        <f t="shared" si="64"/>
        <v>41838.832152777781</v>
      </c>
      <c r="T668" s="13">
        <f t="shared" si="65"/>
        <v>41868.832152777781</v>
      </c>
    </row>
    <row r="669" spans="1:20" ht="48">
      <c r="A669">
        <v>667</v>
      </c>
      <c r="B669" s="1" t="s">
        <v>668</v>
      </c>
      <c r="C669" s="1" t="s">
        <v>4777</v>
      </c>
      <c r="D669" s="4">
        <v>50000</v>
      </c>
      <c r="E669" s="4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3">
        <f t="shared" si="60"/>
        <v>0.1002</v>
      </c>
      <c r="P669" s="5">
        <f t="shared" si="61"/>
        <v>178.92857142857142</v>
      </c>
      <c r="Q669" s="3" t="str">
        <f t="shared" si="62"/>
        <v>technology</v>
      </c>
      <c r="R669" t="str">
        <f t="shared" si="63"/>
        <v>wearables</v>
      </c>
      <c r="S669" s="13">
        <f t="shared" si="64"/>
        <v>42632.373414351852</v>
      </c>
      <c r="T669" s="13">
        <f t="shared" si="65"/>
        <v>42672.373414351852</v>
      </c>
    </row>
    <row r="670" spans="1:20" ht="48">
      <c r="A670">
        <v>668</v>
      </c>
      <c r="B670" s="1" t="s">
        <v>669</v>
      </c>
      <c r="C670" s="1" t="s">
        <v>4778</v>
      </c>
      <c r="D670" s="4">
        <v>15000</v>
      </c>
      <c r="E670" s="4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3">
        <f t="shared" si="60"/>
        <v>4.5600000000000002E-2</v>
      </c>
      <c r="P670" s="5">
        <f t="shared" si="61"/>
        <v>27.36</v>
      </c>
      <c r="Q670" s="3" t="str">
        <f t="shared" si="62"/>
        <v>technology</v>
      </c>
      <c r="R670" t="str">
        <f t="shared" si="63"/>
        <v>wearables</v>
      </c>
      <c r="S670" s="13">
        <f t="shared" si="64"/>
        <v>42090.831273148149</v>
      </c>
      <c r="T670" s="13">
        <f t="shared" si="65"/>
        <v>42135.831273148149</v>
      </c>
    </row>
    <row r="671" spans="1:20" ht="64">
      <c r="A671">
        <v>669</v>
      </c>
      <c r="B671" s="1" t="s">
        <v>670</v>
      </c>
      <c r="C671" s="1" t="s">
        <v>4779</v>
      </c>
      <c r="D671" s="4">
        <v>200000</v>
      </c>
      <c r="E671" s="4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3">
        <f t="shared" si="60"/>
        <v>0.21507499999999999</v>
      </c>
      <c r="P671" s="5">
        <f t="shared" si="61"/>
        <v>1536.25</v>
      </c>
      <c r="Q671" s="3" t="str">
        <f t="shared" si="62"/>
        <v>technology</v>
      </c>
      <c r="R671" t="str">
        <f t="shared" si="63"/>
        <v>wearables</v>
      </c>
      <c r="S671" s="13">
        <f t="shared" si="64"/>
        <v>42527.625671296293</v>
      </c>
      <c r="T671" s="13">
        <f t="shared" si="65"/>
        <v>42557.625671296293</v>
      </c>
    </row>
    <row r="672" spans="1:20" ht="48">
      <c r="A672">
        <v>670</v>
      </c>
      <c r="B672" s="1" t="s">
        <v>671</v>
      </c>
      <c r="C672" s="1" t="s">
        <v>4780</v>
      </c>
      <c r="D672" s="4">
        <v>90000</v>
      </c>
      <c r="E672" s="4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3">
        <f t="shared" si="60"/>
        <v>0.29276666666666668</v>
      </c>
      <c r="P672" s="5">
        <f t="shared" si="61"/>
        <v>84.99677419354839</v>
      </c>
      <c r="Q672" s="3" t="str">
        <f t="shared" si="62"/>
        <v>technology</v>
      </c>
      <c r="R672" t="str">
        <f t="shared" si="63"/>
        <v>wearables</v>
      </c>
      <c r="S672" s="13">
        <f t="shared" si="64"/>
        <v>42506.709722222222</v>
      </c>
      <c r="T672" s="13">
        <f t="shared" si="65"/>
        <v>42540.340277777781</v>
      </c>
    </row>
    <row r="673" spans="1:20" ht="48">
      <c r="A673">
        <v>671</v>
      </c>
      <c r="B673" s="1" t="s">
        <v>672</v>
      </c>
      <c r="C673" s="1" t="s">
        <v>4781</v>
      </c>
      <c r="D673" s="4">
        <v>30000</v>
      </c>
      <c r="E673" s="4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3">
        <f t="shared" si="60"/>
        <v>0.39426666666666665</v>
      </c>
      <c r="P673" s="5">
        <f t="shared" si="61"/>
        <v>788.5333333333333</v>
      </c>
      <c r="Q673" s="3" t="str">
        <f t="shared" si="62"/>
        <v>technology</v>
      </c>
      <c r="R673" t="str">
        <f t="shared" si="63"/>
        <v>wearables</v>
      </c>
      <c r="S673" s="13">
        <f t="shared" si="64"/>
        <v>41984.692731481482</v>
      </c>
      <c r="T673" s="13">
        <f t="shared" si="65"/>
        <v>42018.166666666672</v>
      </c>
    </row>
    <row r="674" spans="1:20" ht="48">
      <c r="A674">
        <v>672</v>
      </c>
      <c r="B674" s="1" t="s">
        <v>673</v>
      </c>
      <c r="C674" s="1" t="s">
        <v>4782</v>
      </c>
      <c r="D674" s="4">
        <v>50000</v>
      </c>
      <c r="E674" s="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3">
        <f t="shared" si="60"/>
        <v>0.21628</v>
      </c>
      <c r="P674" s="5">
        <f t="shared" si="61"/>
        <v>50.29767441860465</v>
      </c>
      <c r="Q674" s="3" t="str">
        <f t="shared" si="62"/>
        <v>technology</v>
      </c>
      <c r="R674" t="str">
        <f t="shared" si="63"/>
        <v>wearables</v>
      </c>
      <c r="S674" s="13">
        <f t="shared" si="64"/>
        <v>41974.219490740739</v>
      </c>
      <c r="T674" s="13">
        <f t="shared" si="65"/>
        <v>42005.207638888889</v>
      </c>
    </row>
    <row r="675" spans="1:20" ht="48">
      <c r="A675">
        <v>673</v>
      </c>
      <c r="B675" s="1" t="s">
        <v>674</v>
      </c>
      <c r="C675" s="1" t="s">
        <v>4783</v>
      </c>
      <c r="D675" s="4">
        <v>100000</v>
      </c>
      <c r="E675" s="4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3">
        <f t="shared" si="60"/>
        <v>2.0500000000000002E-3</v>
      </c>
      <c r="P675" s="5">
        <f t="shared" si="61"/>
        <v>68.333333333333329</v>
      </c>
      <c r="Q675" s="3" t="str">
        <f t="shared" si="62"/>
        <v>technology</v>
      </c>
      <c r="R675" t="str">
        <f t="shared" si="63"/>
        <v>wearables</v>
      </c>
      <c r="S675" s="13">
        <f t="shared" si="64"/>
        <v>41838.840474537035</v>
      </c>
      <c r="T675" s="13">
        <f t="shared" si="65"/>
        <v>41883.840474537035</v>
      </c>
    </row>
    <row r="676" spans="1:20" ht="32">
      <c r="A676">
        <v>674</v>
      </c>
      <c r="B676" s="1" t="s">
        <v>675</v>
      </c>
      <c r="C676" s="1" t="s">
        <v>4784</v>
      </c>
      <c r="D676" s="4">
        <v>50000</v>
      </c>
      <c r="E676" s="4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3">
        <f t="shared" si="60"/>
        <v>2.9999999999999997E-4</v>
      </c>
      <c r="P676" s="5">
        <f t="shared" si="61"/>
        <v>7.5</v>
      </c>
      <c r="Q676" s="3" t="str">
        <f t="shared" si="62"/>
        <v>technology</v>
      </c>
      <c r="R676" t="str">
        <f t="shared" si="63"/>
        <v>wearables</v>
      </c>
      <c r="S676" s="13">
        <f t="shared" si="64"/>
        <v>41803.116053240738</v>
      </c>
      <c r="T676" s="13">
        <f t="shared" si="65"/>
        <v>41863.116053240738</v>
      </c>
    </row>
    <row r="677" spans="1:20" ht="48">
      <c r="A677">
        <v>675</v>
      </c>
      <c r="B677" s="1" t="s">
        <v>676</v>
      </c>
      <c r="C677" s="1" t="s">
        <v>4785</v>
      </c>
      <c r="D677" s="4">
        <v>6000</v>
      </c>
      <c r="E677" s="4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3">
        <f t="shared" si="60"/>
        <v>0.14849999999999999</v>
      </c>
      <c r="P677" s="5">
        <f t="shared" si="61"/>
        <v>34.269230769230766</v>
      </c>
      <c r="Q677" s="3" t="str">
        <f t="shared" si="62"/>
        <v>technology</v>
      </c>
      <c r="R677" t="str">
        <f t="shared" si="63"/>
        <v>wearables</v>
      </c>
      <c r="S677" s="13">
        <f t="shared" si="64"/>
        <v>41975.930601851855</v>
      </c>
      <c r="T677" s="13">
        <f t="shared" si="65"/>
        <v>42005.290972222225</v>
      </c>
    </row>
    <row r="678" spans="1:20" ht="64">
      <c r="A678">
        <v>676</v>
      </c>
      <c r="B678" s="1" t="s">
        <v>677</v>
      </c>
      <c r="C678" s="1" t="s">
        <v>4786</v>
      </c>
      <c r="D678" s="4">
        <v>100000</v>
      </c>
      <c r="E678" s="4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3">
        <f t="shared" si="60"/>
        <v>1.4710000000000001E-2</v>
      </c>
      <c r="P678" s="5">
        <f t="shared" si="61"/>
        <v>61.291666666666664</v>
      </c>
      <c r="Q678" s="3" t="str">
        <f t="shared" si="62"/>
        <v>technology</v>
      </c>
      <c r="R678" t="str">
        <f t="shared" si="63"/>
        <v>wearables</v>
      </c>
      <c r="S678" s="13">
        <f t="shared" si="64"/>
        <v>42012.768298611118</v>
      </c>
      <c r="T678" s="13">
        <f t="shared" si="65"/>
        <v>42042.768298611118</v>
      </c>
    </row>
    <row r="679" spans="1:20" ht="48">
      <c r="A679">
        <v>677</v>
      </c>
      <c r="B679" s="1" t="s">
        <v>678</v>
      </c>
      <c r="C679" s="1" t="s">
        <v>4787</v>
      </c>
      <c r="D679" s="4">
        <v>50000</v>
      </c>
      <c r="E679" s="4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3">
        <f t="shared" si="60"/>
        <v>0.25584000000000001</v>
      </c>
      <c r="P679" s="5">
        <f t="shared" si="61"/>
        <v>133.25</v>
      </c>
      <c r="Q679" s="3" t="str">
        <f t="shared" si="62"/>
        <v>technology</v>
      </c>
      <c r="R679" t="str">
        <f t="shared" si="63"/>
        <v>wearables</v>
      </c>
      <c r="S679" s="13">
        <f t="shared" si="64"/>
        <v>42504.403877314813</v>
      </c>
      <c r="T679" s="13">
        <f t="shared" si="65"/>
        <v>42549.403877314813</v>
      </c>
    </row>
    <row r="680" spans="1:20" ht="48">
      <c r="A680">
        <v>678</v>
      </c>
      <c r="B680" s="1" t="s">
        <v>679</v>
      </c>
      <c r="C680" s="1" t="s">
        <v>4788</v>
      </c>
      <c r="D680" s="4">
        <v>29000</v>
      </c>
      <c r="E680" s="4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3">
        <f t="shared" si="60"/>
        <v>3.8206896551724136E-2</v>
      </c>
      <c r="P680" s="5">
        <f t="shared" si="61"/>
        <v>65.17647058823529</v>
      </c>
      <c r="Q680" s="3" t="str">
        <f t="shared" si="62"/>
        <v>technology</v>
      </c>
      <c r="R680" t="str">
        <f t="shared" si="63"/>
        <v>wearables</v>
      </c>
      <c r="S680" s="13">
        <f t="shared" si="64"/>
        <v>42481.376597222217</v>
      </c>
      <c r="T680" s="13">
        <f t="shared" si="65"/>
        <v>42511.376597222217</v>
      </c>
    </row>
    <row r="681" spans="1:20" ht="48">
      <c r="A681">
        <v>679</v>
      </c>
      <c r="B681" s="1" t="s">
        <v>680</v>
      </c>
      <c r="C681" s="1" t="s">
        <v>4789</v>
      </c>
      <c r="D681" s="4">
        <v>57000</v>
      </c>
      <c r="E681" s="4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3">
        <f t="shared" si="60"/>
        <v>0.15485964912280703</v>
      </c>
      <c r="P681" s="5">
        <f t="shared" si="61"/>
        <v>93.90425531914893</v>
      </c>
      <c r="Q681" s="3" t="str">
        <f t="shared" si="62"/>
        <v>technology</v>
      </c>
      <c r="R681" t="str">
        <f t="shared" si="63"/>
        <v>wearables</v>
      </c>
      <c r="S681" s="13">
        <f t="shared" si="64"/>
        <v>42556.695706018523</v>
      </c>
      <c r="T681" s="13">
        <f t="shared" si="65"/>
        <v>42616.695706018523</v>
      </c>
    </row>
    <row r="682" spans="1:20" ht="48">
      <c r="A682">
        <v>680</v>
      </c>
      <c r="B682" s="1" t="s">
        <v>681</v>
      </c>
      <c r="C682" s="1" t="s">
        <v>4790</v>
      </c>
      <c r="D682" s="4">
        <v>75000</v>
      </c>
      <c r="E682" s="4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3">
        <f t="shared" si="60"/>
        <v>0.25912000000000002</v>
      </c>
      <c r="P682" s="5">
        <f t="shared" si="61"/>
        <v>150.65116279069767</v>
      </c>
      <c r="Q682" s="3" t="str">
        <f t="shared" si="62"/>
        <v>technology</v>
      </c>
      <c r="R682" t="str">
        <f t="shared" si="63"/>
        <v>wearables</v>
      </c>
      <c r="S682" s="13">
        <f t="shared" si="64"/>
        <v>41864.501516203702</v>
      </c>
      <c r="T682" s="13">
        <f t="shared" si="65"/>
        <v>41899.501516203702</v>
      </c>
    </row>
    <row r="683" spans="1:20" ht="48">
      <c r="A683">
        <v>681</v>
      </c>
      <c r="B683" s="1" t="s">
        <v>682</v>
      </c>
      <c r="C683" s="1" t="s">
        <v>4791</v>
      </c>
      <c r="D683" s="4">
        <v>2500</v>
      </c>
      <c r="E683" s="4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3">
        <f t="shared" si="60"/>
        <v>4.0000000000000002E-4</v>
      </c>
      <c r="P683" s="5">
        <f t="shared" si="61"/>
        <v>1</v>
      </c>
      <c r="Q683" s="3" t="str">
        <f t="shared" si="62"/>
        <v>technology</v>
      </c>
      <c r="R683" t="str">
        <f t="shared" si="63"/>
        <v>wearables</v>
      </c>
      <c r="S683" s="13">
        <f t="shared" si="64"/>
        <v>42639.805601851855</v>
      </c>
      <c r="T683" s="13">
        <f t="shared" si="65"/>
        <v>42669.805601851855</v>
      </c>
    </row>
    <row r="684" spans="1:20" ht="48">
      <c r="A684">
        <v>682</v>
      </c>
      <c r="B684" s="1" t="s">
        <v>683</v>
      </c>
      <c r="C684" s="1" t="s">
        <v>4792</v>
      </c>
      <c r="D684" s="4">
        <v>50000</v>
      </c>
      <c r="E684" s="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3">
        <f t="shared" si="60"/>
        <v>1.06E-3</v>
      </c>
      <c r="P684" s="5">
        <f t="shared" si="61"/>
        <v>13.25</v>
      </c>
      <c r="Q684" s="3" t="str">
        <f t="shared" si="62"/>
        <v>technology</v>
      </c>
      <c r="R684" t="str">
        <f t="shared" si="63"/>
        <v>wearables</v>
      </c>
      <c r="S684" s="13">
        <f t="shared" si="64"/>
        <v>42778.765300925923</v>
      </c>
      <c r="T684" s="13">
        <f t="shared" si="65"/>
        <v>42808.723634259266</v>
      </c>
    </row>
    <row r="685" spans="1:20" ht="48">
      <c r="A685">
        <v>683</v>
      </c>
      <c r="B685" s="1" t="s">
        <v>684</v>
      </c>
      <c r="C685" s="1" t="s">
        <v>4793</v>
      </c>
      <c r="D685" s="4">
        <v>35000</v>
      </c>
      <c r="E685" s="4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3">
        <f t="shared" si="60"/>
        <v>8.5142857142857138E-3</v>
      </c>
      <c r="P685" s="5">
        <f t="shared" si="61"/>
        <v>99.333333333333329</v>
      </c>
      <c r="Q685" s="3" t="str">
        <f t="shared" si="62"/>
        <v>technology</v>
      </c>
      <c r="R685" t="str">
        <f t="shared" si="63"/>
        <v>wearables</v>
      </c>
      <c r="S685" s="13">
        <f t="shared" si="64"/>
        <v>42634.900046296301</v>
      </c>
      <c r="T685" s="13">
        <f t="shared" si="65"/>
        <v>42674.900046296301</v>
      </c>
    </row>
    <row r="686" spans="1:20" ht="16">
      <c r="A686">
        <v>684</v>
      </c>
      <c r="B686" s="1" t="s">
        <v>685</v>
      </c>
      <c r="C686" s="1" t="s">
        <v>4794</v>
      </c>
      <c r="D686" s="4">
        <v>320000</v>
      </c>
      <c r="E686" s="4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3">
        <f t="shared" si="60"/>
        <v>7.4837500000000001E-2</v>
      </c>
      <c r="P686" s="5">
        <f t="shared" si="61"/>
        <v>177.39259259259259</v>
      </c>
      <c r="Q686" s="3" t="str">
        <f t="shared" si="62"/>
        <v>technology</v>
      </c>
      <c r="R686" t="str">
        <f t="shared" si="63"/>
        <v>wearables</v>
      </c>
      <c r="S686" s="13">
        <f t="shared" si="64"/>
        <v>41809.473275462966</v>
      </c>
      <c r="T686" s="13">
        <f t="shared" si="65"/>
        <v>41845.125</v>
      </c>
    </row>
    <row r="687" spans="1:20" ht="48">
      <c r="A687">
        <v>685</v>
      </c>
      <c r="B687" s="1" t="s">
        <v>686</v>
      </c>
      <c r="C687" s="1" t="s">
        <v>4795</v>
      </c>
      <c r="D687" s="4">
        <v>2000</v>
      </c>
      <c r="E687" s="4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3">
        <f t="shared" si="60"/>
        <v>0.27650000000000002</v>
      </c>
      <c r="P687" s="5">
        <f t="shared" si="61"/>
        <v>55.3</v>
      </c>
      <c r="Q687" s="3" t="str">
        <f t="shared" si="62"/>
        <v>technology</v>
      </c>
      <c r="R687" t="str">
        <f t="shared" si="63"/>
        <v>wearables</v>
      </c>
      <c r="S687" s="13">
        <f t="shared" si="64"/>
        <v>41971.866574074069</v>
      </c>
      <c r="T687" s="13">
        <f t="shared" si="65"/>
        <v>42016.866574074069</v>
      </c>
    </row>
    <row r="688" spans="1:20" ht="64">
      <c r="A688">
        <v>686</v>
      </c>
      <c r="B688" s="1" t="s">
        <v>687</v>
      </c>
      <c r="C688" s="1" t="s">
        <v>4796</v>
      </c>
      <c r="D688" s="4">
        <v>500000</v>
      </c>
      <c r="E688" s="4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3">
        <f t="shared" si="60"/>
        <v>0</v>
      </c>
      <c r="P688" s="5" t="e">
        <f t="shared" si="61"/>
        <v>#DIV/0!</v>
      </c>
      <c r="Q688" s="3" t="str">
        <f t="shared" si="62"/>
        <v>technology</v>
      </c>
      <c r="R688" t="str">
        <f t="shared" si="63"/>
        <v>wearables</v>
      </c>
      <c r="S688" s="13">
        <f t="shared" si="64"/>
        <v>42189.673263888893</v>
      </c>
      <c r="T688" s="13">
        <f t="shared" si="65"/>
        <v>42219.673263888893</v>
      </c>
    </row>
    <row r="689" spans="1:20" ht="48">
      <c r="A689">
        <v>687</v>
      </c>
      <c r="B689" s="1" t="s">
        <v>688</v>
      </c>
      <c r="C689" s="1" t="s">
        <v>4797</v>
      </c>
      <c r="D689" s="4">
        <v>100000</v>
      </c>
      <c r="E689" s="4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3">
        <f t="shared" si="60"/>
        <v>3.5499999999999997E-2</v>
      </c>
      <c r="P689" s="5">
        <f t="shared" si="61"/>
        <v>591.66666666666663</v>
      </c>
      <c r="Q689" s="3" t="str">
        <f t="shared" si="62"/>
        <v>technology</v>
      </c>
      <c r="R689" t="str">
        <f t="shared" si="63"/>
        <v>wearables</v>
      </c>
      <c r="S689" s="13">
        <f t="shared" si="64"/>
        <v>42711.750613425931</v>
      </c>
      <c r="T689" s="13">
        <f t="shared" si="65"/>
        <v>42771.750613425931</v>
      </c>
    </row>
    <row r="690" spans="1:20" ht="48">
      <c r="A690">
        <v>688</v>
      </c>
      <c r="B690" s="1" t="s">
        <v>689</v>
      </c>
      <c r="C690" s="1" t="s">
        <v>4798</v>
      </c>
      <c r="D690" s="4">
        <v>20000</v>
      </c>
      <c r="E690" s="4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3">
        <f t="shared" si="60"/>
        <v>0.72989999999999999</v>
      </c>
      <c r="P690" s="5">
        <f t="shared" si="61"/>
        <v>405.5</v>
      </c>
      <c r="Q690" s="3" t="str">
        <f t="shared" si="62"/>
        <v>technology</v>
      </c>
      <c r="R690" t="str">
        <f t="shared" si="63"/>
        <v>wearables</v>
      </c>
      <c r="S690" s="13">
        <f t="shared" si="64"/>
        <v>42262.104780092588</v>
      </c>
      <c r="T690" s="13">
        <f t="shared" si="65"/>
        <v>42292.104780092588</v>
      </c>
    </row>
    <row r="691" spans="1:20" ht="48">
      <c r="A691">
        <v>689</v>
      </c>
      <c r="B691" s="1" t="s">
        <v>690</v>
      </c>
      <c r="C691" s="1" t="s">
        <v>4799</v>
      </c>
      <c r="D691" s="4">
        <v>200000</v>
      </c>
      <c r="E691" s="4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3">
        <f t="shared" si="60"/>
        <v>0.57648750000000004</v>
      </c>
      <c r="P691" s="5">
        <f t="shared" si="61"/>
        <v>343.14732142857144</v>
      </c>
      <c r="Q691" s="3" t="str">
        <f t="shared" si="62"/>
        <v>technology</v>
      </c>
      <c r="R691" t="str">
        <f t="shared" si="63"/>
        <v>wearables</v>
      </c>
      <c r="S691" s="13">
        <f t="shared" si="64"/>
        <v>42675.66778935185</v>
      </c>
      <c r="T691" s="13">
        <f t="shared" si="65"/>
        <v>42712.207638888889</v>
      </c>
    </row>
    <row r="692" spans="1:20" ht="32">
      <c r="A692">
        <v>690</v>
      </c>
      <c r="B692" s="1" t="s">
        <v>691</v>
      </c>
      <c r="C692" s="1" t="s">
        <v>4800</v>
      </c>
      <c r="D692" s="4">
        <v>20000</v>
      </c>
      <c r="E692" s="4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3">
        <f t="shared" si="60"/>
        <v>0.1234</v>
      </c>
      <c r="P692" s="5">
        <f t="shared" si="61"/>
        <v>72.588235294117652</v>
      </c>
      <c r="Q692" s="3" t="str">
        <f t="shared" si="62"/>
        <v>technology</v>
      </c>
      <c r="R692" t="str">
        <f t="shared" si="63"/>
        <v>wearables</v>
      </c>
      <c r="S692" s="13">
        <f t="shared" si="64"/>
        <v>42579.634733796294</v>
      </c>
      <c r="T692" s="13">
        <f t="shared" si="65"/>
        <v>42622.25</v>
      </c>
    </row>
    <row r="693" spans="1:20" ht="48">
      <c r="A693">
        <v>691</v>
      </c>
      <c r="B693" s="1" t="s">
        <v>692</v>
      </c>
      <c r="C693" s="1" t="s">
        <v>4801</v>
      </c>
      <c r="D693" s="4">
        <v>50000</v>
      </c>
      <c r="E693" s="4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3">
        <f t="shared" si="60"/>
        <v>5.1999999999999998E-3</v>
      </c>
      <c r="P693" s="5">
        <f t="shared" si="61"/>
        <v>26</v>
      </c>
      <c r="Q693" s="3" t="str">
        <f t="shared" si="62"/>
        <v>technology</v>
      </c>
      <c r="R693" t="str">
        <f t="shared" si="63"/>
        <v>wearables</v>
      </c>
      <c r="S693" s="13">
        <f t="shared" si="64"/>
        <v>42158.028310185182</v>
      </c>
      <c r="T693" s="13">
        <f t="shared" si="65"/>
        <v>42186.028310185182</v>
      </c>
    </row>
    <row r="694" spans="1:20" ht="48">
      <c r="A694">
        <v>692</v>
      </c>
      <c r="B694" s="1" t="s">
        <v>693</v>
      </c>
      <c r="C694" s="1" t="s">
        <v>4802</v>
      </c>
      <c r="D694" s="4">
        <v>20000</v>
      </c>
      <c r="E694" s="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3">
        <f t="shared" si="60"/>
        <v>6.5299999999999997E-2</v>
      </c>
      <c r="P694" s="5">
        <f t="shared" si="61"/>
        <v>6.4975124378109452</v>
      </c>
      <c r="Q694" s="3" t="str">
        <f t="shared" si="62"/>
        <v>technology</v>
      </c>
      <c r="R694" t="str">
        <f t="shared" si="63"/>
        <v>wearables</v>
      </c>
      <c r="S694" s="13">
        <f t="shared" si="64"/>
        <v>42696.37572916667</v>
      </c>
      <c r="T694" s="13">
        <f t="shared" si="65"/>
        <v>42726.37572916667</v>
      </c>
    </row>
    <row r="695" spans="1:20" ht="32">
      <c r="A695">
        <v>693</v>
      </c>
      <c r="B695" s="1" t="s">
        <v>694</v>
      </c>
      <c r="C695" s="1" t="s">
        <v>4803</v>
      </c>
      <c r="D695" s="4">
        <v>100000</v>
      </c>
      <c r="E695" s="4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3">
        <f t="shared" si="60"/>
        <v>0.35338000000000003</v>
      </c>
      <c r="P695" s="5">
        <f t="shared" si="61"/>
        <v>119.38513513513513</v>
      </c>
      <c r="Q695" s="3" t="str">
        <f t="shared" si="62"/>
        <v>technology</v>
      </c>
      <c r="R695" t="str">
        <f t="shared" si="63"/>
        <v>wearables</v>
      </c>
      <c r="S695" s="13">
        <f t="shared" si="64"/>
        <v>42094.808182870373</v>
      </c>
      <c r="T695" s="13">
        <f t="shared" si="65"/>
        <v>42124.808182870373</v>
      </c>
    </row>
    <row r="696" spans="1:20" ht="48">
      <c r="A696">
        <v>694</v>
      </c>
      <c r="B696" s="1" t="s">
        <v>695</v>
      </c>
      <c r="C696" s="1" t="s">
        <v>4804</v>
      </c>
      <c r="D696" s="4">
        <v>150000</v>
      </c>
      <c r="E696" s="4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3">
        <f t="shared" si="60"/>
        <v>3.933333333333333E-3</v>
      </c>
      <c r="P696" s="5">
        <f t="shared" si="61"/>
        <v>84.285714285714292</v>
      </c>
      <c r="Q696" s="3" t="str">
        <f t="shared" si="62"/>
        <v>technology</v>
      </c>
      <c r="R696" t="str">
        <f t="shared" si="63"/>
        <v>wearables</v>
      </c>
      <c r="S696" s="13">
        <f t="shared" si="64"/>
        <v>42737.663877314815</v>
      </c>
      <c r="T696" s="13">
        <f t="shared" si="65"/>
        <v>42767.663877314815</v>
      </c>
    </row>
    <row r="697" spans="1:20" ht="48">
      <c r="A697">
        <v>695</v>
      </c>
      <c r="B697" s="1" t="s">
        <v>696</v>
      </c>
      <c r="C697" s="1" t="s">
        <v>4805</v>
      </c>
      <c r="D697" s="4">
        <v>60000</v>
      </c>
      <c r="E697" s="4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3">
        <f t="shared" si="60"/>
        <v>1.06E-2</v>
      </c>
      <c r="P697" s="5">
        <f t="shared" si="61"/>
        <v>90.857142857142861</v>
      </c>
      <c r="Q697" s="3" t="str">
        <f t="shared" si="62"/>
        <v>technology</v>
      </c>
      <c r="R697" t="str">
        <f t="shared" si="63"/>
        <v>wearables</v>
      </c>
      <c r="S697" s="13">
        <f t="shared" si="64"/>
        <v>41913.521064814813</v>
      </c>
      <c r="T697" s="13">
        <f t="shared" si="65"/>
        <v>41943.521064814813</v>
      </c>
    </row>
    <row r="698" spans="1:20" ht="32">
      <c r="A698">
        <v>696</v>
      </c>
      <c r="B698" s="1" t="s">
        <v>697</v>
      </c>
      <c r="C698" s="1" t="s">
        <v>4806</v>
      </c>
      <c r="D698" s="4">
        <v>175000</v>
      </c>
      <c r="E698" s="4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3">
        <f t="shared" si="60"/>
        <v>5.7142857142857145E-6</v>
      </c>
      <c r="P698" s="5">
        <f t="shared" si="61"/>
        <v>1</v>
      </c>
      <c r="Q698" s="3" t="str">
        <f t="shared" si="62"/>
        <v>technology</v>
      </c>
      <c r="R698" t="str">
        <f t="shared" si="63"/>
        <v>wearables</v>
      </c>
      <c r="S698" s="13">
        <f t="shared" si="64"/>
        <v>41815.927106481482</v>
      </c>
      <c r="T698" s="13">
        <f t="shared" si="65"/>
        <v>41845.927106481482</v>
      </c>
    </row>
    <row r="699" spans="1:20" ht="48">
      <c r="A699">
        <v>697</v>
      </c>
      <c r="B699" s="1" t="s">
        <v>698</v>
      </c>
      <c r="C699" s="1" t="s">
        <v>4807</v>
      </c>
      <c r="D699" s="4">
        <v>5000</v>
      </c>
      <c r="E699" s="4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3">
        <f t="shared" si="60"/>
        <v>0.46379999999999999</v>
      </c>
      <c r="P699" s="5">
        <f t="shared" si="61"/>
        <v>20.342105263157894</v>
      </c>
      <c r="Q699" s="3" t="str">
        <f t="shared" si="62"/>
        <v>technology</v>
      </c>
      <c r="R699" t="str">
        <f t="shared" si="63"/>
        <v>wearables</v>
      </c>
      <c r="S699" s="13">
        <f t="shared" si="64"/>
        <v>42388.523020833338</v>
      </c>
      <c r="T699" s="13">
        <f t="shared" si="65"/>
        <v>42403.523020833338</v>
      </c>
    </row>
    <row r="700" spans="1:20" ht="48">
      <c r="A700">
        <v>698</v>
      </c>
      <c r="B700" s="1" t="s">
        <v>699</v>
      </c>
      <c r="C700" s="1" t="s">
        <v>4808</v>
      </c>
      <c r="D700" s="4">
        <v>100000</v>
      </c>
      <c r="E700" s="4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3">
        <f t="shared" si="60"/>
        <v>0.15390000000000001</v>
      </c>
      <c r="P700" s="5">
        <f t="shared" si="61"/>
        <v>530.68965517241384</v>
      </c>
      <c r="Q700" s="3" t="str">
        <f t="shared" si="62"/>
        <v>technology</v>
      </c>
      <c r="R700" t="str">
        <f t="shared" si="63"/>
        <v>wearables</v>
      </c>
      <c r="S700" s="13">
        <f t="shared" si="64"/>
        <v>41866.931076388886</v>
      </c>
      <c r="T700" s="13">
        <f t="shared" si="65"/>
        <v>41900.083333333336</v>
      </c>
    </row>
    <row r="701" spans="1:20" ht="48">
      <c r="A701">
        <v>699</v>
      </c>
      <c r="B701" s="1" t="s">
        <v>700</v>
      </c>
      <c r="C701" s="1" t="s">
        <v>4809</v>
      </c>
      <c r="D701" s="4">
        <v>130000</v>
      </c>
      <c r="E701" s="4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3">
        <f t="shared" si="60"/>
        <v>0.824221076923077</v>
      </c>
      <c r="P701" s="5">
        <f t="shared" si="61"/>
        <v>120.39184269662923</v>
      </c>
      <c r="Q701" s="3" t="str">
        <f t="shared" si="62"/>
        <v>technology</v>
      </c>
      <c r="R701" t="str">
        <f t="shared" si="63"/>
        <v>wearables</v>
      </c>
      <c r="S701" s="13">
        <f t="shared" si="64"/>
        <v>41563.485509259262</v>
      </c>
      <c r="T701" s="13">
        <f t="shared" si="65"/>
        <v>41600.666666666664</v>
      </c>
    </row>
    <row r="702" spans="1:20" ht="48">
      <c r="A702">
        <v>700</v>
      </c>
      <c r="B702" s="1" t="s">
        <v>701</v>
      </c>
      <c r="C702" s="1" t="s">
        <v>4810</v>
      </c>
      <c r="D702" s="4">
        <v>15000</v>
      </c>
      <c r="E702" s="4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3">
        <f t="shared" si="60"/>
        <v>2.6866666666666667E-2</v>
      </c>
      <c r="P702" s="5">
        <f t="shared" si="61"/>
        <v>13</v>
      </c>
      <c r="Q702" s="3" t="str">
        <f t="shared" si="62"/>
        <v>technology</v>
      </c>
      <c r="R702" t="str">
        <f t="shared" si="63"/>
        <v>wearables</v>
      </c>
      <c r="S702" s="13">
        <f t="shared" si="64"/>
        <v>42715.688437500001</v>
      </c>
      <c r="T702" s="13">
        <f t="shared" si="65"/>
        <v>42745.688437500001</v>
      </c>
    </row>
    <row r="703" spans="1:20" ht="48">
      <c r="A703">
        <v>701</v>
      </c>
      <c r="B703" s="1" t="s">
        <v>702</v>
      </c>
      <c r="C703" s="1" t="s">
        <v>4811</v>
      </c>
      <c r="D703" s="4">
        <v>23000</v>
      </c>
      <c r="E703" s="4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3">
        <f t="shared" si="60"/>
        <v>0.26600000000000001</v>
      </c>
      <c r="P703" s="5">
        <f t="shared" si="61"/>
        <v>291.33333333333331</v>
      </c>
      <c r="Q703" s="3" t="str">
        <f t="shared" si="62"/>
        <v>technology</v>
      </c>
      <c r="R703" t="str">
        <f t="shared" si="63"/>
        <v>wearables</v>
      </c>
      <c r="S703" s="13">
        <f t="shared" si="64"/>
        <v>41813.662962962961</v>
      </c>
      <c r="T703" s="13">
        <f t="shared" si="65"/>
        <v>41843.662962962961</v>
      </c>
    </row>
    <row r="704" spans="1:20" ht="48">
      <c r="A704">
        <v>702</v>
      </c>
      <c r="B704" s="1" t="s">
        <v>703</v>
      </c>
      <c r="C704" s="1" t="s">
        <v>4812</v>
      </c>
      <c r="D704" s="4">
        <v>15000</v>
      </c>
      <c r="E704" s="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3">
        <f t="shared" si="60"/>
        <v>0.30813400000000002</v>
      </c>
      <c r="P704" s="5">
        <f t="shared" si="61"/>
        <v>124.9191891891892</v>
      </c>
      <c r="Q704" s="3" t="str">
        <f t="shared" si="62"/>
        <v>technology</v>
      </c>
      <c r="R704" t="str">
        <f t="shared" si="63"/>
        <v>wearables</v>
      </c>
      <c r="S704" s="13">
        <f t="shared" si="64"/>
        <v>42668.726701388892</v>
      </c>
      <c r="T704" s="13">
        <f t="shared" si="65"/>
        <v>42698.768368055549</v>
      </c>
    </row>
    <row r="705" spans="1:20" ht="48">
      <c r="A705">
        <v>703</v>
      </c>
      <c r="B705" s="1" t="s">
        <v>704</v>
      </c>
      <c r="C705" s="1" t="s">
        <v>4813</v>
      </c>
      <c r="D705" s="4">
        <v>15000</v>
      </c>
      <c r="E705" s="4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3">
        <f t="shared" si="60"/>
        <v>5.5800000000000002E-2</v>
      </c>
      <c r="P705" s="5">
        <f t="shared" si="61"/>
        <v>119.57142857142857</v>
      </c>
      <c r="Q705" s="3" t="str">
        <f t="shared" si="62"/>
        <v>technology</v>
      </c>
      <c r="R705" t="str">
        <f t="shared" si="63"/>
        <v>wearables</v>
      </c>
      <c r="S705" s="13">
        <f t="shared" si="64"/>
        <v>42711.950798611113</v>
      </c>
      <c r="T705" s="13">
        <f t="shared" si="65"/>
        <v>42766.98055555555</v>
      </c>
    </row>
    <row r="706" spans="1:20" ht="48">
      <c r="A706">
        <v>704</v>
      </c>
      <c r="B706" s="1" t="s">
        <v>705</v>
      </c>
      <c r="C706" s="1" t="s">
        <v>4814</v>
      </c>
      <c r="D706" s="4">
        <v>55000</v>
      </c>
      <c r="E706" s="4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3">
        <f t="shared" si="60"/>
        <v>8.7454545454545458E-3</v>
      </c>
      <c r="P706" s="5">
        <f t="shared" si="61"/>
        <v>120.25</v>
      </c>
      <c r="Q706" s="3" t="str">
        <f t="shared" si="62"/>
        <v>technology</v>
      </c>
      <c r="R706" t="str">
        <f t="shared" si="63"/>
        <v>wearables</v>
      </c>
      <c r="S706" s="13">
        <f t="shared" si="64"/>
        <v>42726.192916666667</v>
      </c>
      <c r="T706" s="13">
        <f t="shared" si="65"/>
        <v>42786.192916666667</v>
      </c>
    </row>
    <row r="707" spans="1:20" ht="32">
      <c r="A707">
        <v>705</v>
      </c>
      <c r="B707" s="1" t="s">
        <v>706</v>
      </c>
      <c r="C707" s="1" t="s">
        <v>4815</v>
      </c>
      <c r="D707" s="4">
        <v>100000</v>
      </c>
      <c r="E707" s="4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3">
        <f t="shared" ref="O707:O770" si="66">E707/D707</f>
        <v>9.7699999999999992E-3</v>
      </c>
      <c r="P707" s="5">
        <f t="shared" ref="P707:P770" si="67">E707/L707</f>
        <v>195.4</v>
      </c>
      <c r="Q707" s="3" t="str">
        <f t="shared" ref="Q707:Q770" si="68">LEFT(N707,SEARCH("/",N707)-1)</f>
        <v>technology</v>
      </c>
      <c r="R707" t="str">
        <f t="shared" ref="R707:R770" si="69">RIGHT(N707,LEN(N707)-SEARCH("/",N707))</f>
        <v>wearables</v>
      </c>
      <c r="S707" s="13">
        <f t="shared" ref="S707:S770" si="70">(((J707/60)/60)/24)+DATE(1970,1,1)</f>
        <v>42726.491643518515</v>
      </c>
      <c r="T707" s="13">
        <f t="shared" ref="T707:T770" si="71">(((I707/60)/60)/24)+DATE(1970,1,1)</f>
        <v>42756.491643518515</v>
      </c>
    </row>
    <row r="708" spans="1:20" ht="48">
      <c r="A708">
        <v>706</v>
      </c>
      <c r="B708" s="1" t="s">
        <v>707</v>
      </c>
      <c r="C708" s="1" t="s">
        <v>4816</v>
      </c>
      <c r="D708" s="4">
        <v>100000</v>
      </c>
      <c r="E708" s="4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3">
        <f t="shared" si="66"/>
        <v>0</v>
      </c>
      <c r="P708" s="5" t="e">
        <f t="shared" si="67"/>
        <v>#DIV/0!</v>
      </c>
      <c r="Q708" s="3" t="str">
        <f t="shared" si="68"/>
        <v>technology</v>
      </c>
      <c r="R708" t="str">
        <f t="shared" si="69"/>
        <v>wearables</v>
      </c>
      <c r="S708" s="13">
        <f t="shared" si="70"/>
        <v>42676.995173611111</v>
      </c>
      <c r="T708" s="13">
        <f t="shared" si="71"/>
        <v>42718.777083333334</v>
      </c>
    </row>
    <row r="709" spans="1:20" ht="48">
      <c r="A709">
        <v>707</v>
      </c>
      <c r="B709" s="1" t="s">
        <v>708</v>
      </c>
      <c r="C709" s="1" t="s">
        <v>4817</v>
      </c>
      <c r="D709" s="4">
        <v>68000</v>
      </c>
      <c r="E709" s="4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3">
        <f t="shared" si="66"/>
        <v>0.78927352941176465</v>
      </c>
      <c r="P709" s="5">
        <f t="shared" si="67"/>
        <v>117.69868421052631</v>
      </c>
      <c r="Q709" s="3" t="str">
        <f t="shared" si="68"/>
        <v>technology</v>
      </c>
      <c r="R709" t="str">
        <f t="shared" si="69"/>
        <v>wearables</v>
      </c>
      <c r="S709" s="13">
        <f t="shared" si="70"/>
        <v>42696.663506944446</v>
      </c>
      <c r="T709" s="13">
        <f t="shared" si="71"/>
        <v>42736.663506944446</v>
      </c>
    </row>
    <row r="710" spans="1:20" ht="48">
      <c r="A710">
        <v>708</v>
      </c>
      <c r="B710" s="1" t="s">
        <v>709</v>
      </c>
      <c r="C710" s="1" t="s">
        <v>4818</v>
      </c>
      <c r="D710" s="4">
        <v>40000</v>
      </c>
      <c r="E710" s="4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3">
        <f t="shared" si="66"/>
        <v>0.22092500000000001</v>
      </c>
      <c r="P710" s="5">
        <f t="shared" si="67"/>
        <v>23.948509485094849</v>
      </c>
      <c r="Q710" s="3" t="str">
        <f t="shared" si="68"/>
        <v>technology</v>
      </c>
      <c r="R710" t="str">
        <f t="shared" si="69"/>
        <v>wearables</v>
      </c>
      <c r="S710" s="13">
        <f t="shared" si="70"/>
        <v>41835.581018518518</v>
      </c>
      <c r="T710" s="13">
        <f t="shared" si="71"/>
        <v>41895.581018518518</v>
      </c>
    </row>
    <row r="711" spans="1:20" ht="32">
      <c r="A711">
        <v>709</v>
      </c>
      <c r="B711" s="1" t="s">
        <v>710</v>
      </c>
      <c r="C711" s="1" t="s">
        <v>4819</v>
      </c>
      <c r="D711" s="4">
        <v>15000</v>
      </c>
      <c r="E711" s="4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3">
        <f t="shared" si="66"/>
        <v>4.0666666666666663E-3</v>
      </c>
      <c r="P711" s="5">
        <f t="shared" si="67"/>
        <v>30.5</v>
      </c>
      <c r="Q711" s="3" t="str">
        <f t="shared" si="68"/>
        <v>technology</v>
      </c>
      <c r="R711" t="str">
        <f t="shared" si="69"/>
        <v>wearables</v>
      </c>
      <c r="S711" s="13">
        <f t="shared" si="70"/>
        <v>41948.041192129633</v>
      </c>
      <c r="T711" s="13">
        <f t="shared" si="71"/>
        <v>41978.041192129633</v>
      </c>
    </row>
    <row r="712" spans="1:20" ht="32">
      <c r="A712">
        <v>710</v>
      </c>
      <c r="B712" s="1" t="s">
        <v>711</v>
      </c>
      <c r="C712" s="1" t="s">
        <v>4820</v>
      </c>
      <c r="D712" s="4">
        <v>1200</v>
      </c>
      <c r="E712" s="4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3">
        <f t="shared" si="66"/>
        <v>0</v>
      </c>
      <c r="P712" s="5" t="e">
        <f t="shared" si="67"/>
        <v>#DIV/0!</v>
      </c>
      <c r="Q712" s="3" t="str">
        <f t="shared" si="68"/>
        <v>technology</v>
      </c>
      <c r="R712" t="str">
        <f t="shared" si="69"/>
        <v>wearables</v>
      </c>
      <c r="S712" s="13">
        <f t="shared" si="70"/>
        <v>41837.984976851854</v>
      </c>
      <c r="T712" s="13">
        <f t="shared" si="71"/>
        <v>41871.030555555553</v>
      </c>
    </row>
    <row r="713" spans="1:20" ht="48">
      <c r="A713">
        <v>711</v>
      </c>
      <c r="B713" s="1" t="s">
        <v>712</v>
      </c>
      <c r="C713" s="1" t="s">
        <v>4821</v>
      </c>
      <c r="D713" s="4">
        <v>100000</v>
      </c>
      <c r="E713" s="4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3">
        <f t="shared" si="66"/>
        <v>0.33790999999999999</v>
      </c>
      <c r="P713" s="5">
        <f t="shared" si="67"/>
        <v>99.973372781065095</v>
      </c>
      <c r="Q713" s="3" t="str">
        <f t="shared" si="68"/>
        <v>technology</v>
      </c>
      <c r="R713" t="str">
        <f t="shared" si="69"/>
        <v>wearables</v>
      </c>
      <c r="S713" s="13">
        <f t="shared" si="70"/>
        <v>42678.459120370375</v>
      </c>
      <c r="T713" s="13">
        <f t="shared" si="71"/>
        <v>42718.500787037032</v>
      </c>
    </row>
    <row r="714" spans="1:20" ht="48">
      <c r="A714">
        <v>712</v>
      </c>
      <c r="B714" s="1" t="s">
        <v>713</v>
      </c>
      <c r="C714" s="1" t="s">
        <v>4822</v>
      </c>
      <c r="D714" s="4">
        <v>48500</v>
      </c>
      <c r="E714" s="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3">
        <f t="shared" si="66"/>
        <v>2.1649484536082476E-3</v>
      </c>
      <c r="P714" s="5">
        <f t="shared" si="67"/>
        <v>26.25</v>
      </c>
      <c r="Q714" s="3" t="str">
        <f t="shared" si="68"/>
        <v>technology</v>
      </c>
      <c r="R714" t="str">
        <f t="shared" si="69"/>
        <v>wearables</v>
      </c>
      <c r="S714" s="13">
        <f t="shared" si="70"/>
        <v>42384.680925925932</v>
      </c>
      <c r="T714" s="13">
        <f t="shared" si="71"/>
        <v>42414.680925925932</v>
      </c>
    </row>
    <row r="715" spans="1:20" ht="48">
      <c r="A715">
        <v>713</v>
      </c>
      <c r="B715" s="1" t="s">
        <v>714</v>
      </c>
      <c r="C715" s="1" t="s">
        <v>4823</v>
      </c>
      <c r="D715" s="4">
        <v>25000</v>
      </c>
      <c r="E715" s="4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3">
        <f t="shared" si="66"/>
        <v>7.9600000000000001E-3</v>
      </c>
      <c r="P715" s="5">
        <f t="shared" si="67"/>
        <v>199</v>
      </c>
      <c r="Q715" s="3" t="str">
        <f t="shared" si="68"/>
        <v>technology</v>
      </c>
      <c r="R715" t="str">
        <f t="shared" si="69"/>
        <v>wearables</v>
      </c>
      <c r="S715" s="13">
        <f t="shared" si="70"/>
        <v>42496.529305555552</v>
      </c>
      <c r="T715" s="13">
        <f t="shared" si="71"/>
        <v>42526.529305555552</v>
      </c>
    </row>
    <row r="716" spans="1:20" ht="48">
      <c r="A716">
        <v>714</v>
      </c>
      <c r="B716" s="1" t="s">
        <v>715</v>
      </c>
      <c r="C716" s="1" t="s">
        <v>4824</v>
      </c>
      <c r="D716" s="4">
        <v>15000</v>
      </c>
      <c r="E716" s="4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3">
        <f t="shared" si="66"/>
        <v>0.14993333333333334</v>
      </c>
      <c r="P716" s="5">
        <f t="shared" si="67"/>
        <v>80.321428571428569</v>
      </c>
      <c r="Q716" s="3" t="str">
        <f t="shared" si="68"/>
        <v>technology</v>
      </c>
      <c r="R716" t="str">
        <f t="shared" si="69"/>
        <v>wearables</v>
      </c>
      <c r="S716" s="13">
        <f t="shared" si="70"/>
        <v>42734.787986111114</v>
      </c>
      <c r="T716" s="13">
        <f t="shared" si="71"/>
        <v>42794.787986111114</v>
      </c>
    </row>
    <row r="717" spans="1:20" ht="48">
      <c r="A717">
        <v>715</v>
      </c>
      <c r="B717" s="1" t="s">
        <v>716</v>
      </c>
      <c r="C717" s="1" t="s">
        <v>4825</v>
      </c>
      <c r="D717" s="4">
        <v>27500</v>
      </c>
      <c r="E717" s="4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3">
        <f t="shared" si="66"/>
        <v>5.0509090909090906E-2</v>
      </c>
      <c r="P717" s="5">
        <f t="shared" si="67"/>
        <v>115.75</v>
      </c>
      <c r="Q717" s="3" t="str">
        <f t="shared" si="68"/>
        <v>technology</v>
      </c>
      <c r="R717" t="str">
        <f t="shared" si="69"/>
        <v>wearables</v>
      </c>
      <c r="S717" s="13">
        <f t="shared" si="70"/>
        <v>42273.090740740736</v>
      </c>
      <c r="T717" s="13">
        <f t="shared" si="71"/>
        <v>42313.132407407407</v>
      </c>
    </row>
    <row r="718" spans="1:20" ht="48">
      <c r="A718">
        <v>716</v>
      </c>
      <c r="B718" s="1" t="s">
        <v>717</v>
      </c>
      <c r="C718" s="1" t="s">
        <v>4826</v>
      </c>
      <c r="D718" s="4">
        <v>7000</v>
      </c>
      <c r="E718" s="4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3">
        <f t="shared" si="66"/>
        <v>0.10214285714285715</v>
      </c>
      <c r="P718" s="5">
        <f t="shared" si="67"/>
        <v>44.6875</v>
      </c>
      <c r="Q718" s="3" t="str">
        <f t="shared" si="68"/>
        <v>technology</v>
      </c>
      <c r="R718" t="str">
        <f t="shared" si="69"/>
        <v>wearables</v>
      </c>
      <c r="S718" s="13">
        <f t="shared" si="70"/>
        <v>41940.658645833333</v>
      </c>
      <c r="T718" s="13">
        <f t="shared" si="71"/>
        <v>41974</v>
      </c>
    </row>
    <row r="719" spans="1:20" ht="16">
      <c r="A719">
        <v>717</v>
      </c>
      <c r="B719" s="1" t="s">
        <v>718</v>
      </c>
      <c r="C719" s="1" t="s">
        <v>4827</v>
      </c>
      <c r="D719" s="4">
        <v>100000</v>
      </c>
      <c r="E719" s="4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3">
        <f t="shared" si="66"/>
        <v>3.0500000000000002E-3</v>
      </c>
      <c r="P719" s="5">
        <f t="shared" si="67"/>
        <v>76.25</v>
      </c>
      <c r="Q719" s="3" t="str">
        <f t="shared" si="68"/>
        <v>technology</v>
      </c>
      <c r="R719" t="str">
        <f t="shared" si="69"/>
        <v>wearables</v>
      </c>
      <c r="S719" s="13">
        <f t="shared" si="70"/>
        <v>41857.854189814818</v>
      </c>
      <c r="T719" s="13">
        <f t="shared" si="71"/>
        <v>41887.854189814818</v>
      </c>
    </row>
    <row r="720" spans="1:20" ht="48">
      <c r="A720">
        <v>718</v>
      </c>
      <c r="B720" s="1" t="s">
        <v>719</v>
      </c>
      <c r="C720" s="1" t="s">
        <v>4828</v>
      </c>
      <c r="D720" s="4">
        <v>12000</v>
      </c>
      <c r="E720" s="4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3">
        <f t="shared" si="66"/>
        <v>7.4999999999999997E-3</v>
      </c>
      <c r="P720" s="5">
        <f t="shared" si="67"/>
        <v>22.5</v>
      </c>
      <c r="Q720" s="3" t="str">
        <f t="shared" si="68"/>
        <v>technology</v>
      </c>
      <c r="R720" t="str">
        <f t="shared" si="69"/>
        <v>wearables</v>
      </c>
      <c r="S720" s="13">
        <f t="shared" si="70"/>
        <v>42752.845451388886</v>
      </c>
      <c r="T720" s="13">
        <f t="shared" si="71"/>
        <v>42784.249305555553</v>
      </c>
    </row>
    <row r="721" spans="1:20" ht="48">
      <c r="A721">
        <v>719</v>
      </c>
      <c r="B721" s="1" t="s">
        <v>720</v>
      </c>
      <c r="C721" s="1" t="s">
        <v>4829</v>
      </c>
      <c r="D721" s="4">
        <v>15000</v>
      </c>
      <c r="E721" s="4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3">
        <f t="shared" si="66"/>
        <v>1.2933333333333333E-2</v>
      </c>
      <c r="P721" s="5">
        <f t="shared" si="67"/>
        <v>19.399999999999999</v>
      </c>
      <c r="Q721" s="3" t="str">
        <f t="shared" si="68"/>
        <v>technology</v>
      </c>
      <c r="R721" t="str">
        <f t="shared" si="69"/>
        <v>wearables</v>
      </c>
      <c r="S721" s="13">
        <f t="shared" si="70"/>
        <v>42409.040231481486</v>
      </c>
      <c r="T721" s="13">
        <f t="shared" si="71"/>
        <v>42423.040231481486</v>
      </c>
    </row>
    <row r="722" spans="1:20" ht="48">
      <c r="A722">
        <v>720</v>
      </c>
      <c r="B722" s="1" t="s">
        <v>721</v>
      </c>
      <c r="C722" s="1" t="s">
        <v>4830</v>
      </c>
      <c r="D722" s="4">
        <v>1900</v>
      </c>
      <c r="E722" s="4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3">
        <f t="shared" si="66"/>
        <v>1.4394736842105262</v>
      </c>
      <c r="P722" s="5">
        <f t="shared" si="67"/>
        <v>66.707317073170728</v>
      </c>
      <c r="Q722" s="3" t="str">
        <f t="shared" si="68"/>
        <v>publishing</v>
      </c>
      <c r="R722" t="str">
        <f t="shared" si="69"/>
        <v>nonfiction</v>
      </c>
      <c r="S722" s="13">
        <f t="shared" si="70"/>
        <v>40909.649201388893</v>
      </c>
      <c r="T722" s="13">
        <f t="shared" si="71"/>
        <v>40937.649201388893</v>
      </c>
    </row>
    <row r="723" spans="1:20" ht="48">
      <c r="A723">
        <v>721</v>
      </c>
      <c r="B723" s="1" t="s">
        <v>722</v>
      </c>
      <c r="C723" s="1" t="s">
        <v>4831</v>
      </c>
      <c r="D723" s="4">
        <v>8200</v>
      </c>
      <c r="E723" s="4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3">
        <f t="shared" si="66"/>
        <v>1.2210975609756098</v>
      </c>
      <c r="P723" s="5">
        <f t="shared" si="67"/>
        <v>84.142857142857139</v>
      </c>
      <c r="Q723" s="3" t="str">
        <f t="shared" si="68"/>
        <v>publishing</v>
      </c>
      <c r="R723" t="str">
        <f t="shared" si="69"/>
        <v>nonfiction</v>
      </c>
      <c r="S723" s="13">
        <f t="shared" si="70"/>
        <v>41807.571840277778</v>
      </c>
      <c r="T723" s="13">
        <f t="shared" si="71"/>
        <v>41852.571840277778</v>
      </c>
    </row>
    <row r="724" spans="1:20" ht="48">
      <c r="A724">
        <v>722</v>
      </c>
      <c r="B724" s="1" t="s">
        <v>723</v>
      </c>
      <c r="C724" s="1" t="s">
        <v>4832</v>
      </c>
      <c r="D724" s="4">
        <v>25000</v>
      </c>
      <c r="E724" s="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3">
        <f t="shared" si="66"/>
        <v>1.3202400000000001</v>
      </c>
      <c r="P724" s="5">
        <f t="shared" si="67"/>
        <v>215.72549019607843</v>
      </c>
      <c r="Q724" s="3" t="str">
        <f t="shared" si="68"/>
        <v>publishing</v>
      </c>
      <c r="R724" t="str">
        <f t="shared" si="69"/>
        <v>nonfiction</v>
      </c>
      <c r="S724" s="13">
        <f t="shared" si="70"/>
        <v>40977.805300925924</v>
      </c>
      <c r="T724" s="13">
        <f t="shared" si="71"/>
        <v>41007.76363425926</v>
      </c>
    </row>
    <row r="725" spans="1:20" ht="32">
      <c r="A725">
        <v>723</v>
      </c>
      <c r="B725" s="1" t="s">
        <v>724</v>
      </c>
      <c r="C725" s="1" t="s">
        <v>4833</v>
      </c>
      <c r="D725" s="4">
        <v>5000</v>
      </c>
      <c r="E725" s="4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3">
        <f t="shared" si="66"/>
        <v>1.0938000000000001</v>
      </c>
      <c r="P725" s="5">
        <f t="shared" si="67"/>
        <v>54.69</v>
      </c>
      <c r="Q725" s="3" t="str">
        <f t="shared" si="68"/>
        <v>publishing</v>
      </c>
      <c r="R725" t="str">
        <f t="shared" si="69"/>
        <v>nonfiction</v>
      </c>
      <c r="S725" s="13">
        <f t="shared" si="70"/>
        <v>42184.816539351858</v>
      </c>
      <c r="T725" s="13">
        <f t="shared" si="71"/>
        <v>42215.165972222225</v>
      </c>
    </row>
    <row r="726" spans="1:20" ht="48">
      <c r="A726">
        <v>724</v>
      </c>
      <c r="B726" s="1" t="s">
        <v>725</v>
      </c>
      <c r="C726" s="1" t="s">
        <v>4834</v>
      </c>
      <c r="D726" s="4">
        <v>7000</v>
      </c>
      <c r="E726" s="4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3">
        <f t="shared" si="66"/>
        <v>1.0547157142857144</v>
      </c>
      <c r="P726" s="5">
        <f t="shared" si="67"/>
        <v>51.62944055944056</v>
      </c>
      <c r="Q726" s="3" t="str">
        <f t="shared" si="68"/>
        <v>publishing</v>
      </c>
      <c r="R726" t="str">
        <f t="shared" si="69"/>
        <v>nonfiction</v>
      </c>
      <c r="S726" s="13">
        <f t="shared" si="70"/>
        <v>40694.638460648144</v>
      </c>
      <c r="T726" s="13">
        <f t="shared" si="71"/>
        <v>40724.638460648144</v>
      </c>
    </row>
    <row r="727" spans="1:20" ht="48">
      <c r="A727">
        <v>725</v>
      </c>
      <c r="B727" s="1" t="s">
        <v>726</v>
      </c>
      <c r="C727" s="1" t="s">
        <v>4835</v>
      </c>
      <c r="D727" s="4">
        <v>20000</v>
      </c>
      <c r="E727" s="4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3">
        <f t="shared" si="66"/>
        <v>1.0035000000000001</v>
      </c>
      <c r="P727" s="5">
        <f t="shared" si="67"/>
        <v>143.35714285714286</v>
      </c>
      <c r="Q727" s="3" t="str">
        <f t="shared" si="68"/>
        <v>publishing</v>
      </c>
      <c r="R727" t="str">
        <f t="shared" si="69"/>
        <v>nonfiction</v>
      </c>
      <c r="S727" s="13">
        <f t="shared" si="70"/>
        <v>42321.626296296294</v>
      </c>
      <c r="T727" s="13">
        <f t="shared" si="71"/>
        <v>42351.626296296294</v>
      </c>
    </row>
    <row r="728" spans="1:20" ht="48">
      <c r="A728">
        <v>726</v>
      </c>
      <c r="B728" s="1" t="s">
        <v>727</v>
      </c>
      <c r="C728" s="1" t="s">
        <v>4836</v>
      </c>
      <c r="D728" s="4">
        <v>2500</v>
      </c>
      <c r="E728" s="4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3">
        <f t="shared" si="66"/>
        <v>1.014</v>
      </c>
      <c r="P728" s="5">
        <f t="shared" si="67"/>
        <v>72.428571428571431</v>
      </c>
      <c r="Q728" s="3" t="str">
        <f t="shared" si="68"/>
        <v>publishing</v>
      </c>
      <c r="R728" t="str">
        <f t="shared" si="69"/>
        <v>nonfiction</v>
      </c>
      <c r="S728" s="13">
        <f t="shared" si="70"/>
        <v>41346.042673611111</v>
      </c>
      <c r="T728" s="13">
        <f t="shared" si="71"/>
        <v>41376.042673611111</v>
      </c>
    </row>
    <row r="729" spans="1:20" ht="48">
      <c r="A729">
        <v>727</v>
      </c>
      <c r="B729" s="1" t="s">
        <v>728</v>
      </c>
      <c r="C729" s="1" t="s">
        <v>4837</v>
      </c>
      <c r="D729" s="4">
        <v>3500</v>
      </c>
      <c r="E729" s="4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3">
        <f t="shared" si="66"/>
        <v>1.5551428571428572</v>
      </c>
      <c r="P729" s="5">
        <f t="shared" si="67"/>
        <v>36.530201342281877</v>
      </c>
      <c r="Q729" s="3" t="str">
        <f t="shared" si="68"/>
        <v>publishing</v>
      </c>
      <c r="R729" t="str">
        <f t="shared" si="69"/>
        <v>nonfiction</v>
      </c>
      <c r="S729" s="13">
        <f t="shared" si="70"/>
        <v>41247.020243055551</v>
      </c>
      <c r="T729" s="13">
        <f t="shared" si="71"/>
        <v>41288.888888888891</v>
      </c>
    </row>
    <row r="730" spans="1:20" ht="48">
      <c r="A730">
        <v>728</v>
      </c>
      <c r="B730" s="1" t="s">
        <v>729</v>
      </c>
      <c r="C730" s="1" t="s">
        <v>4838</v>
      </c>
      <c r="D730" s="4">
        <v>7500</v>
      </c>
      <c r="E730" s="4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3">
        <f t="shared" si="66"/>
        <v>1.05566</v>
      </c>
      <c r="P730" s="5">
        <f t="shared" si="67"/>
        <v>60.903461538461535</v>
      </c>
      <c r="Q730" s="3" t="str">
        <f t="shared" si="68"/>
        <v>publishing</v>
      </c>
      <c r="R730" t="str">
        <f t="shared" si="69"/>
        <v>nonfiction</v>
      </c>
      <c r="S730" s="13">
        <f t="shared" si="70"/>
        <v>40731.837465277778</v>
      </c>
      <c r="T730" s="13">
        <f t="shared" si="71"/>
        <v>40776.837465277778</v>
      </c>
    </row>
    <row r="731" spans="1:20" ht="48">
      <c r="A731">
        <v>729</v>
      </c>
      <c r="B731" s="1" t="s">
        <v>730</v>
      </c>
      <c r="C731" s="1" t="s">
        <v>4839</v>
      </c>
      <c r="D731" s="4">
        <v>4000</v>
      </c>
      <c r="E731" s="4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3">
        <f t="shared" si="66"/>
        <v>1.3065</v>
      </c>
      <c r="P731" s="5">
        <f t="shared" si="67"/>
        <v>43.55</v>
      </c>
      <c r="Q731" s="3" t="str">
        <f t="shared" si="68"/>
        <v>publishing</v>
      </c>
      <c r="R731" t="str">
        <f t="shared" si="69"/>
        <v>nonfiction</v>
      </c>
      <c r="S731" s="13">
        <f t="shared" si="70"/>
        <v>41111.185891203706</v>
      </c>
      <c r="T731" s="13">
        <f t="shared" si="71"/>
        <v>41171.185891203706</v>
      </c>
    </row>
    <row r="732" spans="1:20" ht="32">
      <c r="A732">
        <v>730</v>
      </c>
      <c r="B732" s="1" t="s">
        <v>731</v>
      </c>
      <c r="C732" s="1" t="s">
        <v>4840</v>
      </c>
      <c r="D732" s="4">
        <v>20000</v>
      </c>
      <c r="E732" s="4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3">
        <f t="shared" si="66"/>
        <v>1.3219000000000001</v>
      </c>
      <c r="P732" s="5">
        <f t="shared" si="67"/>
        <v>99.766037735849054</v>
      </c>
      <c r="Q732" s="3" t="str">
        <f t="shared" si="68"/>
        <v>publishing</v>
      </c>
      <c r="R732" t="str">
        <f t="shared" si="69"/>
        <v>nonfiction</v>
      </c>
      <c r="S732" s="13">
        <f t="shared" si="70"/>
        <v>40854.745266203703</v>
      </c>
      <c r="T732" s="13">
        <f t="shared" si="71"/>
        <v>40884.745266203703</v>
      </c>
    </row>
    <row r="733" spans="1:20" ht="48">
      <c r="A733">
        <v>731</v>
      </c>
      <c r="B733" s="1" t="s">
        <v>732</v>
      </c>
      <c r="C733" s="1" t="s">
        <v>4841</v>
      </c>
      <c r="D733" s="4">
        <v>5000</v>
      </c>
      <c r="E733" s="4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3">
        <f t="shared" si="66"/>
        <v>1.26</v>
      </c>
      <c r="P733" s="5">
        <f t="shared" si="67"/>
        <v>88.732394366197184</v>
      </c>
      <c r="Q733" s="3" t="str">
        <f t="shared" si="68"/>
        <v>publishing</v>
      </c>
      <c r="R733" t="str">
        <f t="shared" si="69"/>
        <v>nonfiction</v>
      </c>
      <c r="S733" s="13">
        <f t="shared" si="70"/>
        <v>40879.795682870368</v>
      </c>
      <c r="T733" s="13">
        <f t="shared" si="71"/>
        <v>40930.25</v>
      </c>
    </row>
    <row r="734" spans="1:20" ht="48">
      <c r="A734">
        <v>732</v>
      </c>
      <c r="B734" s="1" t="s">
        <v>733</v>
      </c>
      <c r="C734" s="1" t="s">
        <v>4842</v>
      </c>
      <c r="D734" s="4">
        <v>40</v>
      </c>
      <c r="E734" s="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3">
        <f t="shared" si="66"/>
        <v>1.6</v>
      </c>
      <c r="P734" s="5">
        <f t="shared" si="67"/>
        <v>4.9230769230769234</v>
      </c>
      <c r="Q734" s="3" t="str">
        <f t="shared" si="68"/>
        <v>publishing</v>
      </c>
      <c r="R734" t="str">
        <f t="shared" si="69"/>
        <v>nonfiction</v>
      </c>
      <c r="S734" s="13">
        <f t="shared" si="70"/>
        <v>41486.424317129626</v>
      </c>
      <c r="T734" s="13">
        <f t="shared" si="71"/>
        <v>41546.424317129626</v>
      </c>
    </row>
    <row r="735" spans="1:20" ht="48">
      <c r="A735">
        <v>733</v>
      </c>
      <c r="B735" s="1" t="s">
        <v>734</v>
      </c>
      <c r="C735" s="1" t="s">
        <v>4843</v>
      </c>
      <c r="D735" s="4">
        <v>2500</v>
      </c>
      <c r="E735" s="4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3">
        <f t="shared" si="66"/>
        <v>1.2048000000000001</v>
      </c>
      <c r="P735" s="5">
        <f t="shared" si="67"/>
        <v>17.822485207100591</v>
      </c>
      <c r="Q735" s="3" t="str">
        <f t="shared" si="68"/>
        <v>publishing</v>
      </c>
      <c r="R735" t="str">
        <f t="shared" si="69"/>
        <v>nonfiction</v>
      </c>
      <c r="S735" s="13">
        <f t="shared" si="70"/>
        <v>41598.420046296298</v>
      </c>
      <c r="T735" s="13">
        <f t="shared" si="71"/>
        <v>41628.420046296298</v>
      </c>
    </row>
    <row r="736" spans="1:20" ht="32">
      <c r="A736">
        <v>734</v>
      </c>
      <c r="B736" s="1" t="s">
        <v>735</v>
      </c>
      <c r="C736" s="1" t="s">
        <v>4844</v>
      </c>
      <c r="D736" s="4">
        <v>8500</v>
      </c>
      <c r="E736" s="4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3">
        <f t="shared" si="66"/>
        <v>1.2552941176470589</v>
      </c>
      <c r="P736" s="5">
        <f t="shared" si="67"/>
        <v>187.19298245614036</v>
      </c>
      <c r="Q736" s="3" t="str">
        <f t="shared" si="68"/>
        <v>publishing</v>
      </c>
      <c r="R736" t="str">
        <f t="shared" si="69"/>
        <v>nonfiction</v>
      </c>
      <c r="S736" s="13">
        <f t="shared" si="70"/>
        <v>42102.164583333331</v>
      </c>
      <c r="T736" s="13">
        <f t="shared" si="71"/>
        <v>42133.208333333328</v>
      </c>
    </row>
    <row r="737" spans="1:20" ht="48">
      <c r="A737">
        <v>735</v>
      </c>
      <c r="B737" s="1" t="s">
        <v>736</v>
      </c>
      <c r="C737" s="1" t="s">
        <v>4845</v>
      </c>
      <c r="D737" s="4">
        <v>47000</v>
      </c>
      <c r="E737" s="4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3">
        <f t="shared" si="66"/>
        <v>1.1440638297872341</v>
      </c>
      <c r="P737" s="5">
        <f t="shared" si="67"/>
        <v>234.80786026200875</v>
      </c>
      <c r="Q737" s="3" t="str">
        <f t="shared" si="68"/>
        <v>publishing</v>
      </c>
      <c r="R737" t="str">
        <f t="shared" si="69"/>
        <v>nonfiction</v>
      </c>
      <c r="S737" s="13">
        <f t="shared" si="70"/>
        <v>41946.029467592591</v>
      </c>
      <c r="T737" s="13">
        <f t="shared" si="71"/>
        <v>41977.027083333334</v>
      </c>
    </row>
    <row r="738" spans="1:20" ht="48">
      <c r="A738">
        <v>736</v>
      </c>
      <c r="B738" s="1" t="s">
        <v>737</v>
      </c>
      <c r="C738" s="1" t="s">
        <v>4846</v>
      </c>
      <c r="D738" s="4">
        <v>3600</v>
      </c>
      <c r="E738" s="4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3">
        <f t="shared" si="66"/>
        <v>3.151388888888889</v>
      </c>
      <c r="P738" s="5">
        <f t="shared" si="67"/>
        <v>105.04629629629629</v>
      </c>
      <c r="Q738" s="3" t="str">
        <f t="shared" si="68"/>
        <v>publishing</v>
      </c>
      <c r="R738" t="str">
        <f t="shared" si="69"/>
        <v>nonfiction</v>
      </c>
      <c r="S738" s="13">
        <f t="shared" si="70"/>
        <v>41579.734259259261</v>
      </c>
      <c r="T738" s="13">
        <f t="shared" si="71"/>
        <v>41599.207638888889</v>
      </c>
    </row>
    <row r="739" spans="1:20" ht="48">
      <c r="A739">
        <v>737</v>
      </c>
      <c r="B739" s="1" t="s">
        <v>738</v>
      </c>
      <c r="C739" s="1" t="s">
        <v>4847</v>
      </c>
      <c r="D739" s="4">
        <v>5000</v>
      </c>
      <c r="E739" s="4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3">
        <f t="shared" si="66"/>
        <v>1.224</v>
      </c>
      <c r="P739" s="5">
        <f t="shared" si="67"/>
        <v>56.666666666666664</v>
      </c>
      <c r="Q739" s="3" t="str">
        <f t="shared" si="68"/>
        <v>publishing</v>
      </c>
      <c r="R739" t="str">
        <f t="shared" si="69"/>
        <v>nonfiction</v>
      </c>
      <c r="S739" s="13">
        <f t="shared" si="70"/>
        <v>41667.275312500002</v>
      </c>
      <c r="T739" s="13">
        <f t="shared" si="71"/>
        <v>41684.833333333336</v>
      </c>
    </row>
    <row r="740" spans="1:20" ht="32">
      <c r="A740">
        <v>738</v>
      </c>
      <c r="B740" s="1" t="s">
        <v>739</v>
      </c>
      <c r="C740" s="1" t="s">
        <v>4848</v>
      </c>
      <c r="D740" s="4">
        <v>1500</v>
      </c>
      <c r="E740" s="4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3">
        <f t="shared" si="66"/>
        <v>1.0673333333333332</v>
      </c>
      <c r="P740" s="5">
        <f t="shared" si="67"/>
        <v>39.048780487804876</v>
      </c>
      <c r="Q740" s="3" t="str">
        <f t="shared" si="68"/>
        <v>publishing</v>
      </c>
      <c r="R740" t="str">
        <f t="shared" si="69"/>
        <v>nonfiction</v>
      </c>
      <c r="S740" s="13">
        <f t="shared" si="70"/>
        <v>41943.604097222218</v>
      </c>
      <c r="T740" s="13">
        <f t="shared" si="71"/>
        <v>41974.207638888889</v>
      </c>
    </row>
    <row r="741" spans="1:20" ht="48">
      <c r="A741">
        <v>739</v>
      </c>
      <c r="B741" s="1" t="s">
        <v>740</v>
      </c>
      <c r="C741" s="1" t="s">
        <v>4849</v>
      </c>
      <c r="D741" s="4">
        <v>6000</v>
      </c>
      <c r="E741" s="4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3">
        <f t="shared" si="66"/>
        <v>1.5833333333333333</v>
      </c>
      <c r="P741" s="5">
        <f t="shared" si="67"/>
        <v>68.345323741007192</v>
      </c>
      <c r="Q741" s="3" t="str">
        <f t="shared" si="68"/>
        <v>publishing</v>
      </c>
      <c r="R741" t="str">
        <f t="shared" si="69"/>
        <v>nonfiction</v>
      </c>
      <c r="S741" s="13">
        <f t="shared" si="70"/>
        <v>41829.502650462964</v>
      </c>
      <c r="T741" s="13">
        <f t="shared" si="71"/>
        <v>41862.502650462964</v>
      </c>
    </row>
    <row r="742" spans="1:20" ht="48">
      <c r="A742">
        <v>740</v>
      </c>
      <c r="B742" s="1" t="s">
        <v>741</v>
      </c>
      <c r="C742" s="1" t="s">
        <v>4850</v>
      </c>
      <c r="D742" s="4">
        <v>3000</v>
      </c>
      <c r="E742" s="4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3">
        <f t="shared" si="66"/>
        <v>1.0740000000000001</v>
      </c>
      <c r="P742" s="5">
        <f t="shared" si="67"/>
        <v>169.57894736842104</v>
      </c>
      <c r="Q742" s="3" t="str">
        <f t="shared" si="68"/>
        <v>publishing</v>
      </c>
      <c r="R742" t="str">
        <f t="shared" si="69"/>
        <v>nonfiction</v>
      </c>
      <c r="S742" s="13">
        <f t="shared" si="70"/>
        <v>42162.146782407406</v>
      </c>
      <c r="T742" s="13">
        <f t="shared" si="71"/>
        <v>42176.146782407406</v>
      </c>
    </row>
    <row r="743" spans="1:20" ht="32">
      <c r="A743">
        <v>741</v>
      </c>
      <c r="B743" s="1" t="s">
        <v>742</v>
      </c>
      <c r="C743" s="1" t="s">
        <v>4851</v>
      </c>
      <c r="D743" s="4">
        <v>13000</v>
      </c>
      <c r="E743" s="4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3">
        <f t="shared" si="66"/>
        <v>1.0226</v>
      </c>
      <c r="P743" s="5">
        <f t="shared" si="67"/>
        <v>141.42340425531913</v>
      </c>
      <c r="Q743" s="3" t="str">
        <f t="shared" si="68"/>
        <v>publishing</v>
      </c>
      <c r="R743" t="str">
        <f t="shared" si="69"/>
        <v>nonfiction</v>
      </c>
      <c r="S743" s="13">
        <f t="shared" si="70"/>
        <v>41401.648217592592</v>
      </c>
      <c r="T743" s="13">
        <f t="shared" si="71"/>
        <v>41436.648217592592</v>
      </c>
    </row>
    <row r="744" spans="1:20" ht="48">
      <c r="A744">
        <v>742</v>
      </c>
      <c r="B744" s="1" t="s">
        <v>743</v>
      </c>
      <c r="C744" s="1" t="s">
        <v>4852</v>
      </c>
      <c r="D744" s="4">
        <v>1400</v>
      </c>
      <c r="E744" s="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3">
        <f t="shared" si="66"/>
        <v>1.1071428571428572</v>
      </c>
      <c r="P744" s="5">
        <f t="shared" si="67"/>
        <v>67.391304347826093</v>
      </c>
      <c r="Q744" s="3" t="str">
        <f t="shared" si="68"/>
        <v>publishing</v>
      </c>
      <c r="R744" t="str">
        <f t="shared" si="69"/>
        <v>nonfiction</v>
      </c>
      <c r="S744" s="13">
        <f t="shared" si="70"/>
        <v>41689.917962962965</v>
      </c>
      <c r="T744" s="13">
        <f t="shared" si="71"/>
        <v>41719.876296296294</v>
      </c>
    </row>
    <row r="745" spans="1:20" ht="48">
      <c r="A745">
        <v>743</v>
      </c>
      <c r="B745" s="1" t="s">
        <v>744</v>
      </c>
      <c r="C745" s="1" t="s">
        <v>4853</v>
      </c>
      <c r="D745" s="4">
        <v>550</v>
      </c>
      <c r="E745" s="4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3">
        <f t="shared" si="66"/>
        <v>1.48</v>
      </c>
      <c r="P745" s="5">
        <f t="shared" si="67"/>
        <v>54.266666666666666</v>
      </c>
      <c r="Q745" s="3" t="str">
        <f t="shared" si="68"/>
        <v>publishing</v>
      </c>
      <c r="R745" t="str">
        <f t="shared" si="69"/>
        <v>nonfiction</v>
      </c>
      <c r="S745" s="13">
        <f t="shared" si="70"/>
        <v>40990.709317129629</v>
      </c>
      <c r="T745" s="13">
        <f t="shared" si="71"/>
        <v>41015.875</v>
      </c>
    </row>
    <row r="746" spans="1:20" ht="32">
      <c r="A746">
        <v>744</v>
      </c>
      <c r="B746" s="1" t="s">
        <v>745</v>
      </c>
      <c r="C746" s="1" t="s">
        <v>4854</v>
      </c>
      <c r="D746" s="4">
        <v>5000</v>
      </c>
      <c r="E746" s="4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3">
        <f t="shared" si="66"/>
        <v>1.0232000000000001</v>
      </c>
      <c r="P746" s="5">
        <f t="shared" si="67"/>
        <v>82.516129032258064</v>
      </c>
      <c r="Q746" s="3" t="str">
        <f t="shared" si="68"/>
        <v>publishing</v>
      </c>
      <c r="R746" t="str">
        <f t="shared" si="69"/>
        <v>nonfiction</v>
      </c>
      <c r="S746" s="13">
        <f t="shared" si="70"/>
        <v>41226.95721064815</v>
      </c>
      <c r="T746" s="13">
        <f t="shared" si="71"/>
        <v>41256.95721064815</v>
      </c>
    </row>
    <row r="747" spans="1:20" ht="48">
      <c r="A747">
        <v>745</v>
      </c>
      <c r="B747" s="1" t="s">
        <v>746</v>
      </c>
      <c r="C747" s="1" t="s">
        <v>4855</v>
      </c>
      <c r="D747" s="4">
        <v>2220</v>
      </c>
      <c r="E747" s="4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3">
        <f t="shared" si="66"/>
        <v>1.7909909909909909</v>
      </c>
      <c r="P747" s="5">
        <f t="shared" si="67"/>
        <v>53.729729729729726</v>
      </c>
      <c r="Q747" s="3" t="str">
        <f t="shared" si="68"/>
        <v>publishing</v>
      </c>
      <c r="R747" t="str">
        <f t="shared" si="69"/>
        <v>nonfiction</v>
      </c>
      <c r="S747" s="13">
        <f t="shared" si="70"/>
        <v>41367.572280092594</v>
      </c>
      <c r="T747" s="13">
        <f t="shared" si="71"/>
        <v>41397.572280092594</v>
      </c>
    </row>
    <row r="748" spans="1:20" ht="16">
      <c r="A748">
        <v>746</v>
      </c>
      <c r="B748" s="1" t="s">
        <v>747</v>
      </c>
      <c r="C748" s="1" t="s">
        <v>4856</v>
      </c>
      <c r="D748" s="4">
        <v>2987</v>
      </c>
      <c r="E748" s="4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3">
        <f t="shared" si="66"/>
        <v>1.1108135252761968</v>
      </c>
      <c r="P748" s="5">
        <f t="shared" si="67"/>
        <v>34.206185567010309</v>
      </c>
      <c r="Q748" s="3" t="str">
        <f t="shared" si="68"/>
        <v>publishing</v>
      </c>
      <c r="R748" t="str">
        <f t="shared" si="69"/>
        <v>nonfiction</v>
      </c>
      <c r="S748" s="13">
        <f t="shared" si="70"/>
        <v>41157.042928240742</v>
      </c>
      <c r="T748" s="13">
        <f t="shared" si="71"/>
        <v>41175.165972222225</v>
      </c>
    </row>
    <row r="749" spans="1:20" ht="48">
      <c r="A749">
        <v>747</v>
      </c>
      <c r="B749" s="1" t="s">
        <v>748</v>
      </c>
      <c r="C749" s="1" t="s">
        <v>4857</v>
      </c>
      <c r="D749" s="4">
        <v>7000</v>
      </c>
      <c r="E749" s="4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3">
        <f t="shared" si="66"/>
        <v>1.0004285714285714</v>
      </c>
      <c r="P749" s="5">
        <f t="shared" si="67"/>
        <v>127.32727272727273</v>
      </c>
      <c r="Q749" s="3" t="str">
        <f t="shared" si="68"/>
        <v>publishing</v>
      </c>
      <c r="R749" t="str">
        <f t="shared" si="69"/>
        <v>nonfiction</v>
      </c>
      <c r="S749" s="13">
        <f t="shared" si="70"/>
        <v>41988.548831018517</v>
      </c>
      <c r="T749" s="13">
        <f t="shared" si="71"/>
        <v>42019.454166666663</v>
      </c>
    </row>
    <row r="750" spans="1:20" ht="48">
      <c r="A750">
        <v>748</v>
      </c>
      <c r="B750" s="1" t="s">
        <v>749</v>
      </c>
      <c r="C750" s="1" t="s">
        <v>4858</v>
      </c>
      <c r="D750" s="4">
        <v>2000</v>
      </c>
      <c r="E750" s="4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3">
        <f t="shared" si="66"/>
        <v>1.0024999999999999</v>
      </c>
      <c r="P750" s="5">
        <f t="shared" si="67"/>
        <v>45.56818181818182</v>
      </c>
      <c r="Q750" s="3" t="str">
        <f t="shared" si="68"/>
        <v>publishing</v>
      </c>
      <c r="R750" t="str">
        <f t="shared" si="69"/>
        <v>nonfiction</v>
      </c>
      <c r="S750" s="13">
        <f t="shared" si="70"/>
        <v>41831.846828703703</v>
      </c>
      <c r="T750" s="13">
        <f t="shared" si="71"/>
        <v>41861.846828703703</v>
      </c>
    </row>
    <row r="751" spans="1:20" ht="48">
      <c r="A751">
        <v>749</v>
      </c>
      <c r="B751" s="1" t="s">
        <v>750</v>
      </c>
      <c r="C751" s="1" t="s">
        <v>4859</v>
      </c>
      <c r="D751" s="4">
        <v>10000</v>
      </c>
      <c r="E751" s="4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3">
        <f t="shared" si="66"/>
        <v>1.0556000000000001</v>
      </c>
      <c r="P751" s="5">
        <f t="shared" si="67"/>
        <v>95.963636363636368</v>
      </c>
      <c r="Q751" s="3" t="str">
        <f t="shared" si="68"/>
        <v>publishing</v>
      </c>
      <c r="R751" t="str">
        <f t="shared" si="69"/>
        <v>nonfiction</v>
      </c>
      <c r="S751" s="13">
        <f t="shared" si="70"/>
        <v>42733.94131944445</v>
      </c>
      <c r="T751" s="13">
        <f t="shared" si="71"/>
        <v>42763.94131944445</v>
      </c>
    </row>
    <row r="752" spans="1:20" ht="48">
      <c r="A752">
        <v>750</v>
      </c>
      <c r="B752" s="1" t="s">
        <v>751</v>
      </c>
      <c r="C752" s="1" t="s">
        <v>4860</v>
      </c>
      <c r="D752" s="4">
        <v>4444</v>
      </c>
      <c r="E752" s="4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3">
        <f t="shared" si="66"/>
        <v>1.0258775877587758</v>
      </c>
      <c r="P752" s="5">
        <f t="shared" si="67"/>
        <v>77.271186440677965</v>
      </c>
      <c r="Q752" s="3" t="str">
        <f t="shared" si="68"/>
        <v>publishing</v>
      </c>
      <c r="R752" t="str">
        <f t="shared" si="69"/>
        <v>nonfiction</v>
      </c>
      <c r="S752" s="13">
        <f t="shared" si="70"/>
        <v>41299.878148148149</v>
      </c>
      <c r="T752" s="13">
        <f t="shared" si="71"/>
        <v>41329.878148148149</v>
      </c>
    </row>
    <row r="753" spans="1:20" ht="48">
      <c r="A753">
        <v>751</v>
      </c>
      <c r="B753" s="1" t="s">
        <v>752</v>
      </c>
      <c r="C753" s="1" t="s">
        <v>4861</v>
      </c>
      <c r="D753" s="4">
        <v>3000</v>
      </c>
      <c r="E753" s="4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3">
        <f t="shared" si="66"/>
        <v>1.1850000000000001</v>
      </c>
      <c r="P753" s="5">
        <f t="shared" si="67"/>
        <v>57.338709677419352</v>
      </c>
      <c r="Q753" s="3" t="str">
        <f t="shared" si="68"/>
        <v>publishing</v>
      </c>
      <c r="R753" t="str">
        <f t="shared" si="69"/>
        <v>nonfiction</v>
      </c>
      <c r="S753" s="13">
        <f t="shared" si="70"/>
        <v>40713.630497685182</v>
      </c>
      <c r="T753" s="13">
        <f t="shared" si="71"/>
        <v>40759.630497685182</v>
      </c>
    </row>
    <row r="754" spans="1:20" ht="48">
      <c r="A754">
        <v>752</v>
      </c>
      <c r="B754" s="1" t="s">
        <v>753</v>
      </c>
      <c r="C754" s="1" t="s">
        <v>4862</v>
      </c>
      <c r="D754" s="4">
        <v>5000</v>
      </c>
      <c r="E754" s="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3">
        <f t="shared" si="66"/>
        <v>1.117</v>
      </c>
      <c r="P754" s="5">
        <f t="shared" si="67"/>
        <v>53.19047619047619</v>
      </c>
      <c r="Q754" s="3" t="str">
        <f t="shared" si="68"/>
        <v>publishing</v>
      </c>
      <c r="R754" t="str">
        <f t="shared" si="69"/>
        <v>nonfiction</v>
      </c>
      <c r="S754" s="13">
        <f t="shared" si="70"/>
        <v>42639.421493055561</v>
      </c>
      <c r="T754" s="13">
        <f t="shared" si="71"/>
        <v>42659.458333333328</v>
      </c>
    </row>
    <row r="755" spans="1:20" ht="48">
      <c r="A755">
        <v>753</v>
      </c>
      <c r="B755" s="1" t="s">
        <v>754</v>
      </c>
      <c r="C755" s="1" t="s">
        <v>4863</v>
      </c>
      <c r="D755" s="4">
        <v>10000</v>
      </c>
      <c r="E755" s="4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3">
        <f t="shared" si="66"/>
        <v>1.28</v>
      </c>
      <c r="P755" s="5">
        <f t="shared" si="67"/>
        <v>492.30769230769232</v>
      </c>
      <c r="Q755" s="3" t="str">
        <f t="shared" si="68"/>
        <v>publishing</v>
      </c>
      <c r="R755" t="str">
        <f t="shared" si="69"/>
        <v>nonfiction</v>
      </c>
      <c r="S755" s="13">
        <f t="shared" si="70"/>
        <v>42019.590173611112</v>
      </c>
      <c r="T755" s="13">
        <f t="shared" si="71"/>
        <v>42049.590173611112</v>
      </c>
    </row>
    <row r="756" spans="1:20" ht="48">
      <c r="A756">
        <v>754</v>
      </c>
      <c r="B756" s="1" t="s">
        <v>755</v>
      </c>
      <c r="C756" s="1" t="s">
        <v>4864</v>
      </c>
      <c r="D756" s="4">
        <v>2000</v>
      </c>
      <c r="E756" s="4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3">
        <f t="shared" si="66"/>
        <v>1.0375000000000001</v>
      </c>
      <c r="P756" s="5">
        <f t="shared" si="67"/>
        <v>42.346938775510203</v>
      </c>
      <c r="Q756" s="3" t="str">
        <f t="shared" si="68"/>
        <v>publishing</v>
      </c>
      <c r="R756" t="str">
        <f t="shared" si="69"/>
        <v>nonfiction</v>
      </c>
      <c r="S756" s="13">
        <f t="shared" si="70"/>
        <v>41249.749085648145</v>
      </c>
      <c r="T756" s="13">
        <f t="shared" si="71"/>
        <v>41279.749085648145</v>
      </c>
    </row>
    <row r="757" spans="1:20" ht="48">
      <c r="A757">
        <v>755</v>
      </c>
      <c r="B757" s="1" t="s">
        <v>756</v>
      </c>
      <c r="C757" s="1" t="s">
        <v>4865</v>
      </c>
      <c r="D757" s="4">
        <v>2500</v>
      </c>
      <c r="E757" s="4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3">
        <f t="shared" si="66"/>
        <v>1.0190760000000001</v>
      </c>
      <c r="P757" s="5">
        <f t="shared" si="67"/>
        <v>37.466029411764708</v>
      </c>
      <c r="Q757" s="3" t="str">
        <f t="shared" si="68"/>
        <v>publishing</v>
      </c>
      <c r="R757" t="str">
        <f t="shared" si="69"/>
        <v>nonfiction</v>
      </c>
      <c r="S757" s="13">
        <f t="shared" si="70"/>
        <v>41383.605057870373</v>
      </c>
      <c r="T757" s="13">
        <f t="shared" si="71"/>
        <v>41414.02847222222</v>
      </c>
    </row>
    <row r="758" spans="1:20" ht="48">
      <c r="A758">
        <v>756</v>
      </c>
      <c r="B758" s="1" t="s">
        <v>757</v>
      </c>
      <c r="C758" s="1" t="s">
        <v>4866</v>
      </c>
      <c r="D758" s="4">
        <v>700</v>
      </c>
      <c r="E758" s="4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3">
        <f t="shared" si="66"/>
        <v>1.177142857142857</v>
      </c>
      <c r="P758" s="5">
        <f t="shared" si="67"/>
        <v>37.454545454545453</v>
      </c>
      <c r="Q758" s="3" t="str">
        <f t="shared" si="68"/>
        <v>publishing</v>
      </c>
      <c r="R758" t="str">
        <f t="shared" si="69"/>
        <v>nonfiction</v>
      </c>
      <c r="S758" s="13">
        <f t="shared" si="70"/>
        <v>40590.766886574071</v>
      </c>
      <c r="T758" s="13">
        <f t="shared" si="71"/>
        <v>40651.725219907406</v>
      </c>
    </row>
    <row r="759" spans="1:20" ht="48">
      <c r="A759">
        <v>757</v>
      </c>
      <c r="B759" s="1" t="s">
        <v>758</v>
      </c>
      <c r="C759" s="1" t="s">
        <v>4867</v>
      </c>
      <c r="D759" s="4">
        <v>250</v>
      </c>
      <c r="E759" s="4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3">
        <f t="shared" si="66"/>
        <v>2.38</v>
      </c>
      <c r="P759" s="5">
        <f t="shared" si="67"/>
        <v>33.055555555555557</v>
      </c>
      <c r="Q759" s="3" t="str">
        <f t="shared" si="68"/>
        <v>publishing</v>
      </c>
      <c r="R759" t="str">
        <f t="shared" si="69"/>
        <v>nonfiction</v>
      </c>
      <c r="S759" s="13">
        <f t="shared" si="70"/>
        <v>41235.054560185185</v>
      </c>
      <c r="T759" s="13">
        <f t="shared" si="71"/>
        <v>41249.054560185185</v>
      </c>
    </row>
    <row r="760" spans="1:20" ht="32">
      <c r="A760">
        <v>758</v>
      </c>
      <c r="B760" s="1" t="s">
        <v>759</v>
      </c>
      <c r="C760" s="1" t="s">
        <v>4868</v>
      </c>
      <c r="D760" s="4">
        <v>2500</v>
      </c>
      <c r="E760" s="4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3">
        <f t="shared" si="66"/>
        <v>1.02</v>
      </c>
      <c r="P760" s="5">
        <f t="shared" si="67"/>
        <v>134.21052631578948</v>
      </c>
      <c r="Q760" s="3" t="str">
        <f t="shared" si="68"/>
        <v>publishing</v>
      </c>
      <c r="R760" t="str">
        <f t="shared" si="69"/>
        <v>nonfiction</v>
      </c>
      <c r="S760" s="13">
        <f t="shared" si="70"/>
        <v>40429.836435185185</v>
      </c>
      <c r="T760" s="13">
        <f t="shared" si="71"/>
        <v>40459.836435185185</v>
      </c>
    </row>
    <row r="761" spans="1:20" ht="48">
      <c r="A761">
        <v>759</v>
      </c>
      <c r="B761" s="1" t="s">
        <v>760</v>
      </c>
      <c r="C761" s="1" t="s">
        <v>4869</v>
      </c>
      <c r="D761" s="4">
        <v>5000</v>
      </c>
      <c r="E761" s="4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3">
        <f t="shared" si="66"/>
        <v>1.0192000000000001</v>
      </c>
      <c r="P761" s="5">
        <f t="shared" si="67"/>
        <v>51.474747474747474</v>
      </c>
      <c r="Q761" s="3" t="str">
        <f t="shared" si="68"/>
        <v>publishing</v>
      </c>
      <c r="R761" t="str">
        <f t="shared" si="69"/>
        <v>nonfiction</v>
      </c>
      <c r="S761" s="13">
        <f t="shared" si="70"/>
        <v>41789.330312500002</v>
      </c>
      <c r="T761" s="13">
        <f t="shared" si="71"/>
        <v>41829.330312500002</v>
      </c>
    </row>
    <row r="762" spans="1:20" ht="48">
      <c r="A762">
        <v>760</v>
      </c>
      <c r="B762" s="1" t="s">
        <v>761</v>
      </c>
      <c r="C762" s="1" t="s">
        <v>4870</v>
      </c>
      <c r="D762" s="4">
        <v>2200</v>
      </c>
      <c r="E762" s="4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3">
        <f t="shared" si="66"/>
        <v>0</v>
      </c>
      <c r="P762" s="5" t="e">
        <f t="shared" si="67"/>
        <v>#DIV/0!</v>
      </c>
      <c r="Q762" s="3" t="str">
        <f t="shared" si="68"/>
        <v>publishing</v>
      </c>
      <c r="R762" t="str">
        <f t="shared" si="69"/>
        <v>fiction</v>
      </c>
      <c r="S762" s="13">
        <f t="shared" si="70"/>
        <v>42670.764039351852</v>
      </c>
      <c r="T762" s="13">
        <f t="shared" si="71"/>
        <v>42700.805706018517</v>
      </c>
    </row>
    <row r="763" spans="1:20" ht="48">
      <c r="A763">
        <v>761</v>
      </c>
      <c r="B763" s="1" t="s">
        <v>762</v>
      </c>
      <c r="C763" s="1" t="s">
        <v>4871</v>
      </c>
      <c r="D763" s="4">
        <v>5000</v>
      </c>
      <c r="E763" s="4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3">
        <f t="shared" si="66"/>
        <v>4.7E-2</v>
      </c>
      <c r="P763" s="5">
        <f t="shared" si="67"/>
        <v>39.166666666666664</v>
      </c>
      <c r="Q763" s="3" t="str">
        <f t="shared" si="68"/>
        <v>publishing</v>
      </c>
      <c r="R763" t="str">
        <f t="shared" si="69"/>
        <v>fiction</v>
      </c>
      <c r="S763" s="13">
        <f t="shared" si="70"/>
        <v>41642.751458333332</v>
      </c>
      <c r="T763" s="13">
        <f t="shared" si="71"/>
        <v>41672.751458333332</v>
      </c>
    </row>
    <row r="764" spans="1:20" ht="48">
      <c r="A764">
        <v>762</v>
      </c>
      <c r="B764" s="1" t="s">
        <v>763</v>
      </c>
      <c r="C764" s="1" t="s">
        <v>4872</v>
      </c>
      <c r="D764" s="4">
        <v>3500</v>
      </c>
      <c r="E764" s="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3">
        <f t="shared" si="66"/>
        <v>0</v>
      </c>
      <c r="P764" s="5" t="e">
        <f t="shared" si="67"/>
        <v>#DIV/0!</v>
      </c>
      <c r="Q764" s="3" t="str">
        <f t="shared" si="68"/>
        <v>publishing</v>
      </c>
      <c r="R764" t="str">
        <f t="shared" si="69"/>
        <v>fiction</v>
      </c>
      <c r="S764" s="13">
        <f t="shared" si="70"/>
        <v>42690.858449074076</v>
      </c>
      <c r="T764" s="13">
        <f t="shared" si="71"/>
        <v>42708.25</v>
      </c>
    </row>
    <row r="765" spans="1:20" ht="48">
      <c r="A765">
        <v>763</v>
      </c>
      <c r="B765" s="1" t="s">
        <v>764</v>
      </c>
      <c r="C765" s="1" t="s">
        <v>4873</v>
      </c>
      <c r="D765" s="4">
        <v>4290</v>
      </c>
      <c r="E765" s="4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3">
        <f t="shared" si="66"/>
        <v>1.1655011655011655E-3</v>
      </c>
      <c r="P765" s="5">
        <f t="shared" si="67"/>
        <v>5</v>
      </c>
      <c r="Q765" s="3" t="str">
        <f t="shared" si="68"/>
        <v>publishing</v>
      </c>
      <c r="R765" t="str">
        <f t="shared" si="69"/>
        <v>fiction</v>
      </c>
      <c r="S765" s="13">
        <f t="shared" si="70"/>
        <v>41471.446851851848</v>
      </c>
      <c r="T765" s="13">
        <f t="shared" si="71"/>
        <v>41501.446851851848</v>
      </c>
    </row>
    <row r="766" spans="1:20" ht="48">
      <c r="A766">
        <v>764</v>
      </c>
      <c r="B766" s="1" t="s">
        <v>765</v>
      </c>
      <c r="C766" s="1" t="s">
        <v>4874</v>
      </c>
      <c r="D766" s="4">
        <v>5000</v>
      </c>
      <c r="E766" s="4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3">
        <f t="shared" si="66"/>
        <v>0</v>
      </c>
      <c r="P766" s="5" t="e">
        <f t="shared" si="67"/>
        <v>#DIV/0!</v>
      </c>
      <c r="Q766" s="3" t="str">
        <f t="shared" si="68"/>
        <v>publishing</v>
      </c>
      <c r="R766" t="str">
        <f t="shared" si="69"/>
        <v>fiction</v>
      </c>
      <c r="S766" s="13">
        <f t="shared" si="70"/>
        <v>42227.173159722224</v>
      </c>
      <c r="T766" s="13">
        <f t="shared" si="71"/>
        <v>42257.173159722224</v>
      </c>
    </row>
    <row r="767" spans="1:20" ht="48">
      <c r="A767">
        <v>765</v>
      </c>
      <c r="B767" s="1" t="s">
        <v>766</v>
      </c>
      <c r="C767" s="1" t="s">
        <v>4875</v>
      </c>
      <c r="D767" s="4">
        <v>7000</v>
      </c>
      <c r="E767" s="4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3">
        <f t="shared" si="66"/>
        <v>0.36014285714285715</v>
      </c>
      <c r="P767" s="5">
        <f t="shared" si="67"/>
        <v>57.295454545454547</v>
      </c>
      <c r="Q767" s="3" t="str">
        <f t="shared" si="68"/>
        <v>publishing</v>
      </c>
      <c r="R767" t="str">
        <f t="shared" si="69"/>
        <v>fiction</v>
      </c>
      <c r="S767" s="13">
        <f t="shared" si="70"/>
        <v>41901.542638888888</v>
      </c>
      <c r="T767" s="13">
        <f t="shared" si="71"/>
        <v>41931.542638888888</v>
      </c>
    </row>
    <row r="768" spans="1:20" ht="48">
      <c r="A768">
        <v>766</v>
      </c>
      <c r="B768" s="1" t="s">
        <v>767</v>
      </c>
      <c r="C768" s="1" t="s">
        <v>4876</v>
      </c>
      <c r="D768" s="4">
        <v>4000</v>
      </c>
      <c r="E768" s="4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3">
        <f t="shared" si="66"/>
        <v>0</v>
      </c>
      <c r="P768" s="5" t="e">
        <f t="shared" si="67"/>
        <v>#DIV/0!</v>
      </c>
      <c r="Q768" s="3" t="str">
        <f t="shared" si="68"/>
        <v>publishing</v>
      </c>
      <c r="R768" t="str">
        <f t="shared" si="69"/>
        <v>fiction</v>
      </c>
      <c r="S768" s="13">
        <f t="shared" si="70"/>
        <v>42021.783368055556</v>
      </c>
      <c r="T768" s="13">
        <f t="shared" si="71"/>
        <v>42051.783368055556</v>
      </c>
    </row>
    <row r="769" spans="1:20" ht="64">
      <c r="A769">
        <v>767</v>
      </c>
      <c r="B769" s="1" t="s">
        <v>768</v>
      </c>
      <c r="C769" s="1" t="s">
        <v>4877</v>
      </c>
      <c r="D769" s="4">
        <v>5000</v>
      </c>
      <c r="E769" s="4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3">
        <f t="shared" si="66"/>
        <v>3.5400000000000001E-2</v>
      </c>
      <c r="P769" s="5">
        <f t="shared" si="67"/>
        <v>59</v>
      </c>
      <c r="Q769" s="3" t="str">
        <f t="shared" si="68"/>
        <v>publishing</v>
      </c>
      <c r="R769" t="str">
        <f t="shared" si="69"/>
        <v>fiction</v>
      </c>
      <c r="S769" s="13">
        <f t="shared" si="70"/>
        <v>42115.143634259264</v>
      </c>
      <c r="T769" s="13">
        <f t="shared" si="71"/>
        <v>42145.143634259264</v>
      </c>
    </row>
    <row r="770" spans="1:20" ht="48">
      <c r="A770">
        <v>768</v>
      </c>
      <c r="B770" s="1" t="s">
        <v>769</v>
      </c>
      <c r="C770" s="1" t="s">
        <v>4878</v>
      </c>
      <c r="D770" s="4">
        <v>2500</v>
      </c>
      <c r="E770" s="4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3">
        <f t="shared" si="66"/>
        <v>0</v>
      </c>
      <c r="P770" s="5" t="e">
        <f t="shared" si="67"/>
        <v>#DIV/0!</v>
      </c>
      <c r="Q770" s="3" t="str">
        <f t="shared" si="68"/>
        <v>publishing</v>
      </c>
      <c r="R770" t="str">
        <f t="shared" si="69"/>
        <v>fiction</v>
      </c>
      <c r="S770" s="13">
        <f t="shared" si="70"/>
        <v>41594.207060185188</v>
      </c>
      <c r="T770" s="13">
        <f t="shared" si="71"/>
        <v>41624.207060185188</v>
      </c>
    </row>
    <row r="771" spans="1:20" ht="48">
      <c r="A771">
        <v>769</v>
      </c>
      <c r="B771" s="1" t="s">
        <v>770</v>
      </c>
      <c r="C771" s="1" t="s">
        <v>4879</v>
      </c>
      <c r="D771" s="4">
        <v>4000</v>
      </c>
      <c r="E771" s="4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3">
        <f t="shared" ref="O771:O834" si="72">E771/D771</f>
        <v>0.41399999999999998</v>
      </c>
      <c r="P771" s="5">
        <f t="shared" ref="P771:P834" si="73">E771/L771</f>
        <v>31.846153846153847</v>
      </c>
      <c r="Q771" s="3" t="str">
        <f t="shared" ref="Q771:Q834" si="74">LEFT(N771,SEARCH("/",N771)-1)</f>
        <v>publishing</v>
      </c>
      <c r="R771" t="str">
        <f t="shared" ref="R771:R834" si="75">RIGHT(N771,LEN(N771)-SEARCH("/",N771))</f>
        <v>fiction</v>
      </c>
      <c r="S771" s="13">
        <f t="shared" ref="S771:S834" si="76">(((J771/60)/60)/24)+DATE(1970,1,1)</f>
        <v>41604.996458333335</v>
      </c>
      <c r="T771" s="13">
        <f t="shared" ref="T771:T834" si="77">(((I771/60)/60)/24)+DATE(1970,1,1)</f>
        <v>41634.996458333335</v>
      </c>
    </row>
    <row r="772" spans="1:20" ht="48">
      <c r="A772">
        <v>770</v>
      </c>
      <c r="B772" s="1" t="s">
        <v>771</v>
      </c>
      <c r="C772" s="1" t="s">
        <v>4880</v>
      </c>
      <c r="D772" s="4">
        <v>17500</v>
      </c>
      <c r="E772" s="4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3">
        <f t="shared" si="72"/>
        <v>0</v>
      </c>
      <c r="P772" s="5" t="e">
        <f t="shared" si="73"/>
        <v>#DIV/0!</v>
      </c>
      <c r="Q772" s="3" t="str">
        <f t="shared" si="74"/>
        <v>publishing</v>
      </c>
      <c r="R772" t="str">
        <f t="shared" si="75"/>
        <v>fiction</v>
      </c>
      <c r="S772" s="13">
        <f t="shared" si="76"/>
        <v>41289.999641203707</v>
      </c>
      <c r="T772" s="13">
        <f t="shared" si="77"/>
        <v>41329.999641203707</v>
      </c>
    </row>
    <row r="773" spans="1:20" ht="48">
      <c r="A773">
        <v>771</v>
      </c>
      <c r="B773" s="1" t="s">
        <v>772</v>
      </c>
      <c r="C773" s="1" t="s">
        <v>4881</v>
      </c>
      <c r="D773" s="4">
        <v>38000</v>
      </c>
      <c r="E773" s="4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3">
        <f t="shared" si="72"/>
        <v>2.631578947368421E-4</v>
      </c>
      <c r="P773" s="5">
        <f t="shared" si="73"/>
        <v>10</v>
      </c>
      <c r="Q773" s="3" t="str">
        <f t="shared" si="74"/>
        <v>publishing</v>
      </c>
      <c r="R773" t="str">
        <f t="shared" si="75"/>
        <v>fiction</v>
      </c>
      <c r="S773" s="13">
        <f t="shared" si="76"/>
        <v>42349.824097222227</v>
      </c>
      <c r="T773" s="13">
        <f t="shared" si="77"/>
        <v>42399.824097222227</v>
      </c>
    </row>
    <row r="774" spans="1:20" ht="64">
      <c r="A774">
        <v>772</v>
      </c>
      <c r="B774" s="1" t="s">
        <v>773</v>
      </c>
      <c r="C774" s="1" t="s">
        <v>4882</v>
      </c>
      <c r="D774" s="4">
        <v>1500</v>
      </c>
      <c r="E774" s="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3">
        <f t="shared" si="72"/>
        <v>3.3333333333333333E-2</v>
      </c>
      <c r="P774" s="5">
        <f t="shared" si="73"/>
        <v>50</v>
      </c>
      <c r="Q774" s="3" t="str">
        <f t="shared" si="74"/>
        <v>publishing</v>
      </c>
      <c r="R774" t="str">
        <f t="shared" si="75"/>
        <v>fiction</v>
      </c>
      <c r="S774" s="13">
        <f t="shared" si="76"/>
        <v>40068.056932870371</v>
      </c>
      <c r="T774" s="13">
        <f t="shared" si="77"/>
        <v>40118.165972222225</v>
      </c>
    </row>
    <row r="775" spans="1:20" ht="48">
      <c r="A775">
        <v>773</v>
      </c>
      <c r="B775" s="1" t="s">
        <v>774</v>
      </c>
      <c r="C775" s="1" t="s">
        <v>4883</v>
      </c>
      <c r="D775" s="4">
        <v>3759</v>
      </c>
      <c r="E775" s="4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3">
        <f t="shared" si="72"/>
        <v>8.5129023676509714E-3</v>
      </c>
      <c r="P775" s="5">
        <f t="shared" si="73"/>
        <v>16</v>
      </c>
      <c r="Q775" s="3" t="str">
        <f t="shared" si="74"/>
        <v>publishing</v>
      </c>
      <c r="R775" t="str">
        <f t="shared" si="75"/>
        <v>fiction</v>
      </c>
      <c r="S775" s="13">
        <f t="shared" si="76"/>
        <v>42100.735937499994</v>
      </c>
      <c r="T775" s="13">
        <f t="shared" si="77"/>
        <v>42134.959027777775</v>
      </c>
    </row>
    <row r="776" spans="1:20" ht="48">
      <c r="A776">
        <v>774</v>
      </c>
      <c r="B776" s="1" t="s">
        <v>775</v>
      </c>
      <c r="C776" s="1" t="s">
        <v>4884</v>
      </c>
      <c r="D776" s="4">
        <v>500</v>
      </c>
      <c r="E776" s="4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3">
        <f t="shared" si="72"/>
        <v>0.70199999999999996</v>
      </c>
      <c r="P776" s="5">
        <f t="shared" si="73"/>
        <v>39</v>
      </c>
      <c r="Q776" s="3" t="str">
        <f t="shared" si="74"/>
        <v>publishing</v>
      </c>
      <c r="R776" t="str">
        <f t="shared" si="75"/>
        <v>fiction</v>
      </c>
      <c r="S776" s="13">
        <f t="shared" si="76"/>
        <v>41663.780300925922</v>
      </c>
      <c r="T776" s="13">
        <f t="shared" si="77"/>
        <v>41693.780300925922</v>
      </c>
    </row>
    <row r="777" spans="1:20" ht="48">
      <c r="A777">
        <v>775</v>
      </c>
      <c r="B777" s="1" t="s">
        <v>776</v>
      </c>
      <c r="C777" s="1" t="s">
        <v>4885</v>
      </c>
      <c r="D777" s="4">
        <v>10000</v>
      </c>
      <c r="E777" s="4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3">
        <f t="shared" si="72"/>
        <v>1.7000000000000001E-2</v>
      </c>
      <c r="P777" s="5">
        <f t="shared" si="73"/>
        <v>34</v>
      </c>
      <c r="Q777" s="3" t="str">
        <f t="shared" si="74"/>
        <v>publishing</v>
      </c>
      <c r="R777" t="str">
        <f t="shared" si="75"/>
        <v>fiction</v>
      </c>
      <c r="S777" s="13">
        <f t="shared" si="76"/>
        <v>40863.060127314813</v>
      </c>
      <c r="T777" s="13">
        <f t="shared" si="77"/>
        <v>40893.060127314813</v>
      </c>
    </row>
    <row r="778" spans="1:20" ht="48">
      <c r="A778">
        <v>776</v>
      </c>
      <c r="B778" s="1" t="s">
        <v>777</v>
      </c>
      <c r="C778" s="1" t="s">
        <v>4886</v>
      </c>
      <c r="D778" s="4">
        <v>7000</v>
      </c>
      <c r="E778" s="4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3">
        <f t="shared" si="72"/>
        <v>0.51400000000000001</v>
      </c>
      <c r="P778" s="5">
        <f t="shared" si="73"/>
        <v>63.122807017543863</v>
      </c>
      <c r="Q778" s="3" t="str">
        <f t="shared" si="74"/>
        <v>publishing</v>
      </c>
      <c r="R778" t="str">
        <f t="shared" si="75"/>
        <v>fiction</v>
      </c>
      <c r="S778" s="13">
        <f t="shared" si="76"/>
        <v>42250.685706018514</v>
      </c>
      <c r="T778" s="13">
        <f t="shared" si="77"/>
        <v>42288.208333333328</v>
      </c>
    </row>
    <row r="779" spans="1:20" ht="48">
      <c r="A779">
        <v>777</v>
      </c>
      <c r="B779" s="1" t="s">
        <v>778</v>
      </c>
      <c r="C779" s="1" t="s">
        <v>4887</v>
      </c>
      <c r="D779" s="4">
        <v>3000</v>
      </c>
      <c r="E779" s="4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3">
        <f t="shared" si="72"/>
        <v>7.0000000000000001E-3</v>
      </c>
      <c r="P779" s="5">
        <f t="shared" si="73"/>
        <v>7</v>
      </c>
      <c r="Q779" s="3" t="str">
        <f t="shared" si="74"/>
        <v>publishing</v>
      </c>
      <c r="R779" t="str">
        <f t="shared" si="75"/>
        <v>fiction</v>
      </c>
      <c r="S779" s="13">
        <f t="shared" si="76"/>
        <v>41456.981215277774</v>
      </c>
      <c r="T779" s="13">
        <f t="shared" si="77"/>
        <v>41486.981215277774</v>
      </c>
    </row>
    <row r="780" spans="1:20" ht="48">
      <c r="A780">
        <v>778</v>
      </c>
      <c r="B780" s="1" t="s">
        <v>779</v>
      </c>
      <c r="C780" s="1" t="s">
        <v>4888</v>
      </c>
      <c r="D780" s="4">
        <v>500</v>
      </c>
      <c r="E780" s="4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3">
        <f t="shared" si="72"/>
        <v>4.0000000000000001E-3</v>
      </c>
      <c r="P780" s="5">
        <f t="shared" si="73"/>
        <v>2</v>
      </c>
      <c r="Q780" s="3" t="str">
        <f t="shared" si="74"/>
        <v>publishing</v>
      </c>
      <c r="R780" t="str">
        <f t="shared" si="75"/>
        <v>fiction</v>
      </c>
      <c r="S780" s="13">
        <f t="shared" si="76"/>
        <v>41729.702314814815</v>
      </c>
      <c r="T780" s="13">
        <f t="shared" si="77"/>
        <v>41759.702314814815</v>
      </c>
    </row>
    <row r="781" spans="1:20" ht="48">
      <c r="A781">
        <v>779</v>
      </c>
      <c r="B781" s="1" t="s">
        <v>780</v>
      </c>
      <c r="C781" s="1" t="s">
        <v>4889</v>
      </c>
      <c r="D781" s="4">
        <v>15000</v>
      </c>
      <c r="E781" s="4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3">
        <f t="shared" si="72"/>
        <v>2.6666666666666668E-2</v>
      </c>
      <c r="P781" s="5">
        <f t="shared" si="73"/>
        <v>66.666666666666671</v>
      </c>
      <c r="Q781" s="3" t="str">
        <f t="shared" si="74"/>
        <v>publishing</v>
      </c>
      <c r="R781" t="str">
        <f t="shared" si="75"/>
        <v>fiction</v>
      </c>
      <c r="S781" s="13">
        <f t="shared" si="76"/>
        <v>40436.68408564815</v>
      </c>
      <c r="T781" s="13">
        <f t="shared" si="77"/>
        <v>40466.166666666664</v>
      </c>
    </row>
    <row r="782" spans="1:20" ht="32">
      <c r="A782">
        <v>780</v>
      </c>
      <c r="B782" s="1" t="s">
        <v>781</v>
      </c>
      <c r="C782" s="1" t="s">
        <v>4890</v>
      </c>
      <c r="D782" s="4">
        <v>1000</v>
      </c>
      <c r="E782" s="4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3">
        <f t="shared" si="72"/>
        <v>1.04</v>
      </c>
      <c r="P782" s="5">
        <f t="shared" si="73"/>
        <v>38.518518518518519</v>
      </c>
      <c r="Q782" s="3" t="str">
        <f t="shared" si="74"/>
        <v>music</v>
      </c>
      <c r="R782" t="str">
        <f t="shared" si="75"/>
        <v>rock</v>
      </c>
      <c r="S782" s="13">
        <f t="shared" si="76"/>
        <v>40636.673900462964</v>
      </c>
      <c r="T782" s="13">
        <f t="shared" si="77"/>
        <v>40666.673900462964</v>
      </c>
    </row>
    <row r="783" spans="1:20" ht="48">
      <c r="A783">
        <v>781</v>
      </c>
      <c r="B783" s="1" t="s">
        <v>782</v>
      </c>
      <c r="C783" s="1" t="s">
        <v>4891</v>
      </c>
      <c r="D783" s="4">
        <v>800</v>
      </c>
      <c r="E783" s="4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3">
        <f t="shared" si="72"/>
        <v>1.3315375</v>
      </c>
      <c r="P783" s="5">
        <f t="shared" si="73"/>
        <v>42.609200000000001</v>
      </c>
      <c r="Q783" s="3" t="str">
        <f t="shared" si="74"/>
        <v>music</v>
      </c>
      <c r="R783" t="str">
        <f t="shared" si="75"/>
        <v>rock</v>
      </c>
      <c r="S783" s="13">
        <f t="shared" si="76"/>
        <v>41403.000856481485</v>
      </c>
      <c r="T783" s="13">
        <f t="shared" si="77"/>
        <v>41433.000856481485</v>
      </c>
    </row>
    <row r="784" spans="1:20" ht="48">
      <c r="A784">
        <v>782</v>
      </c>
      <c r="B784" s="1" t="s">
        <v>783</v>
      </c>
      <c r="C784" s="1" t="s">
        <v>4892</v>
      </c>
      <c r="D784" s="4">
        <v>700</v>
      </c>
      <c r="E784" s="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3">
        <f t="shared" si="72"/>
        <v>1</v>
      </c>
      <c r="P784" s="5">
        <f t="shared" si="73"/>
        <v>50</v>
      </c>
      <c r="Q784" s="3" t="str">
        <f t="shared" si="74"/>
        <v>music</v>
      </c>
      <c r="R784" t="str">
        <f t="shared" si="75"/>
        <v>rock</v>
      </c>
      <c r="S784" s="13">
        <f t="shared" si="76"/>
        <v>41116.758125</v>
      </c>
      <c r="T784" s="13">
        <f t="shared" si="77"/>
        <v>41146.758125</v>
      </c>
    </row>
    <row r="785" spans="1:20" ht="48">
      <c r="A785">
        <v>783</v>
      </c>
      <c r="B785" s="1" t="s">
        <v>784</v>
      </c>
      <c r="C785" s="1" t="s">
        <v>4893</v>
      </c>
      <c r="D785" s="4">
        <v>1500</v>
      </c>
      <c r="E785" s="4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3">
        <f t="shared" si="72"/>
        <v>1.4813333333333334</v>
      </c>
      <c r="P785" s="5">
        <f t="shared" si="73"/>
        <v>63.485714285714288</v>
      </c>
      <c r="Q785" s="3" t="str">
        <f t="shared" si="74"/>
        <v>music</v>
      </c>
      <c r="R785" t="str">
        <f t="shared" si="75"/>
        <v>rock</v>
      </c>
      <c r="S785" s="13">
        <f t="shared" si="76"/>
        <v>40987.773715277777</v>
      </c>
      <c r="T785" s="13">
        <f t="shared" si="77"/>
        <v>41026.916666666664</v>
      </c>
    </row>
    <row r="786" spans="1:20" ht="48">
      <c r="A786">
        <v>784</v>
      </c>
      <c r="B786" s="1" t="s">
        <v>785</v>
      </c>
      <c r="C786" s="1" t="s">
        <v>4894</v>
      </c>
      <c r="D786" s="4">
        <v>1000</v>
      </c>
      <c r="E786" s="4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3">
        <f t="shared" si="72"/>
        <v>1.0249999999999999</v>
      </c>
      <c r="P786" s="5">
        <f t="shared" si="73"/>
        <v>102.5</v>
      </c>
      <c r="Q786" s="3" t="str">
        <f t="shared" si="74"/>
        <v>music</v>
      </c>
      <c r="R786" t="str">
        <f t="shared" si="75"/>
        <v>rock</v>
      </c>
      <c r="S786" s="13">
        <f t="shared" si="76"/>
        <v>41675.149525462963</v>
      </c>
      <c r="T786" s="13">
        <f t="shared" si="77"/>
        <v>41715.107858796298</v>
      </c>
    </row>
    <row r="787" spans="1:20" ht="48">
      <c r="A787">
        <v>785</v>
      </c>
      <c r="B787" s="1" t="s">
        <v>786</v>
      </c>
      <c r="C787" s="1" t="s">
        <v>4895</v>
      </c>
      <c r="D787" s="4">
        <v>500</v>
      </c>
      <c r="E787" s="4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3">
        <f t="shared" si="72"/>
        <v>1.8062799999999999</v>
      </c>
      <c r="P787" s="5">
        <f t="shared" si="73"/>
        <v>31.142758620689655</v>
      </c>
      <c r="Q787" s="3" t="str">
        <f t="shared" si="74"/>
        <v>music</v>
      </c>
      <c r="R787" t="str">
        <f t="shared" si="75"/>
        <v>rock</v>
      </c>
      <c r="S787" s="13">
        <f t="shared" si="76"/>
        <v>41303.593923611108</v>
      </c>
      <c r="T787" s="13">
        <f t="shared" si="77"/>
        <v>41333.593923611108</v>
      </c>
    </row>
    <row r="788" spans="1:20" ht="48">
      <c r="A788">
        <v>786</v>
      </c>
      <c r="B788" s="1" t="s">
        <v>787</v>
      </c>
      <c r="C788" s="1" t="s">
        <v>4896</v>
      </c>
      <c r="D788" s="4">
        <v>5000</v>
      </c>
      <c r="E788" s="4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3">
        <f t="shared" si="72"/>
        <v>1.4279999999999999</v>
      </c>
      <c r="P788" s="5">
        <f t="shared" si="73"/>
        <v>162.27272727272728</v>
      </c>
      <c r="Q788" s="3" t="str">
        <f t="shared" si="74"/>
        <v>music</v>
      </c>
      <c r="R788" t="str">
        <f t="shared" si="75"/>
        <v>rock</v>
      </c>
      <c r="S788" s="13">
        <f t="shared" si="76"/>
        <v>40983.055949074071</v>
      </c>
      <c r="T788" s="13">
        <f t="shared" si="77"/>
        <v>41040.657638888886</v>
      </c>
    </row>
    <row r="789" spans="1:20" ht="48">
      <c r="A789">
        <v>787</v>
      </c>
      <c r="B789" s="1" t="s">
        <v>788</v>
      </c>
      <c r="C789" s="1" t="s">
        <v>4897</v>
      </c>
      <c r="D789" s="4">
        <v>1200</v>
      </c>
      <c r="E789" s="4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3">
        <f t="shared" si="72"/>
        <v>1.1416666666666666</v>
      </c>
      <c r="P789" s="5">
        <f t="shared" si="73"/>
        <v>80.588235294117652</v>
      </c>
      <c r="Q789" s="3" t="str">
        <f t="shared" si="74"/>
        <v>music</v>
      </c>
      <c r="R789" t="str">
        <f t="shared" si="75"/>
        <v>rock</v>
      </c>
      <c r="S789" s="13">
        <f t="shared" si="76"/>
        <v>41549.627615740741</v>
      </c>
      <c r="T789" s="13">
        <f t="shared" si="77"/>
        <v>41579.627615740741</v>
      </c>
    </row>
    <row r="790" spans="1:20" ht="48">
      <c r="A790">
        <v>788</v>
      </c>
      <c r="B790" s="1" t="s">
        <v>789</v>
      </c>
      <c r="C790" s="1" t="s">
        <v>4898</v>
      </c>
      <c r="D790" s="4">
        <v>1000</v>
      </c>
      <c r="E790" s="4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3">
        <f t="shared" si="72"/>
        <v>2.03505</v>
      </c>
      <c r="P790" s="5">
        <f t="shared" si="73"/>
        <v>59.85441176470588</v>
      </c>
      <c r="Q790" s="3" t="str">
        <f t="shared" si="74"/>
        <v>music</v>
      </c>
      <c r="R790" t="str">
        <f t="shared" si="75"/>
        <v>rock</v>
      </c>
      <c r="S790" s="13">
        <f t="shared" si="76"/>
        <v>41059.006805555553</v>
      </c>
      <c r="T790" s="13">
        <f t="shared" si="77"/>
        <v>41097.165972222225</v>
      </c>
    </row>
    <row r="791" spans="1:20" ht="48">
      <c r="A791">
        <v>789</v>
      </c>
      <c r="B791" s="1" t="s">
        <v>790</v>
      </c>
      <c r="C791" s="1" t="s">
        <v>4899</v>
      </c>
      <c r="D791" s="4">
        <v>1700</v>
      </c>
      <c r="E791" s="4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3">
        <f t="shared" si="72"/>
        <v>1.0941176470588236</v>
      </c>
      <c r="P791" s="5">
        <f t="shared" si="73"/>
        <v>132.85714285714286</v>
      </c>
      <c r="Q791" s="3" t="str">
        <f t="shared" si="74"/>
        <v>music</v>
      </c>
      <c r="R791" t="str">
        <f t="shared" si="75"/>
        <v>rock</v>
      </c>
      <c r="S791" s="13">
        <f t="shared" si="76"/>
        <v>41277.186111111114</v>
      </c>
      <c r="T791" s="13">
        <f t="shared" si="77"/>
        <v>41295.332638888889</v>
      </c>
    </row>
    <row r="792" spans="1:20" ht="48">
      <c r="A792">
        <v>790</v>
      </c>
      <c r="B792" s="1" t="s">
        <v>791</v>
      </c>
      <c r="C792" s="1" t="s">
        <v>4900</v>
      </c>
      <c r="D792" s="4">
        <v>10000</v>
      </c>
      <c r="E792" s="4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3">
        <f t="shared" si="72"/>
        <v>1.443746</v>
      </c>
      <c r="P792" s="5">
        <f t="shared" si="73"/>
        <v>92.547820512820508</v>
      </c>
      <c r="Q792" s="3" t="str">
        <f t="shared" si="74"/>
        <v>music</v>
      </c>
      <c r="R792" t="str">
        <f t="shared" si="75"/>
        <v>rock</v>
      </c>
      <c r="S792" s="13">
        <f t="shared" si="76"/>
        <v>41276.047905092593</v>
      </c>
      <c r="T792" s="13">
        <f t="shared" si="77"/>
        <v>41306.047905092593</v>
      </c>
    </row>
    <row r="793" spans="1:20" ht="48">
      <c r="A793">
        <v>791</v>
      </c>
      <c r="B793" s="1" t="s">
        <v>792</v>
      </c>
      <c r="C793" s="1" t="s">
        <v>4901</v>
      </c>
      <c r="D793" s="4">
        <v>7500</v>
      </c>
      <c r="E793" s="4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3">
        <f t="shared" si="72"/>
        <v>1.0386666666666666</v>
      </c>
      <c r="P793" s="5">
        <f t="shared" si="73"/>
        <v>60.859375</v>
      </c>
      <c r="Q793" s="3" t="str">
        <f t="shared" si="74"/>
        <v>music</v>
      </c>
      <c r="R793" t="str">
        <f t="shared" si="75"/>
        <v>rock</v>
      </c>
      <c r="S793" s="13">
        <f t="shared" si="76"/>
        <v>41557.780624999999</v>
      </c>
      <c r="T793" s="13">
        <f t="shared" si="77"/>
        <v>41591.249305555553</v>
      </c>
    </row>
    <row r="794" spans="1:20" ht="32">
      <c r="A794">
        <v>792</v>
      </c>
      <c r="B794" s="1" t="s">
        <v>793</v>
      </c>
      <c r="C794" s="1" t="s">
        <v>4902</v>
      </c>
      <c r="D794" s="4">
        <v>2500</v>
      </c>
      <c r="E794" s="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3">
        <f t="shared" si="72"/>
        <v>1.0044440000000001</v>
      </c>
      <c r="P794" s="5">
        <f t="shared" si="73"/>
        <v>41.851833333333339</v>
      </c>
      <c r="Q794" s="3" t="str">
        <f t="shared" si="74"/>
        <v>music</v>
      </c>
      <c r="R794" t="str">
        <f t="shared" si="75"/>
        <v>rock</v>
      </c>
      <c r="S794" s="13">
        <f t="shared" si="76"/>
        <v>41555.873645833337</v>
      </c>
      <c r="T794" s="13">
        <f t="shared" si="77"/>
        <v>41585.915312500001</v>
      </c>
    </row>
    <row r="795" spans="1:20" ht="48">
      <c r="A795">
        <v>793</v>
      </c>
      <c r="B795" s="1" t="s">
        <v>794</v>
      </c>
      <c r="C795" s="1" t="s">
        <v>4903</v>
      </c>
      <c r="D795" s="4">
        <v>2750</v>
      </c>
      <c r="E795" s="4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3">
        <f t="shared" si="72"/>
        <v>1.0277927272727272</v>
      </c>
      <c r="P795" s="5">
        <f t="shared" si="73"/>
        <v>88.325937499999995</v>
      </c>
      <c r="Q795" s="3" t="str">
        <f t="shared" si="74"/>
        <v>music</v>
      </c>
      <c r="R795" t="str">
        <f t="shared" si="75"/>
        <v>rock</v>
      </c>
      <c r="S795" s="13">
        <f t="shared" si="76"/>
        <v>41442.741249999999</v>
      </c>
      <c r="T795" s="13">
        <f t="shared" si="77"/>
        <v>41458.207638888889</v>
      </c>
    </row>
    <row r="796" spans="1:20" ht="48">
      <c r="A796">
        <v>794</v>
      </c>
      <c r="B796" s="1" t="s">
        <v>795</v>
      </c>
      <c r="C796" s="1" t="s">
        <v>4904</v>
      </c>
      <c r="D796" s="4">
        <v>8000</v>
      </c>
      <c r="E796" s="4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3">
        <f t="shared" si="72"/>
        <v>1.0531250000000001</v>
      </c>
      <c r="P796" s="5">
        <f t="shared" si="73"/>
        <v>158.96226415094338</v>
      </c>
      <c r="Q796" s="3" t="str">
        <f t="shared" si="74"/>
        <v>music</v>
      </c>
      <c r="R796" t="str">
        <f t="shared" si="75"/>
        <v>rock</v>
      </c>
      <c r="S796" s="13">
        <f t="shared" si="76"/>
        <v>40736.115011574075</v>
      </c>
      <c r="T796" s="13">
        <f t="shared" si="77"/>
        <v>40791.712500000001</v>
      </c>
    </row>
    <row r="797" spans="1:20" ht="48">
      <c r="A797">
        <v>795</v>
      </c>
      <c r="B797" s="1" t="s">
        <v>796</v>
      </c>
      <c r="C797" s="1" t="s">
        <v>4905</v>
      </c>
      <c r="D797" s="4">
        <v>14000</v>
      </c>
      <c r="E797" s="4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3">
        <f t="shared" si="72"/>
        <v>1.1178571428571429</v>
      </c>
      <c r="P797" s="5">
        <f t="shared" si="73"/>
        <v>85.054347826086953</v>
      </c>
      <c r="Q797" s="3" t="str">
        <f t="shared" si="74"/>
        <v>music</v>
      </c>
      <c r="R797" t="str">
        <f t="shared" si="75"/>
        <v>rock</v>
      </c>
      <c r="S797" s="13">
        <f t="shared" si="76"/>
        <v>40963.613032407404</v>
      </c>
      <c r="T797" s="13">
        <f t="shared" si="77"/>
        <v>41006.207638888889</v>
      </c>
    </row>
    <row r="798" spans="1:20" ht="64">
      <c r="A798">
        <v>796</v>
      </c>
      <c r="B798" s="1" t="s">
        <v>797</v>
      </c>
      <c r="C798" s="1" t="s">
        <v>4906</v>
      </c>
      <c r="D798" s="4">
        <v>10000</v>
      </c>
      <c r="E798" s="4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3">
        <f t="shared" si="72"/>
        <v>1.0135000000000001</v>
      </c>
      <c r="P798" s="5">
        <f t="shared" si="73"/>
        <v>112.61111111111111</v>
      </c>
      <c r="Q798" s="3" t="str">
        <f t="shared" si="74"/>
        <v>music</v>
      </c>
      <c r="R798" t="str">
        <f t="shared" si="75"/>
        <v>rock</v>
      </c>
      <c r="S798" s="13">
        <f t="shared" si="76"/>
        <v>41502.882928240739</v>
      </c>
      <c r="T798" s="13">
        <f t="shared" si="77"/>
        <v>41532.881944444445</v>
      </c>
    </row>
    <row r="799" spans="1:20" ht="48">
      <c r="A799">
        <v>797</v>
      </c>
      <c r="B799" s="1" t="s">
        <v>798</v>
      </c>
      <c r="C799" s="1" t="s">
        <v>4907</v>
      </c>
      <c r="D799" s="4">
        <v>3000</v>
      </c>
      <c r="E799" s="4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3">
        <f t="shared" si="72"/>
        <v>1.0753333333333333</v>
      </c>
      <c r="P799" s="5">
        <f t="shared" si="73"/>
        <v>45.436619718309856</v>
      </c>
      <c r="Q799" s="3" t="str">
        <f t="shared" si="74"/>
        <v>music</v>
      </c>
      <c r="R799" t="str">
        <f t="shared" si="75"/>
        <v>rock</v>
      </c>
      <c r="S799" s="13">
        <f t="shared" si="76"/>
        <v>40996.994074074071</v>
      </c>
      <c r="T799" s="13">
        <f t="shared" si="77"/>
        <v>41028.166666666664</v>
      </c>
    </row>
    <row r="800" spans="1:20" ht="48">
      <c r="A800">
        <v>798</v>
      </c>
      <c r="B800" s="1" t="s">
        <v>799</v>
      </c>
      <c r="C800" s="1" t="s">
        <v>4908</v>
      </c>
      <c r="D800" s="4">
        <v>3500</v>
      </c>
      <c r="E800" s="4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3">
        <f t="shared" si="72"/>
        <v>1.1488571428571428</v>
      </c>
      <c r="P800" s="5">
        <f t="shared" si="73"/>
        <v>46.218390804597703</v>
      </c>
      <c r="Q800" s="3" t="str">
        <f t="shared" si="74"/>
        <v>music</v>
      </c>
      <c r="R800" t="str">
        <f t="shared" si="75"/>
        <v>rock</v>
      </c>
      <c r="S800" s="13">
        <f t="shared" si="76"/>
        <v>41882.590127314819</v>
      </c>
      <c r="T800" s="13">
        <f t="shared" si="77"/>
        <v>41912.590127314819</v>
      </c>
    </row>
    <row r="801" spans="1:20" ht="48">
      <c r="A801">
        <v>799</v>
      </c>
      <c r="B801" s="1" t="s">
        <v>800</v>
      </c>
      <c r="C801" s="1" t="s">
        <v>4909</v>
      </c>
      <c r="D801" s="4">
        <v>5000</v>
      </c>
      <c r="E801" s="4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3">
        <f t="shared" si="72"/>
        <v>1.0002</v>
      </c>
      <c r="P801" s="5">
        <f t="shared" si="73"/>
        <v>178.60714285714286</v>
      </c>
      <c r="Q801" s="3" t="str">
        <f t="shared" si="74"/>
        <v>music</v>
      </c>
      <c r="R801" t="str">
        <f t="shared" si="75"/>
        <v>rock</v>
      </c>
      <c r="S801" s="13">
        <f t="shared" si="76"/>
        <v>40996.667199074072</v>
      </c>
      <c r="T801" s="13">
        <f t="shared" si="77"/>
        <v>41026.667199074072</v>
      </c>
    </row>
    <row r="802" spans="1:20" ht="48">
      <c r="A802">
        <v>800</v>
      </c>
      <c r="B802" s="1" t="s">
        <v>801</v>
      </c>
      <c r="C802" s="1" t="s">
        <v>4910</v>
      </c>
      <c r="D802" s="4">
        <v>1500</v>
      </c>
      <c r="E802" s="4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3">
        <f t="shared" si="72"/>
        <v>1.5213333333333334</v>
      </c>
      <c r="P802" s="5">
        <f t="shared" si="73"/>
        <v>40.75</v>
      </c>
      <c r="Q802" s="3" t="str">
        <f t="shared" si="74"/>
        <v>music</v>
      </c>
      <c r="R802" t="str">
        <f t="shared" si="75"/>
        <v>rock</v>
      </c>
      <c r="S802" s="13">
        <f t="shared" si="76"/>
        <v>41863.433495370373</v>
      </c>
      <c r="T802" s="13">
        <f t="shared" si="77"/>
        <v>41893.433495370373</v>
      </c>
    </row>
    <row r="803" spans="1:20" ht="48">
      <c r="A803">
        <v>801</v>
      </c>
      <c r="B803" s="1" t="s">
        <v>802</v>
      </c>
      <c r="C803" s="1" t="s">
        <v>4911</v>
      </c>
      <c r="D803" s="4">
        <v>2000</v>
      </c>
      <c r="E803" s="4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3">
        <f t="shared" si="72"/>
        <v>1.1152149999999998</v>
      </c>
      <c r="P803" s="5">
        <f t="shared" si="73"/>
        <v>43.733921568627444</v>
      </c>
      <c r="Q803" s="3" t="str">
        <f t="shared" si="74"/>
        <v>music</v>
      </c>
      <c r="R803" t="str">
        <f t="shared" si="75"/>
        <v>rock</v>
      </c>
      <c r="S803" s="13">
        <f t="shared" si="76"/>
        <v>40695.795370370368</v>
      </c>
      <c r="T803" s="13">
        <f t="shared" si="77"/>
        <v>40725.795370370368</v>
      </c>
    </row>
    <row r="804" spans="1:20" ht="48">
      <c r="A804">
        <v>802</v>
      </c>
      <c r="B804" s="1" t="s">
        <v>803</v>
      </c>
      <c r="C804" s="1" t="s">
        <v>4912</v>
      </c>
      <c r="D804" s="4">
        <v>6000</v>
      </c>
      <c r="E804" s="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3">
        <f t="shared" si="72"/>
        <v>1.0133333333333334</v>
      </c>
      <c r="P804" s="5">
        <f t="shared" si="73"/>
        <v>81.066666666666663</v>
      </c>
      <c r="Q804" s="3" t="str">
        <f t="shared" si="74"/>
        <v>music</v>
      </c>
      <c r="R804" t="str">
        <f t="shared" si="75"/>
        <v>rock</v>
      </c>
      <c r="S804" s="13">
        <f t="shared" si="76"/>
        <v>41123.022268518522</v>
      </c>
      <c r="T804" s="13">
        <f t="shared" si="77"/>
        <v>41169.170138888891</v>
      </c>
    </row>
    <row r="805" spans="1:20" ht="48">
      <c r="A805">
        <v>803</v>
      </c>
      <c r="B805" s="1" t="s">
        <v>804</v>
      </c>
      <c r="C805" s="1" t="s">
        <v>4913</v>
      </c>
      <c r="D805" s="4">
        <v>2300</v>
      </c>
      <c r="E805" s="4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3">
        <f t="shared" si="72"/>
        <v>1.232608695652174</v>
      </c>
      <c r="P805" s="5">
        <f t="shared" si="73"/>
        <v>74.60526315789474</v>
      </c>
      <c r="Q805" s="3" t="str">
        <f t="shared" si="74"/>
        <v>music</v>
      </c>
      <c r="R805" t="str">
        <f t="shared" si="75"/>
        <v>rock</v>
      </c>
      <c r="S805" s="13">
        <f t="shared" si="76"/>
        <v>40665.949976851851</v>
      </c>
      <c r="T805" s="13">
        <f t="shared" si="77"/>
        <v>40692.041666666664</v>
      </c>
    </row>
    <row r="806" spans="1:20" ht="48">
      <c r="A806">
        <v>804</v>
      </c>
      <c r="B806" s="1" t="s">
        <v>805</v>
      </c>
      <c r="C806" s="1" t="s">
        <v>4914</v>
      </c>
      <c r="D806" s="4">
        <v>5500</v>
      </c>
      <c r="E806" s="4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3">
        <f t="shared" si="72"/>
        <v>1</v>
      </c>
      <c r="P806" s="5">
        <f t="shared" si="73"/>
        <v>305.55555555555554</v>
      </c>
      <c r="Q806" s="3" t="str">
        <f t="shared" si="74"/>
        <v>music</v>
      </c>
      <c r="R806" t="str">
        <f t="shared" si="75"/>
        <v>rock</v>
      </c>
      <c r="S806" s="13">
        <f t="shared" si="76"/>
        <v>40730.105625000004</v>
      </c>
      <c r="T806" s="13">
        <f t="shared" si="77"/>
        <v>40747.165972222225</v>
      </c>
    </row>
    <row r="807" spans="1:20" ht="48">
      <c r="A807">
        <v>805</v>
      </c>
      <c r="B807" s="1" t="s">
        <v>806</v>
      </c>
      <c r="C807" s="1" t="s">
        <v>4915</v>
      </c>
      <c r="D807" s="4">
        <v>3000</v>
      </c>
      <c r="E807" s="4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3">
        <f t="shared" si="72"/>
        <v>1.05</v>
      </c>
      <c r="P807" s="5">
        <f t="shared" si="73"/>
        <v>58.333333333333336</v>
      </c>
      <c r="Q807" s="3" t="str">
        <f t="shared" si="74"/>
        <v>music</v>
      </c>
      <c r="R807" t="str">
        <f t="shared" si="75"/>
        <v>rock</v>
      </c>
      <c r="S807" s="13">
        <f t="shared" si="76"/>
        <v>40690.823055555556</v>
      </c>
      <c r="T807" s="13">
        <f t="shared" si="77"/>
        <v>40740.958333333336</v>
      </c>
    </row>
    <row r="808" spans="1:20" ht="16">
      <c r="A808">
        <v>806</v>
      </c>
      <c r="B808" s="1" t="s">
        <v>807</v>
      </c>
      <c r="C808" s="1" t="s">
        <v>4916</v>
      </c>
      <c r="D808" s="4">
        <v>8000</v>
      </c>
      <c r="E808" s="4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3">
        <f t="shared" si="72"/>
        <v>1.0443750000000001</v>
      </c>
      <c r="P808" s="5">
        <f t="shared" si="73"/>
        <v>117.67605633802818</v>
      </c>
      <c r="Q808" s="3" t="str">
        <f t="shared" si="74"/>
        <v>music</v>
      </c>
      <c r="R808" t="str">
        <f t="shared" si="75"/>
        <v>rock</v>
      </c>
      <c r="S808" s="13">
        <f t="shared" si="76"/>
        <v>40763.691423611112</v>
      </c>
      <c r="T808" s="13">
        <f t="shared" si="77"/>
        <v>40793.691423611112</v>
      </c>
    </row>
    <row r="809" spans="1:20" ht="32">
      <c r="A809">
        <v>807</v>
      </c>
      <c r="B809" s="1" t="s">
        <v>808</v>
      </c>
      <c r="C809" s="1" t="s">
        <v>4917</v>
      </c>
      <c r="D809" s="4">
        <v>4000</v>
      </c>
      <c r="E809" s="4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3">
        <f t="shared" si="72"/>
        <v>1.05125</v>
      </c>
      <c r="P809" s="5">
        <f t="shared" si="73"/>
        <v>73.771929824561397</v>
      </c>
      <c r="Q809" s="3" t="str">
        <f t="shared" si="74"/>
        <v>music</v>
      </c>
      <c r="R809" t="str">
        <f t="shared" si="75"/>
        <v>rock</v>
      </c>
      <c r="S809" s="13">
        <f t="shared" si="76"/>
        <v>42759.628599537042</v>
      </c>
      <c r="T809" s="13">
        <f t="shared" si="77"/>
        <v>42795.083333333328</v>
      </c>
    </row>
    <row r="810" spans="1:20" ht="48">
      <c r="A810">
        <v>808</v>
      </c>
      <c r="B810" s="1" t="s">
        <v>809</v>
      </c>
      <c r="C810" s="1" t="s">
        <v>4918</v>
      </c>
      <c r="D810" s="4">
        <v>4500</v>
      </c>
      <c r="E810" s="4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3">
        <f t="shared" si="72"/>
        <v>1</v>
      </c>
      <c r="P810" s="5">
        <f t="shared" si="73"/>
        <v>104.65116279069767</v>
      </c>
      <c r="Q810" s="3" t="str">
        <f t="shared" si="74"/>
        <v>music</v>
      </c>
      <c r="R810" t="str">
        <f t="shared" si="75"/>
        <v>rock</v>
      </c>
      <c r="S810" s="13">
        <f t="shared" si="76"/>
        <v>41962.100532407407</v>
      </c>
      <c r="T810" s="13">
        <f t="shared" si="77"/>
        <v>41995.207638888889</v>
      </c>
    </row>
    <row r="811" spans="1:20" ht="32">
      <c r="A811">
        <v>809</v>
      </c>
      <c r="B811" s="1" t="s">
        <v>810</v>
      </c>
      <c r="C811" s="1" t="s">
        <v>4919</v>
      </c>
      <c r="D811" s="4">
        <v>4000</v>
      </c>
      <c r="E811" s="4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3">
        <f t="shared" si="72"/>
        <v>1.03775</v>
      </c>
      <c r="P811" s="5">
        <f t="shared" si="73"/>
        <v>79.82692307692308</v>
      </c>
      <c r="Q811" s="3" t="str">
        <f t="shared" si="74"/>
        <v>music</v>
      </c>
      <c r="R811" t="str">
        <f t="shared" si="75"/>
        <v>rock</v>
      </c>
      <c r="S811" s="13">
        <f t="shared" si="76"/>
        <v>41628.833680555559</v>
      </c>
      <c r="T811" s="13">
        <f t="shared" si="77"/>
        <v>41658.833680555559</v>
      </c>
    </row>
    <row r="812" spans="1:20" ht="48">
      <c r="A812">
        <v>810</v>
      </c>
      <c r="B812" s="1" t="s">
        <v>811</v>
      </c>
      <c r="C812" s="1" t="s">
        <v>4920</v>
      </c>
      <c r="D812" s="4">
        <v>1500</v>
      </c>
      <c r="E812" s="4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3">
        <f t="shared" si="72"/>
        <v>1.05</v>
      </c>
      <c r="P812" s="5">
        <f t="shared" si="73"/>
        <v>58.333333333333336</v>
      </c>
      <c r="Q812" s="3" t="str">
        <f t="shared" si="74"/>
        <v>music</v>
      </c>
      <c r="R812" t="str">
        <f t="shared" si="75"/>
        <v>rock</v>
      </c>
      <c r="S812" s="13">
        <f t="shared" si="76"/>
        <v>41123.056273148148</v>
      </c>
      <c r="T812" s="13">
        <f t="shared" si="77"/>
        <v>41153.056273148148</v>
      </c>
    </row>
    <row r="813" spans="1:20" ht="32">
      <c r="A813">
        <v>811</v>
      </c>
      <c r="B813" s="1" t="s">
        <v>812</v>
      </c>
      <c r="C813" s="1" t="s">
        <v>4921</v>
      </c>
      <c r="D813" s="4">
        <v>1000</v>
      </c>
      <c r="E813" s="4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3">
        <f t="shared" si="72"/>
        <v>1.04</v>
      </c>
      <c r="P813" s="5">
        <f t="shared" si="73"/>
        <v>86.666666666666671</v>
      </c>
      <c r="Q813" s="3" t="str">
        <f t="shared" si="74"/>
        <v>music</v>
      </c>
      <c r="R813" t="str">
        <f t="shared" si="75"/>
        <v>rock</v>
      </c>
      <c r="S813" s="13">
        <f t="shared" si="76"/>
        <v>41443.643541666665</v>
      </c>
      <c r="T813" s="13">
        <f t="shared" si="77"/>
        <v>41465.702777777777</v>
      </c>
    </row>
    <row r="814" spans="1:20" ht="48">
      <c r="A814">
        <v>812</v>
      </c>
      <c r="B814" s="1" t="s">
        <v>813</v>
      </c>
      <c r="C814" s="1" t="s">
        <v>4922</v>
      </c>
      <c r="D814" s="4">
        <v>600</v>
      </c>
      <c r="E814" s="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3">
        <f t="shared" si="72"/>
        <v>1.5183333333333333</v>
      </c>
      <c r="P814" s="5">
        <f t="shared" si="73"/>
        <v>27.606060606060606</v>
      </c>
      <c r="Q814" s="3" t="str">
        <f t="shared" si="74"/>
        <v>music</v>
      </c>
      <c r="R814" t="str">
        <f t="shared" si="75"/>
        <v>rock</v>
      </c>
      <c r="S814" s="13">
        <f t="shared" si="76"/>
        <v>41282.017962962964</v>
      </c>
      <c r="T814" s="13">
        <f t="shared" si="77"/>
        <v>41334.581944444442</v>
      </c>
    </row>
    <row r="815" spans="1:20" ht="32">
      <c r="A815">
        <v>813</v>
      </c>
      <c r="B815" s="1" t="s">
        <v>814</v>
      </c>
      <c r="C815" s="1" t="s">
        <v>4923</v>
      </c>
      <c r="D815" s="4">
        <v>1500</v>
      </c>
      <c r="E815" s="4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3">
        <f t="shared" si="72"/>
        <v>1.59996</v>
      </c>
      <c r="P815" s="5">
        <f t="shared" si="73"/>
        <v>24.999375000000001</v>
      </c>
      <c r="Q815" s="3" t="str">
        <f t="shared" si="74"/>
        <v>music</v>
      </c>
      <c r="R815" t="str">
        <f t="shared" si="75"/>
        <v>rock</v>
      </c>
      <c r="S815" s="13">
        <f t="shared" si="76"/>
        <v>41080.960243055553</v>
      </c>
      <c r="T815" s="13">
        <f t="shared" si="77"/>
        <v>41110.960243055553</v>
      </c>
    </row>
    <row r="816" spans="1:20" ht="48">
      <c r="A816">
        <v>814</v>
      </c>
      <c r="B816" s="1" t="s">
        <v>815</v>
      </c>
      <c r="C816" s="1" t="s">
        <v>4924</v>
      </c>
      <c r="D816" s="4">
        <v>1000</v>
      </c>
      <c r="E816" s="4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3">
        <f t="shared" si="72"/>
        <v>1.2729999999999999</v>
      </c>
      <c r="P816" s="5">
        <f t="shared" si="73"/>
        <v>45.464285714285715</v>
      </c>
      <c r="Q816" s="3" t="str">
        <f t="shared" si="74"/>
        <v>music</v>
      </c>
      <c r="R816" t="str">
        <f t="shared" si="75"/>
        <v>rock</v>
      </c>
      <c r="S816" s="13">
        <f t="shared" si="76"/>
        <v>40679.743067129632</v>
      </c>
      <c r="T816" s="13">
        <f t="shared" si="77"/>
        <v>40694.75277777778</v>
      </c>
    </row>
    <row r="817" spans="1:20" ht="32">
      <c r="A817">
        <v>815</v>
      </c>
      <c r="B817" s="1" t="s">
        <v>816</v>
      </c>
      <c r="C817" s="1" t="s">
        <v>4925</v>
      </c>
      <c r="D817" s="4">
        <v>4000</v>
      </c>
      <c r="E817" s="4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3">
        <f t="shared" si="72"/>
        <v>1.07</v>
      </c>
      <c r="P817" s="5">
        <f t="shared" si="73"/>
        <v>99.534883720930239</v>
      </c>
      <c r="Q817" s="3" t="str">
        <f t="shared" si="74"/>
        <v>music</v>
      </c>
      <c r="R817" t="str">
        <f t="shared" si="75"/>
        <v>rock</v>
      </c>
      <c r="S817" s="13">
        <f t="shared" si="76"/>
        <v>41914.917858796296</v>
      </c>
      <c r="T817" s="13">
        <f t="shared" si="77"/>
        <v>41944.917858796296</v>
      </c>
    </row>
    <row r="818" spans="1:20" ht="32">
      <c r="A818">
        <v>816</v>
      </c>
      <c r="B818" s="1" t="s">
        <v>817</v>
      </c>
      <c r="C818" s="1" t="s">
        <v>4926</v>
      </c>
      <c r="D818" s="4">
        <v>7000</v>
      </c>
      <c r="E818" s="4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3">
        <f t="shared" si="72"/>
        <v>1.1512214285714286</v>
      </c>
      <c r="P818" s="5">
        <f t="shared" si="73"/>
        <v>39.31</v>
      </c>
      <c r="Q818" s="3" t="str">
        <f t="shared" si="74"/>
        <v>music</v>
      </c>
      <c r="R818" t="str">
        <f t="shared" si="75"/>
        <v>rock</v>
      </c>
      <c r="S818" s="13">
        <f t="shared" si="76"/>
        <v>41341.870868055557</v>
      </c>
      <c r="T818" s="13">
        <f t="shared" si="77"/>
        <v>41373.270833333336</v>
      </c>
    </row>
    <row r="819" spans="1:20" ht="48">
      <c r="A819">
        <v>817</v>
      </c>
      <c r="B819" s="1" t="s">
        <v>818</v>
      </c>
      <c r="C819" s="1" t="s">
        <v>4927</v>
      </c>
      <c r="D819" s="4">
        <v>1500</v>
      </c>
      <c r="E819" s="4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3">
        <f t="shared" si="72"/>
        <v>1.3711066666666665</v>
      </c>
      <c r="P819" s="5">
        <f t="shared" si="73"/>
        <v>89.419999999999987</v>
      </c>
      <c r="Q819" s="3" t="str">
        <f t="shared" si="74"/>
        <v>music</v>
      </c>
      <c r="R819" t="str">
        <f t="shared" si="75"/>
        <v>rock</v>
      </c>
      <c r="S819" s="13">
        <f t="shared" si="76"/>
        <v>40925.599664351852</v>
      </c>
      <c r="T819" s="13">
        <f t="shared" si="77"/>
        <v>40979.207638888889</v>
      </c>
    </row>
    <row r="820" spans="1:20" ht="48">
      <c r="A820">
        <v>818</v>
      </c>
      <c r="B820" s="1" t="s">
        <v>819</v>
      </c>
      <c r="C820" s="1" t="s">
        <v>4928</v>
      </c>
      <c r="D820" s="4">
        <v>350</v>
      </c>
      <c r="E820" s="4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3">
        <f t="shared" si="72"/>
        <v>1.5571428571428572</v>
      </c>
      <c r="P820" s="5">
        <f t="shared" si="73"/>
        <v>28.684210526315791</v>
      </c>
      <c r="Q820" s="3" t="str">
        <f t="shared" si="74"/>
        <v>music</v>
      </c>
      <c r="R820" t="str">
        <f t="shared" si="75"/>
        <v>rock</v>
      </c>
      <c r="S820" s="13">
        <f t="shared" si="76"/>
        <v>41120.882881944446</v>
      </c>
      <c r="T820" s="13">
        <f t="shared" si="77"/>
        <v>41128.709027777775</v>
      </c>
    </row>
    <row r="821" spans="1:20" ht="32">
      <c r="A821">
        <v>819</v>
      </c>
      <c r="B821" s="1" t="s">
        <v>820</v>
      </c>
      <c r="C821" s="1" t="s">
        <v>4929</v>
      </c>
      <c r="D821" s="4">
        <v>400</v>
      </c>
      <c r="E821" s="4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3">
        <f t="shared" si="72"/>
        <v>1.0874999999999999</v>
      </c>
      <c r="P821" s="5">
        <f t="shared" si="73"/>
        <v>31.071428571428573</v>
      </c>
      <c r="Q821" s="3" t="str">
        <f t="shared" si="74"/>
        <v>music</v>
      </c>
      <c r="R821" t="str">
        <f t="shared" si="75"/>
        <v>rock</v>
      </c>
      <c r="S821" s="13">
        <f t="shared" si="76"/>
        <v>41619.998310185183</v>
      </c>
      <c r="T821" s="13">
        <f t="shared" si="77"/>
        <v>41629.197222222225</v>
      </c>
    </row>
    <row r="822" spans="1:20" ht="48">
      <c r="A822">
        <v>820</v>
      </c>
      <c r="B822" s="1" t="s">
        <v>821</v>
      </c>
      <c r="C822" s="1" t="s">
        <v>4930</v>
      </c>
      <c r="D822" s="4">
        <v>2000</v>
      </c>
      <c r="E822" s="4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3">
        <f t="shared" si="72"/>
        <v>1.3405</v>
      </c>
      <c r="P822" s="5">
        <f t="shared" si="73"/>
        <v>70.55263157894737</v>
      </c>
      <c r="Q822" s="3" t="str">
        <f t="shared" si="74"/>
        <v>music</v>
      </c>
      <c r="R822" t="str">
        <f t="shared" si="75"/>
        <v>rock</v>
      </c>
      <c r="S822" s="13">
        <f t="shared" si="76"/>
        <v>41768.841921296298</v>
      </c>
      <c r="T822" s="13">
        <f t="shared" si="77"/>
        <v>41799.208333333336</v>
      </c>
    </row>
    <row r="823" spans="1:20" ht="48">
      <c r="A823">
        <v>821</v>
      </c>
      <c r="B823" s="1" t="s">
        <v>822</v>
      </c>
      <c r="C823" s="1" t="s">
        <v>4931</v>
      </c>
      <c r="D823" s="4">
        <v>17482</v>
      </c>
      <c r="E823" s="4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3">
        <f t="shared" si="72"/>
        <v>1</v>
      </c>
      <c r="P823" s="5">
        <f t="shared" si="73"/>
        <v>224.12820512820514</v>
      </c>
      <c r="Q823" s="3" t="str">
        <f t="shared" si="74"/>
        <v>music</v>
      </c>
      <c r="R823" t="str">
        <f t="shared" si="75"/>
        <v>rock</v>
      </c>
      <c r="S823" s="13">
        <f t="shared" si="76"/>
        <v>42093.922048611115</v>
      </c>
      <c r="T823" s="13">
        <f t="shared" si="77"/>
        <v>42128.167361111111</v>
      </c>
    </row>
    <row r="824" spans="1:20" ht="32">
      <c r="A824">
        <v>822</v>
      </c>
      <c r="B824" s="1" t="s">
        <v>823</v>
      </c>
      <c r="C824" s="1" t="s">
        <v>4932</v>
      </c>
      <c r="D824" s="4">
        <v>3000</v>
      </c>
      <c r="E824" s="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3">
        <f t="shared" si="72"/>
        <v>1.1916666666666667</v>
      </c>
      <c r="P824" s="5">
        <f t="shared" si="73"/>
        <v>51.811594202898547</v>
      </c>
      <c r="Q824" s="3" t="str">
        <f t="shared" si="74"/>
        <v>music</v>
      </c>
      <c r="R824" t="str">
        <f t="shared" si="75"/>
        <v>rock</v>
      </c>
      <c r="S824" s="13">
        <f t="shared" si="76"/>
        <v>41157.947337962964</v>
      </c>
      <c r="T824" s="13">
        <f t="shared" si="77"/>
        <v>41187.947337962964</v>
      </c>
    </row>
    <row r="825" spans="1:20" ht="48">
      <c r="A825">
        <v>823</v>
      </c>
      <c r="B825" s="1" t="s">
        <v>824</v>
      </c>
      <c r="C825" s="1" t="s">
        <v>4933</v>
      </c>
      <c r="D825" s="4">
        <v>800</v>
      </c>
      <c r="E825" s="4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3">
        <f t="shared" si="72"/>
        <v>1.7949999999999999</v>
      </c>
      <c r="P825" s="5">
        <f t="shared" si="73"/>
        <v>43.515151515151516</v>
      </c>
      <c r="Q825" s="3" t="str">
        <f t="shared" si="74"/>
        <v>music</v>
      </c>
      <c r="R825" t="str">
        <f t="shared" si="75"/>
        <v>rock</v>
      </c>
      <c r="S825" s="13">
        <f t="shared" si="76"/>
        <v>42055.972824074073</v>
      </c>
      <c r="T825" s="13">
        <f t="shared" si="77"/>
        <v>42085.931157407409</v>
      </c>
    </row>
    <row r="826" spans="1:20" ht="48">
      <c r="A826">
        <v>824</v>
      </c>
      <c r="B826" s="1" t="s">
        <v>825</v>
      </c>
      <c r="C826" s="1" t="s">
        <v>4934</v>
      </c>
      <c r="D826" s="4">
        <v>1600</v>
      </c>
      <c r="E826" s="4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3">
        <f t="shared" si="72"/>
        <v>1.3438124999999999</v>
      </c>
      <c r="P826" s="5">
        <f t="shared" si="73"/>
        <v>39.816666666666663</v>
      </c>
      <c r="Q826" s="3" t="str">
        <f t="shared" si="74"/>
        <v>music</v>
      </c>
      <c r="R826" t="str">
        <f t="shared" si="75"/>
        <v>rock</v>
      </c>
      <c r="S826" s="13">
        <f t="shared" si="76"/>
        <v>40250.242106481484</v>
      </c>
      <c r="T826" s="13">
        <f t="shared" si="77"/>
        <v>40286.290972222225</v>
      </c>
    </row>
    <row r="827" spans="1:20" ht="32">
      <c r="A827">
        <v>825</v>
      </c>
      <c r="B827" s="1" t="s">
        <v>826</v>
      </c>
      <c r="C827" s="1" t="s">
        <v>4935</v>
      </c>
      <c r="D827" s="4">
        <v>12500</v>
      </c>
      <c r="E827" s="4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3">
        <f t="shared" si="72"/>
        <v>1.0043200000000001</v>
      </c>
      <c r="P827" s="5">
        <f t="shared" si="73"/>
        <v>126.8080808080808</v>
      </c>
      <c r="Q827" s="3" t="str">
        <f t="shared" si="74"/>
        <v>music</v>
      </c>
      <c r="R827" t="str">
        <f t="shared" si="75"/>
        <v>rock</v>
      </c>
      <c r="S827" s="13">
        <f t="shared" si="76"/>
        <v>41186.306527777779</v>
      </c>
      <c r="T827" s="13">
        <f t="shared" si="77"/>
        <v>41211.306527777779</v>
      </c>
    </row>
    <row r="828" spans="1:20" ht="48">
      <c r="A828">
        <v>826</v>
      </c>
      <c r="B828" s="1" t="s">
        <v>827</v>
      </c>
      <c r="C828" s="1" t="s">
        <v>4936</v>
      </c>
      <c r="D828" s="4">
        <v>5500</v>
      </c>
      <c r="E828" s="4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3">
        <f t="shared" si="72"/>
        <v>1.0145454545454546</v>
      </c>
      <c r="P828" s="5">
        <f t="shared" si="73"/>
        <v>113.87755102040816</v>
      </c>
      <c r="Q828" s="3" t="str">
        <f t="shared" si="74"/>
        <v>music</v>
      </c>
      <c r="R828" t="str">
        <f t="shared" si="75"/>
        <v>rock</v>
      </c>
      <c r="S828" s="13">
        <f t="shared" si="76"/>
        <v>40973.038541666669</v>
      </c>
      <c r="T828" s="13">
        <f t="shared" si="77"/>
        <v>40993.996874999997</v>
      </c>
    </row>
    <row r="829" spans="1:20" ht="48">
      <c r="A829">
        <v>827</v>
      </c>
      <c r="B829" s="1" t="s">
        <v>828</v>
      </c>
      <c r="C829" s="1" t="s">
        <v>4937</v>
      </c>
      <c r="D829" s="4">
        <v>300</v>
      </c>
      <c r="E829" s="4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3">
        <f t="shared" si="72"/>
        <v>1.0333333333333334</v>
      </c>
      <c r="P829" s="5">
        <f t="shared" si="73"/>
        <v>28.181818181818183</v>
      </c>
      <c r="Q829" s="3" t="str">
        <f t="shared" si="74"/>
        <v>music</v>
      </c>
      <c r="R829" t="str">
        <f t="shared" si="75"/>
        <v>rock</v>
      </c>
      <c r="S829" s="13">
        <f t="shared" si="76"/>
        <v>40927.473460648151</v>
      </c>
      <c r="T829" s="13">
        <f t="shared" si="77"/>
        <v>40953.825694444444</v>
      </c>
    </row>
    <row r="830" spans="1:20" ht="48">
      <c r="A830">
        <v>828</v>
      </c>
      <c r="B830" s="1" t="s">
        <v>829</v>
      </c>
      <c r="C830" s="1" t="s">
        <v>4938</v>
      </c>
      <c r="D830" s="4">
        <v>1300</v>
      </c>
      <c r="E830" s="4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3">
        <f t="shared" si="72"/>
        <v>1.07</v>
      </c>
      <c r="P830" s="5">
        <f t="shared" si="73"/>
        <v>36.60526315789474</v>
      </c>
      <c r="Q830" s="3" t="str">
        <f t="shared" si="74"/>
        <v>music</v>
      </c>
      <c r="R830" t="str">
        <f t="shared" si="75"/>
        <v>rock</v>
      </c>
      <c r="S830" s="13">
        <f t="shared" si="76"/>
        <v>41073.050717592596</v>
      </c>
      <c r="T830" s="13">
        <f t="shared" si="77"/>
        <v>41085.683333333334</v>
      </c>
    </row>
    <row r="831" spans="1:20" ht="48">
      <c r="A831">
        <v>829</v>
      </c>
      <c r="B831" s="1" t="s">
        <v>830</v>
      </c>
      <c r="C831" s="1" t="s">
        <v>4939</v>
      </c>
      <c r="D831" s="4">
        <v>500</v>
      </c>
      <c r="E831" s="4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3">
        <f t="shared" si="72"/>
        <v>1.04</v>
      </c>
      <c r="P831" s="5">
        <f t="shared" si="73"/>
        <v>32.5</v>
      </c>
      <c r="Q831" s="3" t="str">
        <f t="shared" si="74"/>
        <v>music</v>
      </c>
      <c r="R831" t="str">
        <f t="shared" si="75"/>
        <v>rock</v>
      </c>
      <c r="S831" s="13">
        <f t="shared" si="76"/>
        <v>42504.801388888889</v>
      </c>
      <c r="T831" s="13">
        <f t="shared" si="77"/>
        <v>42564.801388888889</v>
      </c>
    </row>
    <row r="832" spans="1:20" ht="48">
      <c r="A832">
        <v>830</v>
      </c>
      <c r="B832" s="1" t="s">
        <v>831</v>
      </c>
      <c r="C832" s="1" t="s">
        <v>4940</v>
      </c>
      <c r="D832" s="4">
        <v>1800</v>
      </c>
      <c r="E832" s="4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3">
        <f t="shared" si="72"/>
        <v>1.0783333333333334</v>
      </c>
      <c r="P832" s="5">
        <f t="shared" si="73"/>
        <v>60.65625</v>
      </c>
      <c r="Q832" s="3" t="str">
        <f t="shared" si="74"/>
        <v>music</v>
      </c>
      <c r="R832" t="str">
        <f t="shared" si="75"/>
        <v>rock</v>
      </c>
      <c r="S832" s="13">
        <f t="shared" si="76"/>
        <v>41325.525752314818</v>
      </c>
      <c r="T832" s="13">
        <f t="shared" si="77"/>
        <v>41355.484085648146</v>
      </c>
    </row>
    <row r="833" spans="1:20" ht="32">
      <c r="A833">
        <v>831</v>
      </c>
      <c r="B833" s="1" t="s">
        <v>832</v>
      </c>
      <c r="C833" s="1" t="s">
        <v>4941</v>
      </c>
      <c r="D833" s="4">
        <v>1500</v>
      </c>
      <c r="E833" s="4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3">
        <f t="shared" si="72"/>
        <v>2.3333333333333335</v>
      </c>
      <c r="P833" s="5">
        <f t="shared" si="73"/>
        <v>175</v>
      </c>
      <c r="Q833" s="3" t="str">
        <f t="shared" si="74"/>
        <v>music</v>
      </c>
      <c r="R833" t="str">
        <f t="shared" si="75"/>
        <v>rock</v>
      </c>
      <c r="S833" s="13">
        <f t="shared" si="76"/>
        <v>40996.646921296298</v>
      </c>
      <c r="T833" s="13">
        <f t="shared" si="77"/>
        <v>41026.646921296298</v>
      </c>
    </row>
    <row r="834" spans="1:20" ht="48">
      <c r="A834">
        <v>832</v>
      </c>
      <c r="B834" s="1" t="s">
        <v>833</v>
      </c>
      <c r="C834" s="1" t="s">
        <v>4942</v>
      </c>
      <c r="D834" s="4">
        <v>15000</v>
      </c>
      <c r="E834" s="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3">
        <f t="shared" si="72"/>
        <v>1.0060706666666666</v>
      </c>
      <c r="P834" s="5">
        <f t="shared" si="73"/>
        <v>97.993896103896105</v>
      </c>
      <c r="Q834" s="3" t="str">
        <f t="shared" si="74"/>
        <v>music</v>
      </c>
      <c r="R834" t="str">
        <f t="shared" si="75"/>
        <v>rock</v>
      </c>
      <c r="S834" s="13">
        <f t="shared" si="76"/>
        <v>40869.675173611111</v>
      </c>
      <c r="T834" s="13">
        <f t="shared" si="77"/>
        <v>40929.342361111114</v>
      </c>
    </row>
    <row r="835" spans="1:20" ht="16">
      <c r="A835">
        <v>833</v>
      </c>
      <c r="B835" s="1" t="s">
        <v>834</v>
      </c>
      <c r="C835" s="1" t="s">
        <v>4943</v>
      </c>
      <c r="D835" s="4">
        <v>6000</v>
      </c>
      <c r="E835" s="4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3">
        <f t="shared" ref="O835:O898" si="78">E835/D835</f>
        <v>1.0166666666666666</v>
      </c>
      <c r="P835" s="5">
        <f t="shared" ref="P835:P898" si="79">E835/L835</f>
        <v>148.78048780487805</v>
      </c>
      <c r="Q835" s="3" t="str">
        <f t="shared" ref="Q835:Q898" si="80">LEFT(N835,SEARCH("/",N835)-1)</f>
        <v>music</v>
      </c>
      <c r="R835" t="str">
        <f t="shared" ref="R835:R898" si="81">RIGHT(N835,LEN(N835)-SEARCH("/",N835))</f>
        <v>rock</v>
      </c>
      <c r="S835" s="13">
        <f t="shared" ref="S835:S898" si="82">(((J835/60)/60)/24)+DATE(1970,1,1)</f>
        <v>41718.878182870372</v>
      </c>
      <c r="T835" s="13">
        <f t="shared" ref="T835:T898" si="83">(((I835/60)/60)/24)+DATE(1970,1,1)</f>
        <v>41748.878182870372</v>
      </c>
    </row>
    <row r="836" spans="1:20" ht="48">
      <c r="A836">
        <v>834</v>
      </c>
      <c r="B836" s="1" t="s">
        <v>835</v>
      </c>
      <c r="C836" s="1" t="s">
        <v>4944</v>
      </c>
      <c r="D836" s="4">
        <v>5500</v>
      </c>
      <c r="E836" s="4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3">
        <f t="shared" si="78"/>
        <v>1.3101818181818181</v>
      </c>
      <c r="P836" s="5">
        <f t="shared" si="79"/>
        <v>96.08</v>
      </c>
      <c r="Q836" s="3" t="str">
        <f t="shared" si="80"/>
        <v>music</v>
      </c>
      <c r="R836" t="str">
        <f t="shared" si="81"/>
        <v>rock</v>
      </c>
      <c r="S836" s="13">
        <f t="shared" si="82"/>
        <v>41422.822824074072</v>
      </c>
      <c r="T836" s="13">
        <f t="shared" si="83"/>
        <v>41456.165972222225</v>
      </c>
    </row>
    <row r="837" spans="1:20" ht="48">
      <c r="A837">
        <v>835</v>
      </c>
      <c r="B837" s="1" t="s">
        <v>836</v>
      </c>
      <c r="C837" s="1" t="s">
        <v>4945</v>
      </c>
      <c r="D837" s="4">
        <v>2000</v>
      </c>
      <c r="E837" s="4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3">
        <f t="shared" si="78"/>
        <v>1.1725000000000001</v>
      </c>
      <c r="P837" s="5">
        <f t="shared" si="79"/>
        <v>58.625</v>
      </c>
      <c r="Q837" s="3" t="str">
        <f t="shared" si="80"/>
        <v>music</v>
      </c>
      <c r="R837" t="str">
        <f t="shared" si="81"/>
        <v>rock</v>
      </c>
      <c r="S837" s="13">
        <f t="shared" si="82"/>
        <v>41005.45784722222</v>
      </c>
      <c r="T837" s="13">
        <f t="shared" si="83"/>
        <v>41048.125</v>
      </c>
    </row>
    <row r="838" spans="1:20" ht="16">
      <c r="A838">
        <v>836</v>
      </c>
      <c r="B838" s="1" t="s">
        <v>837</v>
      </c>
      <c r="C838" s="1" t="s">
        <v>4946</v>
      </c>
      <c r="D838" s="4">
        <v>5000</v>
      </c>
      <c r="E838" s="4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3">
        <f t="shared" si="78"/>
        <v>1.009304</v>
      </c>
      <c r="P838" s="5">
        <f t="shared" si="79"/>
        <v>109.70695652173914</v>
      </c>
      <c r="Q838" s="3" t="str">
        <f t="shared" si="80"/>
        <v>music</v>
      </c>
      <c r="R838" t="str">
        <f t="shared" si="81"/>
        <v>rock</v>
      </c>
      <c r="S838" s="13">
        <f t="shared" si="82"/>
        <v>41524.056921296295</v>
      </c>
      <c r="T838" s="13">
        <f t="shared" si="83"/>
        <v>41554.056921296295</v>
      </c>
    </row>
    <row r="839" spans="1:20" ht="32">
      <c r="A839">
        <v>837</v>
      </c>
      <c r="B839" s="1" t="s">
        <v>838</v>
      </c>
      <c r="C839" s="1" t="s">
        <v>4947</v>
      </c>
      <c r="D839" s="4">
        <v>2500</v>
      </c>
      <c r="E839" s="4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3">
        <f t="shared" si="78"/>
        <v>1.218</v>
      </c>
      <c r="P839" s="5">
        <f t="shared" si="79"/>
        <v>49.112903225806448</v>
      </c>
      <c r="Q839" s="3" t="str">
        <f t="shared" si="80"/>
        <v>music</v>
      </c>
      <c r="R839" t="str">
        <f t="shared" si="81"/>
        <v>rock</v>
      </c>
      <c r="S839" s="13">
        <f t="shared" si="82"/>
        <v>41730.998402777775</v>
      </c>
      <c r="T839" s="13">
        <f t="shared" si="83"/>
        <v>41760.998402777775</v>
      </c>
    </row>
    <row r="840" spans="1:20" ht="48">
      <c r="A840">
        <v>838</v>
      </c>
      <c r="B840" s="1" t="s">
        <v>839</v>
      </c>
      <c r="C840" s="1" t="s">
        <v>4948</v>
      </c>
      <c r="D840" s="4">
        <v>2000</v>
      </c>
      <c r="E840" s="4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3">
        <f t="shared" si="78"/>
        <v>1.454</v>
      </c>
      <c r="P840" s="5">
        <f t="shared" si="79"/>
        <v>47.672131147540981</v>
      </c>
      <c r="Q840" s="3" t="str">
        <f t="shared" si="80"/>
        <v>music</v>
      </c>
      <c r="R840" t="str">
        <f t="shared" si="81"/>
        <v>rock</v>
      </c>
      <c r="S840" s="13">
        <f t="shared" si="82"/>
        <v>40895.897974537038</v>
      </c>
      <c r="T840" s="13">
        <f t="shared" si="83"/>
        <v>40925.897974537038</v>
      </c>
    </row>
    <row r="841" spans="1:20" ht="48">
      <c r="A841">
        <v>839</v>
      </c>
      <c r="B841" s="1" t="s">
        <v>840</v>
      </c>
      <c r="C841" s="1" t="s">
        <v>4949</v>
      </c>
      <c r="D841" s="4">
        <v>5000</v>
      </c>
      <c r="E841" s="4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3">
        <f t="shared" si="78"/>
        <v>1.166166</v>
      </c>
      <c r="P841" s="5">
        <f t="shared" si="79"/>
        <v>60.737812499999997</v>
      </c>
      <c r="Q841" s="3" t="str">
        <f t="shared" si="80"/>
        <v>music</v>
      </c>
      <c r="R841" t="str">
        <f t="shared" si="81"/>
        <v>rock</v>
      </c>
      <c r="S841" s="13">
        <f t="shared" si="82"/>
        <v>41144.763379629629</v>
      </c>
      <c r="T841" s="13">
        <f t="shared" si="83"/>
        <v>41174.763379629629</v>
      </c>
    </row>
    <row r="842" spans="1:20" ht="32">
      <c r="A842">
        <v>840</v>
      </c>
      <c r="B842" s="1" t="s">
        <v>841</v>
      </c>
      <c r="C842" s="1" t="s">
        <v>4950</v>
      </c>
      <c r="D842" s="4">
        <v>10000</v>
      </c>
      <c r="E842" s="4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3">
        <f t="shared" si="78"/>
        <v>1.2041660000000001</v>
      </c>
      <c r="P842" s="5">
        <f t="shared" si="79"/>
        <v>63.37715789473684</v>
      </c>
      <c r="Q842" s="3" t="str">
        <f t="shared" si="80"/>
        <v>music</v>
      </c>
      <c r="R842" t="str">
        <f t="shared" si="81"/>
        <v>metal</v>
      </c>
      <c r="S842" s="13">
        <f t="shared" si="82"/>
        <v>42607.226701388892</v>
      </c>
      <c r="T842" s="13">
        <f t="shared" si="83"/>
        <v>42637.226701388892</v>
      </c>
    </row>
    <row r="843" spans="1:20" ht="48">
      <c r="A843">
        <v>841</v>
      </c>
      <c r="B843" s="1" t="s">
        <v>842</v>
      </c>
      <c r="C843" s="1" t="s">
        <v>4951</v>
      </c>
      <c r="D843" s="4">
        <v>5000</v>
      </c>
      <c r="E843" s="4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3">
        <f t="shared" si="78"/>
        <v>1.0132000000000001</v>
      </c>
      <c r="P843" s="5">
        <f t="shared" si="79"/>
        <v>53.893617021276597</v>
      </c>
      <c r="Q843" s="3" t="str">
        <f t="shared" si="80"/>
        <v>music</v>
      </c>
      <c r="R843" t="str">
        <f t="shared" si="81"/>
        <v>metal</v>
      </c>
      <c r="S843" s="13">
        <f t="shared" si="82"/>
        <v>41923.838692129626</v>
      </c>
      <c r="T843" s="13">
        <f t="shared" si="83"/>
        <v>41953.88035879629</v>
      </c>
    </row>
    <row r="844" spans="1:20" ht="48">
      <c r="A844">
        <v>842</v>
      </c>
      <c r="B844" s="1" t="s">
        <v>843</v>
      </c>
      <c r="C844" s="1" t="s">
        <v>4952</v>
      </c>
      <c r="D844" s="4">
        <v>2500</v>
      </c>
      <c r="E844" s="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3">
        <f t="shared" si="78"/>
        <v>1.0431999999999999</v>
      </c>
      <c r="P844" s="5">
        <f t="shared" si="79"/>
        <v>66.871794871794876</v>
      </c>
      <c r="Q844" s="3" t="str">
        <f t="shared" si="80"/>
        <v>music</v>
      </c>
      <c r="R844" t="str">
        <f t="shared" si="81"/>
        <v>metal</v>
      </c>
      <c r="S844" s="13">
        <f t="shared" si="82"/>
        <v>41526.592395833337</v>
      </c>
      <c r="T844" s="13">
        <f t="shared" si="83"/>
        <v>41561.165972222225</v>
      </c>
    </row>
    <row r="845" spans="1:20" ht="48">
      <c r="A845">
        <v>843</v>
      </c>
      <c r="B845" s="1" t="s">
        <v>844</v>
      </c>
      <c r="C845" s="1" t="s">
        <v>4953</v>
      </c>
      <c r="D845" s="4">
        <v>3000</v>
      </c>
      <c r="E845" s="4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3">
        <f t="shared" si="78"/>
        <v>2.6713333333333331</v>
      </c>
      <c r="P845" s="5">
        <f t="shared" si="79"/>
        <v>63.102362204724407</v>
      </c>
      <c r="Q845" s="3" t="str">
        <f t="shared" si="80"/>
        <v>music</v>
      </c>
      <c r="R845" t="str">
        <f t="shared" si="81"/>
        <v>metal</v>
      </c>
      <c r="S845" s="13">
        <f t="shared" si="82"/>
        <v>42695.257870370369</v>
      </c>
      <c r="T845" s="13">
        <f t="shared" si="83"/>
        <v>42712.333333333328</v>
      </c>
    </row>
    <row r="846" spans="1:20" ht="48">
      <c r="A846">
        <v>844</v>
      </c>
      <c r="B846" s="1" t="s">
        <v>845</v>
      </c>
      <c r="C846" s="1" t="s">
        <v>4954</v>
      </c>
      <c r="D846" s="4">
        <v>3000</v>
      </c>
      <c r="E846" s="4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3">
        <f t="shared" si="78"/>
        <v>1.9413333333333334</v>
      </c>
      <c r="P846" s="5">
        <f t="shared" si="79"/>
        <v>36.628930817610062</v>
      </c>
      <c r="Q846" s="3" t="str">
        <f t="shared" si="80"/>
        <v>music</v>
      </c>
      <c r="R846" t="str">
        <f t="shared" si="81"/>
        <v>metal</v>
      </c>
      <c r="S846" s="13">
        <f t="shared" si="82"/>
        <v>41905.684629629628</v>
      </c>
      <c r="T846" s="13">
        <f t="shared" si="83"/>
        <v>41944.207638888889</v>
      </c>
    </row>
    <row r="847" spans="1:20" ht="48">
      <c r="A847">
        <v>845</v>
      </c>
      <c r="B847" s="1" t="s">
        <v>846</v>
      </c>
      <c r="C847" s="1" t="s">
        <v>4955</v>
      </c>
      <c r="D847" s="4">
        <v>5000</v>
      </c>
      <c r="E847" s="4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3">
        <f t="shared" si="78"/>
        <v>1.203802</v>
      </c>
      <c r="P847" s="5">
        <f t="shared" si="79"/>
        <v>34.005706214689269</v>
      </c>
      <c r="Q847" s="3" t="str">
        <f t="shared" si="80"/>
        <v>music</v>
      </c>
      <c r="R847" t="str">
        <f t="shared" si="81"/>
        <v>metal</v>
      </c>
      <c r="S847" s="13">
        <f t="shared" si="82"/>
        <v>42578.205972222218</v>
      </c>
      <c r="T847" s="13">
        <f t="shared" si="83"/>
        <v>42618.165972222225</v>
      </c>
    </row>
    <row r="848" spans="1:20" ht="32">
      <c r="A848">
        <v>846</v>
      </c>
      <c r="B848" s="1" t="s">
        <v>847</v>
      </c>
      <c r="C848" s="1" t="s">
        <v>4956</v>
      </c>
      <c r="D848" s="4">
        <v>1100</v>
      </c>
      <c r="E848" s="4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3">
        <f t="shared" si="78"/>
        <v>1.2200090909090908</v>
      </c>
      <c r="P848" s="5">
        <f t="shared" si="79"/>
        <v>28.553404255319148</v>
      </c>
      <c r="Q848" s="3" t="str">
        <f t="shared" si="80"/>
        <v>music</v>
      </c>
      <c r="R848" t="str">
        <f t="shared" si="81"/>
        <v>metal</v>
      </c>
      <c r="S848" s="13">
        <f t="shared" si="82"/>
        <v>41694.391840277778</v>
      </c>
      <c r="T848" s="13">
        <f t="shared" si="83"/>
        <v>41708.583333333336</v>
      </c>
    </row>
    <row r="849" spans="1:20" ht="16">
      <c r="A849">
        <v>847</v>
      </c>
      <c r="B849" s="1" t="s">
        <v>848</v>
      </c>
      <c r="C849" s="1" t="s">
        <v>4957</v>
      </c>
      <c r="D849" s="4">
        <v>10</v>
      </c>
      <c r="E849" s="4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3">
        <f t="shared" si="78"/>
        <v>1</v>
      </c>
      <c r="P849" s="5">
        <f t="shared" si="79"/>
        <v>10</v>
      </c>
      <c r="Q849" s="3" t="str">
        <f t="shared" si="80"/>
        <v>music</v>
      </c>
      <c r="R849" t="str">
        <f t="shared" si="81"/>
        <v>metal</v>
      </c>
      <c r="S849" s="13">
        <f t="shared" si="82"/>
        <v>42165.79833333334</v>
      </c>
      <c r="T849" s="13">
        <f t="shared" si="83"/>
        <v>42195.79833333334</v>
      </c>
    </row>
    <row r="850" spans="1:20" ht="48">
      <c r="A850">
        <v>848</v>
      </c>
      <c r="B850" s="1" t="s">
        <v>849</v>
      </c>
      <c r="C850" s="1" t="s">
        <v>4958</v>
      </c>
      <c r="D850" s="4">
        <v>300</v>
      </c>
      <c r="E850" s="4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3">
        <f t="shared" si="78"/>
        <v>1</v>
      </c>
      <c r="P850" s="5">
        <f t="shared" si="79"/>
        <v>18.75</v>
      </c>
      <c r="Q850" s="3" t="str">
        <f t="shared" si="80"/>
        <v>music</v>
      </c>
      <c r="R850" t="str">
        <f t="shared" si="81"/>
        <v>metal</v>
      </c>
      <c r="S850" s="13">
        <f t="shared" si="82"/>
        <v>42078.792048611111</v>
      </c>
      <c r="T850" s="13">
        <f t="shared" si="83"/>
        <v>42108.792048611111</v>
      </c>
    </row>
    <row r="851" spans="1:20" ht="64">
      <c r="A851">
        <v>849</v>
      </c>
      <c r="B851" s="1" t="s">
        <v>850</v>
      </c>
      <c r="C851" s="1" t="s">
        <v>4959</v>
      </c>
      <c r="D851" s="4">
        <v>4000</v>
      </c>
      <c r="E851" s="4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3">
        <f t="shared" si="78"/>
        <v>1.1990000000000001</v>
      </c>
      <c r="P851" s="5">
        <f t="shared" si="79"/>
        <v>41.704347826086959</v>
      </c>
      <c r="Q851" s="3" t="str">
        <f t="shared" si="80"/>
        <v>music</v>
      </c>
      <c r="R851" t="str">
        <f t="shared" si="81"/>
        <v>metal</v>
      </c>
      <c r="S851" s="13">
        <f t="shared" si="82"/>
        <v>42051.148888888885</v>
      </c>
      <c r="T851" s="13">
        <f t="shared" si="83"/>
        <v>42079.107222222221</v>
      </c>
    </row>
    <row r="852" spans="1:20" ht="48">
      <c r="A852">
        <v>850</v>
      </c>
      <c r="B852" s="1" t="s">
        <v>851</v>
      </c>
      <c r="C852" s="1" t="s">
        <v>4960</v>
      </c>
      <c r="D852" s="4">
        <v>4000</v>
      </c>
      <c r="E852" s="4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3">
        <f t="shared" si="78"/>
        <v>1.55175</v>
      </c>
      <c r="P852" s="5">
        <f t="shared" si="79"/>
        <v>46.669172932330824</v>
      </c>
      <c r="Q852" s="3" t="str">
        <f t="shared" si="80"/>
        <v>music</v>
      </c>
      <c r="R852" t="str">
        <f t="shared" si="81"/>
        <v>metal</v>
      </c>
      <c r="S852" s="13">
        <f t="shared" si="82"/>
        <v>42452.827743055561</v>
      </c>
      <c r="T852" s="13">
        <f t="shared" si="83"/>
        <v>42485.207638888889</v>
      </c>
    </row>
    <row r="853" spans="1:20" ht="32">
      <c r="A853">
        <v>851</v>
      </c>
      <c r="B853" s="1" t="s">
        <v>852</v>
      </c>
      <c r="C853" s="1" t="s">
        <v>4961</v>
      </c>
      <c r="D853" s="4">
        <v>2000</v>
      </c>
      <c r="E853" s="4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3">
        <f t="shared" si="78"/>
        <v>1.3045</v>
      </c>
      <c r="P853" s="5">
        <f t="shared" si="79"/>
        <v>37.271428571428572</v>
      </c>
      <c r="Q853" s="3" t="str">
        <f t="shared" si="80"/>
        <v>music</v>
      </c>
      <c r="R853" t="str">
        <f t="shared" si="81"/>
        <v>metal</v>
      </c>
      <c r="S853" s="13">
        <f t="shared" si="82"/>
        <v>42522.880243055552</v>
      </c>
      <c r="T853" s="13">
        <f t="shared" si="83"/>
        <v>42582.822916666672</v>
      </c>
    </row>
    <row r="854" spans="1:20" ht="32">
      <c r="A854">
        <v>852</v>
      </c>
      <c r="B854" s="1" t="s">
        <v>853</v>
      </c>
      <c r="C854" s="1" t="s">
        <v>4962</v>
      </c>
      <c r="D854" s="4">
        <v>3500</v>
      </c>
      <c r="E854" s="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3">
        <f t="shared" si="78"/>
        <v>1.0497142857142858</v>
      </c>
      <c r="P854" s="5">
        <f t="shared" si="79"/>
        <v>59.258064516129032</v>
      </c>
      <c r="Q854" s="3" t="str">
        <f t="shared" si="80"/>
        <v>music</v>
      </c>
      <c r="R854" t="str">
        <f t="shared" si="81"/>
        <v>metal</v>
      </c>
      <c r="S854" s="13">
        <f t="shared" si="82"/>
        <v>42656.805497685185</v>
      </c>
      <c r="T854" s="13">
        <f t="shared" si="83"/>
        <v>42667.875</v>
      </c>
    </row>
    <row r="855" spans="1:20" ht="48">
      <c r="A855">
        <v>853</v>
      </c>
      <c r="B855" s="1" t="s">
        <v>854</v>
      </c>
      <c r="C855" s="1" t="s">
        <v>4963</v>
      </c>
      <c r="D855" s="4">
        <v>300</v>
      </c>
      <c r="E855" s="4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3">
        <f t="shared" si="78"/>
        <v>1</v>
      </c>
      <c r="P855" s="5">
        <f t="shared" si="79"/>
        <v>30</v>
      </c>
      <c r="Q855" s="3" t="str">
        <f t="shared" si="80"/>
        <v>music</v>
      </c>
      <c r="R855" t="str">
        <f t="shared" si="81"/>
        <v>metal</v>
      </c>
      <c r="S855" s="13">
        <f t="shared" si="82"/>
        <v>42021.832280092596</v>
      </c>
      <c r="T855" s="13">
        <f t="shared" si="83"/>
        <v>42051.832280092596</v>
      </c>
    </row>
    <row r="856" spans="1:20" ht="48">
      <c r="A856">
        <v>854</v>
      </c>
      <c r="B856" s="1" t="s">
        <v>855</v>
      </c>
      <c r="C856" s="1" t="s">
        <v>4964</v>
      </c>
      <c r="D856" s="4">
        <v>27800</v>
      </c>
      <c r="E856" s="4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3">
        <f t="shared" si="78"/>
        <v>1.1822050359712231</v>
      </c>
      <c r="P856" s="5">
        <f t="shared" si="79"/>
        <v>65.8623246492986</v>
      </c>
      <c r="Q856" s="3" t="str">
        <f t="shared" si="80"/>
        <v>music</v>
      </c>
      <c r="R856" t="str">
        <f t="shared" si="81"/>
        <v>metal</v>
      </c>
      <c r="S856" s="13">
        <f t="shared" si="82"/>
        <v>42702.212337962963</v>
      </c>
      <c r="T856" s="13">
        <f t="shared" si="83"/>
        <v>42732.212337962963</v>
      </c>
    </row>
    <row r="857" spans="1:20" ht="32">
      <c r="A857">
        <v>855</v>
      </c>
      <c r="B857" s="1" t="s">
        <v>856</v>
      </c>
      <c r="C857" s="1" t="s">
        <v>4965</v>
      </c>
      <c r="D857" s="4">
        <v>1450</v>
      </c>
      <c r="E857" s="4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3">
        <f t="shared" si="78"/>
        <v>1.0344827586206897</v>
      </c>
      <c r="P857" s="5">
        <f t="shared" si="79"/>
        <v>31.914893617021278</v>
      </c>
      <c r="Q857" s="3" t="str">
        <f t="shared" si="80"/>
        <v>music</v>
      </c>
      <c r="R857" t="str">
        <f t="shared" si="81"/>
        <v>metal</v>
      </c>
      <c r="S857" s="13">
        <f t="shared" si="82"/>
        <v>42545.125196759262</v>
      </c>
      <c r="T857" s="13">
        <f t="shared" si="83"/>
        <v>42575.125196759262</v>
      </c>
    </row>
    <row r="858" spans="1:20" ht="48">
      <c r="A858">
        <v>856</v>
      </c>
      <c r="B858" s="1" t="s">
        <v>857</v>
      </c>
      <c r="C858" s="1" t="s">
        <v>4966</v>
      </c>
      <c r="D858" s="4">
        <v>250</v>
      </c>
      <c r="E858" s="4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3">
        <f t="shared" si="78"/>
        <v>2.1800000000000002</v>
      </c>
      <c r="P858" s="5">
        <f t="shared" si="79"/>
        <v>19.464285714285715</v>
      </c>
      <c r="Q858" s="3" t="str">
        <f t="shared" si="80"/>
        <v>music</v>
      </c>
      <c r="R858" t="str">
        <f t="shared" si="81"/>
        <v>metal</v>
      </c>
      <c r="S858" s="13">
        <f t="shared" si="82"/>
        <v>42609.311990740738</v>
      </c>
      <c r="T858" s="13">
        <f t="shared" si="83"/>
        <v>42668.791666666672</v>
      </c>
    </row>
    <row r="859" spans="1:20" ht="32">
      <c r="A859">
        <v>857</v>
      </c>
      <c r="B859" s="1" t="s">
        <v>858</v>
      </c>
      <c r="C859" s="1" t="s">
        <v>4967</v>
      </c>
      <c r="D859" s="4">
        <v>1200</v>
      </c>
      <c r="E859" s="4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3">
        <f t="shared" si="78"/>
        <v>1</v>
      </c>
      <c r="P859" s="5">
        <f t="shared" si="79"/>
        <v>50</v>
      </c>
      <c r="Q859" s="3" t="str">
        <f t="shared" si="80"/>
        <v>music</v>
      </c>
      <c r="R859" t="str">
        <f t="shared" si="81"/>
        <v>metal</v>
      </c>
      <c r="S859" s="13">
        <f t="shared" si="82"/>
        <v>42291.581377314811</v>
      </c>
      <c r="T859" s="13">
        <f t="shared" si="83"/>
        <v>42333.623043981483</v>
      </c>
    </row>
    <row r="860" spans="1:20" ht="48">
      <c r="A860">
        <v>858</v>
      </c>
      <c r="B860" s="1" t="s">
        <v>859</v>
      </c>
      <c r="C860" s="1" t="s">
        <v>4968</v>
      </c>
      <c r="D860" s="4">
        <v>1200</v>
      </c>
      <c r="E860" s="4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3">
        <f t="shared" si="78"/>
        <v>1.4400583333333332</v>
      </c>
      <c r="P860" s="5">
        <f t="shared" si="79"/>
        <v>22.737763157894737</v>
      </c>
      <c r="Q860" s="3" t="str">
        <f t="shared" si="80"/>
        <v>music</v>
      </c>
      <c r="R860" t="str">
        <f t="shared" si="81"/>
        <v>metal</v>
      </c>
      <c r="S860" s="13">
        <f t="shared" si="82"/>
        <v>42079.745578703703</v>
      </c>
      <c r="T860" s="13">
        <f t="shared" si="83"/>
        <v>42109.957638888889</v>
      </c>
    </row>
    <row r="861" spans="1:20" ht="32">
      <c r="A861">
        <v>859</v>
      </c>
      <c r="B861" s="1" t="s">
        <v>860</v>
      </c>
      <c r="C861" s="1" t="s">
        <v>4969</v>
      </c>
      <c r="D861" s="4">
        <v>4000</v>
      </c>
      <c r="E861" s="4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3">
        <f t="shared" si="78"/>
        <v>1.0467500000000001</v>
      </c>
      <c r="P861" s="5">
        <f t="shared" si="79"/>
        <v>42.724489795918366</v>
      </c>
      <c r="Q861" s="3" t="str">
        <f t="shared" si="80"/>
        <v>music</v>
      </c>
      <c r="R861" t="str">
        <f t="shared" si="81"/>
        <v>metal</v>
      </c>
      <c r="S861" s="13">
        <f t="shared" si="82"/>
        <v>42128.820231481484</v>
      </c>
      <c r="T861" s="13">
        <f t="shared" si="83"/>
        <v>42159</v>
      </c>
    </row>
    <row r="862" spans="1:20" ht="48">
      <c r="A862">
        <v>860</v>
      </c>
      <c r="B862" s="1" t="s">
        <v>861</v>
      </c>
      <c r="C862" s="1" t="s">
        <v>4970</v>
      </c>
      <c r="D862" s="4">
        <v>14000</v>
      </c>
      <c r="E862" s="4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3">
        <f t="shared" si="78"/>
        <v>0.18142857142857144</v>
      </c>
      <c r="P862" s="5">
        <f t="shared" si="79"/>
        <v>52.916666666666664</v>
      </c>
      <c r="Q862" s="3" t="str">
        <f t="shared" si="80"/>
        <v>music</v>
      </c>
      <c r="R862" t="str">
        <f t="shared" si="81"/>
        <v>jazz</v>
      </c>
      <c r="S862" s="13">
        <f t="shared" si="82"/>
        <v>41570.482789351852</v>
      </c>
      <c r="T862" s="13">
        <f t="shared" si="83"/>
        <v>41600.524456018517</v>
      </c>
    </row>
    <row r="863" spans="1:20" ht="48">
      <c r="A863">
        <v>861</v>
      </c>
      <c r="B863" s="1" t="s">
        <v>862</v>
      </c>
      <c r="C863" s="1" t="s">
        <v>4971</v>
      </c>
      <c r="D863" s="4">
        <v>4500</v>
      </c>
      <c r="E863" s="4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3">
        <f t="shared" si="78"/>
        <v>2.2444444444444444E-2</v>
      </c>
      <c r="P863" s="5">
        <f t="shared" si="79"/>
        <v>50.5</v>
      </c>
      <c r="Q863" s="3" t="str">
        <f t="shared" si="80"/>
        <v>music</v>
      </c>
      <c r="R863" t="str">
        <f t="shared" si="81"/>
        <v>jazz</v>
      </c>
      <c r="S863" s="13">
        <f t="shared" si="82"/>
        <v>42599.965324074074</v>
      </c>
      <c r="T863" s="13">
        <f t="shared" si="83"/>
        <v>42629.965324074074</v>
      </c>
    </row>
    <row r="864" spans="1:20" ht="48">
      <c r="A864">
        <v>862</v>
      </c>
      <c r="B864" s="1" t="s">
        <v>863</v>
      </c>
      <c r="C864" s="1" t="s">
        <v>4972</v>
      </c>
      <c r="D864" s="4">
        <v>50000</v>
      </c>
      <c r="E864" s="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3">
        <f t="shared" si="78"/>
        <v>3.3999999999999998E-3</v>
      </c>
      <c r="P864" s="5">
        <f t="shared" si="79"/>
        <v>42.5</v>
      </c>
      <c r="Q864" s="3" t="str">
        <f t="shared" si="80"/>
        <v>music</v>
      </c>
      <c r="R864" t="str">
        <f t="shared" si="81"/>
        <v>jazz</v>
      </c>
      <c r="S864" s="13">
        <f t="shared" si="82"/>
        <v>41559.5549537037</v>
      </c>
      <c r="T864" s="13">
        <f t="shared" si="83"/>
        <v>41589.596620370372</v>
      </c>
    </row>
    <row r="865" spans="1:20" ht="48">
      <c r="A865">
        <v>863</v>
      </c>
      <c r="B865" s="1" t="s">
        <v>864</v>
      </c>
      <c r="C865" s="1" t="s">
        <v>4973</v>
      </c>
      <c r="D865" s="4">
        <v>2000</v>
      </c>
      <c r="E865" s="4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3">
        <f t="shared" si="78"/>
        <v>4.4999999999999998E-2</v>
      </c>
      <c r="P865" s="5">
        <f t="shared" si="79"/>
        <v>18</v>
      </c>
      <c r="Q865" s="3" t="str">
        <f t="shared" si="80"/>
        <v>music</v>
      </c>
      <c r="R865" t="str">
        <f t="shared" si="81"/>
        <v>jazz</v>
      </c>
      <c r="S865" s="13">
        <f t="shared" si="82"/>
        <v>40921.117662037039</v>
      </c>
      <c r="T865" s="13">
        <f t="shared" si="83"/>
        <v>40951.117662037039</v>
      </c>
    </row>
    <row r="866" spans="1:20" ht="48">
      <c r="A866">
        <v>864</v>
      </c>
      <c r="B866" s="1" t="s">
        <v>865</v>
      </c>
      <c r="C866" s="1" t="s">
        <v>4974</v>
      </c>
      <c r="D866" s="4">
        <v>6500</v>
      </c>
      <c r="E866" s="4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3">
        <f t="shared" si="78"/>
        <v>0.41538461538461541</v>
      </c>
      <c r="P866" s="5">
        <f t="shared" si="79"/>
        <v>34.177215189873415</v>
      </c>
      <c r="Q866" s="3" t="str">
        <f t="shared" si="80"/>
        <v>music</v>
      </c>
      <c r="R866" t="str">
        <f t="shared" si="81"/>
        <v>jazz</v>
      </c>
      <c r="S866" s="13">
        <f t="shared" si="82"/>
        <v>41541.106921296298</v>
      </c>
      <c r="T866" s="13">
        <f t="shared" si="83"/>
        <v>41563.415972222225</v>
      </c>
    </row>
    <row r="867" spans="1:20" ht="48">
      <c r="A867">
        <v>865</v>
      </c>
      <c r="B867" s="1" t="s">
        <v>866</v>
      </c>
      <c r="C867" s="1" t="s">
        <v>4975</v>
      </c>
      <c r="D867" s="4">
        <v>2200</v>
      </c>
      <c r="E867" s="4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3">
        <f t="shared" si="78"/>
        <v>2.0454545454545454E-2</v>
      </c>
      <c r="P867" s="5">
        <f t="shared" si="79"/>
        <v>22.5</v>
      </c>
      <c r="Q867" s="3" t="str">
        <f t="shared" si="80"/>
        <v>music</v>
      </c>
      <c r="R867" t="str">
        <f t="shared" si="81"/>
        <v>jazz</v>
      </c>
      <c r="S867" s="13">
        <f t="shared" si="82"/>
        <v>41230.77311342593</v>
      </c>
      <c r="T867" s="13">
        <f t="shared" si="83"/>
        <v>41290.77311342593</v>
      </c>
    </row>
    <row r="868" spans="1:20" ht="48">
      <c r="A868">
        <v>866</v>
      </c>
      <c r="B868" s="1" t="s">
        <v>867</v>
      </c>
      <c r="C868" s="1" t="s">
        <v>4976</v>
      </c>
      <c r="D868" s="4">
        <v>3500</v>
      </c>
      <c r="E868" s="4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3">
        <f t="shared" si="78"/>
        <v>0.18285714285714286</v>
      </c>
      <c r="P868" s="5">
        <f t="shared" si="79"/>
        <v>58.18181818181818</v>
      </c>
      <c r="Q868" s="3" t="str">
        <f t="shared" si="80"/>
        <v>music</v>
      </c>
      <c r="R868" t="str">
        <f t="shared" si="81"/>
        <v>jazz</v>
      </c>
      <c r="S868" s="13">
        <f t="shared" si="82"/>
        <v>42025.637939814813</v>
      </c>
      <c r="T868" s="13">
        <f t="shared" si="83"/>
        <v>42063.631944444445</v>
      </c>
    </row>
    <row r="869" spans="1:20" ht="48">
      <c r="A869">
        <v>867</v>
      </c>
      <c r="B869" s="1" t="s">
        <v>868</v>
      </c>
      <c r="C869" s="1" t="s">
        <v>4977</v>
      </c>
      <c r="D869" s="4">
        <v>5000</v>
      </c>
      <c r="E869" s="4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3">
        <f t="shared" si="78"/>
        <v>0.2402</v>
      </c>
      <c r="P869" s="5">
        <f t="shared" si="79"/>
        <v>109.18181818181819</v>
      </c>
      <c r="Q869" s="3" t="str">
        <f t="shared" si="80"/>
        <v>music</v>
      </c>
      <c r="R869" t="str">
        <f t="shared" si="81"/>
        <v>jazz</v>
      </c>
      <c r="S869" s="13">
        <f t="shared" si="82"/>
        <v>40088.105393518519</v>
      </c>
      <c r="T869" s="13">
        <f t="shared" si="83"/>
        <v>40148.207638888889</v>
      </c>
    </row>
    <row r="870" spans="1:20" ht="64">
      <c r="A870">
        <v>868</v>
      </c>
      <c r="B870" s="1" t="s">
        <v>869</v>
      </c>
      <c r="C870" s="1" t="s">
        <v>4978</v>
      </c>
      <c r="D870" s="4">
        <v>45000</v>
      </c>
      <c r="E870" s="4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3">
        <f t="shared" si="78"/>
        <v>1.1111111111111111E-3</v>
      </c>
      <c r="P870" s="5">
        <f t="shared" si="79"/>
        <v>50</v>
      </c>
      <c r="Q870" s="3" t="str">
        <f t="shared" si="80"/>
        <v>music</v>
      </c>
      <c r="R870" t="str">
        <f t="shared" si="81"/>
        <v>jazz</v>
      </c>
      <c r="S870" s="13">
        <f t="shared" si="82"/>
        <v>41616.027754629627</v>
      </c>
      <c r="T870" s="13">
        <f t="shared" si="83"/>
        <v>41646.027754629627</v>
      </c>
    </row>
    <row r="871" spans="1:20" ht="48">
      <c r="A871">
        <v>869</v>
      </c>
      <c r="B871" s="1" t="s">
        <v>870</v>
      </c>
      <c r="C871" s="1" t="s">
        <v>4979</v>
      </c>
      <c r="D871" s="4">
        <v>8800</v>
      </c>
      <c r="E871" s="4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3">
        <f t="shared" si="78"/>
        <v>0.11818181818181818</v>
      </c>
      <c r="P871" s="5">
        <f t="shared" si="79"/>
        <v>346.66666666666669</v>
      </c>
      <c r="Q871" s="3" t="str">
        <f t="shared" si="80"/>
        <v>music</v>
      </c>
      <c r="R871" t="str">
        <f t="shared" si="81"/>
        <v>jazz</v>
      </c>
      <c r="S871" s="13">
        <f t="shared" si="82"/>
        <v>41342.845567129632</v>
      </c>
      <c r="T871" s="13">
        <f t="shared" si="83"/>
        <v>41372.803900462961</v>
      </c>
    </row>
    <row r="872" spans="1:20" ht="48">
      <c r="A872">
        <v>870</v>
      </c>
      <c r="B872" s="1" t="s">
        <v>871</v>
      </c>
      <c r="C872" s="1" t="s">
        <v>4980</v>
      </c>
      <c r="D872" s="4">
        <v>20000</v>
      </c>
      <c r="E872" s="4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3">
        <f t="shared" si="78"/>
        <v>3.0999999999999999E-3</v>
      </c>
      <c r="P872" s="5">
        <f t="shared" si="79"/>
        <v>12.4</v>
      </c>
      <c r="Q872" s="3" t="str">
        <f t="shared" si="80"/>
        <v>music</v>
      </c>
      <c r="R872" t="str">
        <f t="shared" si="81"/>
        <v>jazz</v>
      </c>
      <c r="S872" s="13">
        <f t="shared" si="82"/>
        <v>41488.022256944445</v>
      </c>
      <c r="T872" s="13">
        <f t="shared" si="83"/>
        <v>41518.022256944445</v>
      </c>
    </row>
    <row r="873" spans="1:20" ht="48">
      <c r="A873">
        <v>871</v>
      </c>
      <c r="B873" s="1" t="s">
        <v>872</v>
      </c>
      <c r="C873" s="1" t="s">
        <v>4981</v>
      </c>
      <c r="D873" s="4">
        <v>6000</v>
      </c>
      <c r="E873" s="4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3">
        <f t="shared" si="78"/>
        <v>5.4166666666666669E-2</v>
      </c>
      <c r="P873" s="5">
        <f t="shared" si="79"/>
        <v>27.083333333333332</v>
      </c>
      <c r="Q873" s="3" t="str">
        <f t="shared" si="80"/>
        <v>music</v>
      </c>
      <c r="R873" t="str">
        <f t="shared" si="81"/>
        <v>jazz</v>
      </c>
      <c r="S873" s="13">
        <f t="shared" si="82"/>
        <v>41577.561284722222</v>
      </c>
      <c r="T873" s="13">
        <f t="shared" si="83"/>
        <v>41607.602951388886</v>
      </c>
    </row>
    <row r="874" spans="1:20" ht="48">
      <c r="A874">
        <v>872</v>
      </c>
      <c r="B874" s="1" t="s">
        <v>873</v>
      </c>
      <c r="C874" s="1" t="s">
        <v>4982</v>
      </c>
      <c r="D874" s="4">
        <v>8000</v>
      </c>
      <c r="E874" s="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3">
        <f t="shared" si="78"/>
        <v>8.1250000000000003E-3</v>
      </c>
      <c r="P874" s="5">
        <f t="shared" si="79"/>
        <v>32.5</v>
      </c>
      <c r="Q874" s="3" t="str">
        <f t="shared" si="80"/>
        <v>music</v>
      </c>
      <c r="R874" t="str">
        <f t="shared" si="81"/>
        <v>jazz</v>
      </c>
      <c r="S874" s="13">
        <f t="shared" si="82"/>
        <v>40567.825543981482</v>
      </c>
      <c r="T874" s="13">
        <f t="shared" si="83"/>
        <v>40612.825543981482</v>
      </c>
    </row>
    <row r="875" spans="1:20" ht="32">
      <c r="A875">
        <v>873</v>
      </c>
      <c r="B875" s="1" t="s">
        <v>874</v>
      </c>
      <c r="C875" s="1" t="s">
        <v>4983</v>
      </c>
      <c r="D875" s="4">
        <v>3500</v>
      </c>
      <c r="E875" s="4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3">
        <f t="shared" si="78"/>
        <v>1.2857142857142857E-2</v>
      </c>
      <c r="P875" s="5">
        <f t="shared" si="79"/>
        <v>9</v>
      </c>
      <c r="Q875" s="3" t="str">
        <f t="shared" si="80"/>
        <v>music</v>
      </c>
      <c r="R875" t="str">
        <f t="shared" si="81"/>
        <v>jazz</v>
      </c>
      <c r="S875" s="13">
        <f t="shared" si="82"/>
        <v>41184.167129629634</v>
      </c>
      <c r="T875" s="13">
        <f t="shared" si="83"/>
        <v>41224.208796296298</v>
      </c>
    </row>
    <row r="876" spans="1:20" ht="48">
      <c r="A876">
        <v>874</v>
      </c>
      <c r="B876" s="1" t="s">
        <v>875</v>
      </c>
      <c r="C876" s="1" t="s">
        <v>4984</v>
      </c>
      <c r="D876" s="4">
        <v>3000</v>
      </c>
      <c r="E876" s="4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3">
        <f t="shared" si="78"/>
        <v>0.24333333333333335</v>
      </c>
      <c r="P876" s="5">
        <f t="shared" si="79"/>
        <v>34.761904761904759</v>
      </c>
      <c r="Q876" s="3" t="str">
        <f t="shared" si="80"/>
        <v>music</v>
      </c>
      <c r="R876" t="str">
        <f t="shared" si="81"/>
        <v>jazz</v>
      </c>
      <c r="S876" s="13">
        <f t="shared" si="82"/>
        <v>41368.583726851852</v>
      </c>
      <c r="T876" s="13">
        <f t="shared" si="83"/>
        <v>41398.583726851852</v>
      </c>
    </row>
    <row r="877" spans="1:20" ht="64">
      <c r="A877">
        <v>875</v>
      </c>
      <c r="B877" s="1" t="s">
        <v>876</v>
      </c>
      <c r="C877" s="1" t="s">
        <v>4985</v>
      </c>
      <c r="D877" s="4">
        <v>5000</v>
      </c>
      <c r="E877" s="4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3">
        <f t="shared" si="78"/>
        <v>0</v>
      </c>
      <c r="P877" s="5" t="e">
        <f t="shared" si="79"/>
        <v>#DIV/0!</v>
      </c>
      <c r="Q877" s="3" t="str">
        <f t="shared" si="80"/>
        <v>music</v>
      </c>
      <c r="R877" t="str">
        <f t="shared" si="81"/>
        <v>jazz</v>
      </c>
      <c r="S877" s="13">
        <f t="shared" si="82"/>
        <v>42248.723738425921</v>
      </c>
      <c r="T877" s="13">
        <f t="shared" si="83"/>
        <v>42268.723738425921</v>
      </c>
    </row>
    <row r="878" spans="1:20" ht="16">
      <c r="A878">
        <v>876</v>
      </c>
      <c r="B878" s="1" t="s">
        <v>877</v>
      </c>
      <c r="C878" s="1" t="s">
        <v>4986</v>
      </c>
      <c r="D878" s="4">
        <v>3152</v>
      </c>
      <c r="E878" s="4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3">
        <f t="shared" si="78"/>
        <v>0.40799492385786801</v>
      </c>
      <c r="P878" s="5">
        <f t="shared" si="79"/>
        <v>28.577777777777779</v>
      </c>
      <c r="Q878" s="3" t="str">
        <f t="shared" si="80"/>
        <v>music</v>
      </c>
      <c r="R878" t="str">
        <f t="shared" si="81"/>
        <v>jazz</v>
      </c>
      <c r="S878" s="13">
        <f t="shared" si="82"/>
        <v>41276.496840277774</v>
      </c>
      <c r="T878" s="13">
        <f t="shared" si="83"/>
        <v>41309.496840277774</v>
      </c>
    </row>
    <row r="879" spans="1:20" ht="48">
      <c r="A879">
        <v>877</v>
      </c>
      <c r="B879" s="1" t="s">
        <v>878</v>
      </c>
      <c r="C879" s="1" t="s">
        <v>4987</v>
      </c>
      <c r="D879" s="4">
        <v>2000</v>
      </c>
      <c r="E879" s="4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3">
        <f t="shared" si="78"/>
        <v>0.67549999999999999</v>
      </c>
      <c r="P879" s="5">
        <f t="shared" si="79"/>
        <v>46.586206896551722</v>
      </c>
      <c r="Q879" s="3" t="str">
        <f t="shared" si="80"/>
        <v>music</v>
      </c>
      <c r="R879" t="str">
        <f t="shared" si="81"/>
        <v>jazz</v>
      </c>
      <c r="S879" s="13">
        <f t="shared" si="82"/>
        <v>41597.788888888892</v>
      </c>
      <c r="T879" s="13">
        <f t="shared" si="83"/>
        <v>41627.788888888892</v>
      </c>
    </row>
    <row r="880" spans="1:20" ht="48">
      <c r="A880">
        <v>878</v>
      </c>
      <c r="B880" s="1" t="s">
        <v>879</v>
      </c>
      <c r="C880" s="1" t="s">
        <v>4988</v>
      </c>
      <c r="D880" s="4">
        <v>5000</v>
      </c>
      <c r="E880" s="4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3">
        <f t="shared" si="78"/>
        <v>1.2999999999999999E-2</v>
      </c>
      <c r="P880" s="5">
        <f t="shared" si="79"/>
        <v>32.5</v>
      </c>
      <c r="Q880" s="3" t="str">
        <f t="shared" si="80"/>
        <v>music</v>
      </c>
      <c r="R880" t="str">
        <f t="shared" si="81"/>
        <v>jazz</v>
      </c>
      <c r="S880" s="13">
        <f t="shared" si="82"/>
        <v>40505.232916666668</v>
      </c>
      <c r="T880" s="13">
        <f t="shared" si="83"/>
        <v>40535.232916666668</v>
      </c>
    </row>
    <row r="881" spans="1:20" ht="48">
      <c r="A881">
        <v>879</v>
      </c>
      <c r="B881" s="1" t="s">
        <v>880</v>
      </c>
      <c r="C881" s="1" t="s">
        <v>4989</v>
      </c>
      <c r="D881" s="4">
        <v>2100</v>
      </c>
      <c r="E881" s="4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3">
        <f t="shared" si="78"/>
        <v>0.30666666666666664</v>
      </c>
      <c r="P881" s="5">
        <f t="shared" si="79"/>
        <v>21.466666666666665</v>
      </c>
      <c r="Q881" s="3" t="str">
        <f t="shared" si="80"/>
        <v>music</v>
      </c>
      <c r="R881" t="str">
        <f t="shared" si="81"/>
        <v>jazz</v>
      </c>
      <c r="S881" s="13">
        <f t="shared" si="82"/>
        <v>41037.829918981479</v>
      </c>
      <c r="T881" s="13">
        <f t="shared" si="83"/>
        <v>41058.829918981479</v>
      </c>
    </row>
    <row r="882" spans="1:20" ht="48">
      <c r="A882">
        <v>880</v>
      </c>
      <c r="B882" s="1" t="s">
        <v>881</v>
      </c>
      <c r="C882" s="1" t="s">
        <v>4990</v>
      </c>
      <c r="D882" s="4">
        <v>3780</v>
      </c>
      <c r="E882" s="4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3">
        <f t="shared" si="78"/>
        <v>2.9894179894179893E-2</v>
      </c>
      <c r="P882" s="5">
        <f t="shared" si="79"/>
        <v>14.125</v>
      </c>
      <c r="Q882" s="3" t="str">
        <f t="shared" si="80"/>
        <v>music</v>
      </c>
      <c r="R882" t="str">
        <f t="shared" si="81"/>
        <v>indie rock</v>
      </c>
      <c r="S882" s="13">
        <f t="shared" si="82"/>
        <v>41179.32104166667</v>
      </c>
      <c r="T882" s="13">
        <f t="shared" si="83"/>
        <v>41212.32104166667</v>
      </c>
    </row>
    <row r="883" spans="1:20" ht="48">
      <c r="A883">
        <v>881</v>
      </c>
      <c r="B883" s="1" t="s">
        <v>882</v>
      </c>
      <c r="C883" s="1" t="s">
        <v>4991</v>
      </c>
      <c r="D883" s="4">
        <v>3750</v>
      </c>
      <c r="E883" s="4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3">
        <f t="shared" si="78"/>
        <v>8.0000000000000002E-3</v>
      </c>
      <c r="P883" s="5">
        <f t="shared" si="79"/>
        <v>30</v>
      </c>
      <c r="Q883" s="3" t="str">
        <f t="shared" si="80"/>
        <v>music</v>
      </c>
      <c r="R883" t="str">
        <f t="shared" si="81"/>
        <v>indie rock</v>
      </c>
      <c r="S883" s="13">
        <f t="shared" si="82"/>
        <v>40877.25099537037</v>
      </c>
      <c r="T883" s="13">
        <f t="shared" si="83"/>
        <v>40922.25099537037</v>
      </c>
    </row>
    <row r="884" spans="1:20" ht="48">
      <c r="A884">
        <v>882</v>
      </c>
      <c r="B884" s="1" t="s">
        <v>883</v>
      </c>
      <c r="C884" s="1" t="s">
        <v>4992</v>
      </c>
      <c r="D884" s="4">
        <v>1500</v>
      </c>
      <c r="E884" s="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3">
        <f t="shared" si="78"/>
        <v>0.20133333333333334</v>
      </c>
      <c r="P884" s="5">
        <f t="shared" si="79"/>
        <v>21.571428571428573</v>
      </c>
      <c r="Q884" s="3" t="str">
        <f t="shared" si="80"/>
        <v>music</v>
      </c>
      <c r="R884" t="str">
        <f t="shared" si="81"/>
        <v>indie rock</v>
      </c>
      <c r="S884" s="13">
        <f t="shared" si="82"/>
        <v>40759.860532407409</v>
      </c>
      <c r="T884" s="13">
        <f t="shared" si="83"/>
        <v>40792.860532407409</v>
      </c>
    </row>
    <row r="885" spans="1:20" ht="48">
      <c r="A885">
        <v>883</v>
      </c>
      <c r="B885" s="1" t="s">
        <v>884</v>
      </c>
      <c r="C885" s="1" t="s">
        <v>4993</v>
      </c>
      <c r="D885" s="4">
        <v>5000</v>
      </c>
      <c r="E885" s="4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3">
        <f t="shared" si="78"/>
        <v>0.4002</v>
      </c>
      <c r="P885" s="5">
        <f t="shared" si="79"/>
        <v>83.375</v>
      </c>
      <c r="Q885" s="3" t="str">
        <f t="shared" si="80"/>
        <v>music</v>
      </c>
      <c r="R885" t="str">
        <f t="shared" si="81"/>
        <v>indie rock</v>
      </c>
      <c r="S885" s="13">
        <f t="shared" si="82"/>
        <v>42371.935590277775</v>
      </c>
      <c r="T885" s="13">
        <f t="shared" si="83"/>
        <v>42431.935590277775</v>
      </c>
    </row>
    <row r="886" spans="1:20" ht="48">
      <c r="A886">
        <v>884</v>
      </c>
      <c r="B886" s="1" t="s">
        <v>885</v>
      </c>
      <c r="C886" s="1" t="s">
        <v>4994</v>
      </c>
      <c r="D886" s="4">
        <v>2000</v>
      </c>
      <c r="E886" s="4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3">
        <f t="shared" si="78"/>
        <v>0.01</v>
      </c>
      <c r="P886" s="5">
        <f t="shared" si="79"/>
        <v>10</v>
      </c>
      <c r="Q886" s="3" t="str">
        <f t="shared" si="80"/>
        <v>music</v>
      </c>
      <c r="R886" t="str">
        <f t="shared" si="81"/>
        <v>indie rock</v>
      </c>
      <c r="S886" s="13">
        <f t="shared" si="82"/>
        <v>40981.802615740737</v>
      </c>
      <c r="T886" s="13">
        <f t="shared" si="83"/>
        <v>41041.104861111111</v>
      </c>
    </row>
    <row r="887" spans="1:20" ht="48">
      <c r="A887">
        <v>885</v>
      </c>
      <c r="B887" s="1" t="s">
        <v>886</v>
      </c>
      <c r="C887" s="1" t="s">
        <v>4995</v>
      </c>
      <c r="D887" s="4">
        <v>1000</v>
      </c>
      <c r="E887" s="4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3">
        <f t="shared" si="78"/>
        <v>0.75</v>
      </c>
      <c r="P887" s="5">
        <f t="shared" si="79"/>
        <v>35.714285714285715</v>
      </c>
      <c r="Q887" s="3" t="str">
        <f t="shared" si="80"/>
        <v>music</v>
      </c>
      <c r="R887" t="str">
        <f t="shared" si="81"/>
        <v>indie rock</v>
      </c>
      <c r="S887" s="13">
        <f t="shared" si="82"/>
        <v>42713.941099537042</v>
      </c>
      <c r="T887" s="13">
        <f t="shared" si="83"/>
        <v>42734.941099537042</v>
      </c>
    </row>
    <row r="888" spans="1:20" ht="48">
      <c r="A888">
        <v>886</v>
      </c>
      <c r="B888" s="1" t="s">
        <v>887</v>
      </c>
      <c r="C888" s="1" t="s">
        <v>4996</v>
      </c>
      <c r="D888" s="4">
        <v>500</v>
      </c>
      <c r="E888" s="4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3">
        <f t="shared" si="78"/>
        <v>0.41</v>
      </c>
      <c r="P888" s="5">
        <f t="shared" si="79"/>
        <v>29.285714285714285</v>
      </c>
      <c r="Q888" s="3" t="str">
        <f t="shared" si="80"/>
        <v>music</v>
      </c>
      <c r="R888" t="str">
        <f t="shared" si="81"/>
        <v>indie rock</v>
      </c>
      <c r="S888" s="13">
        <f t="shared" si="82"/>
        <v>42603.870520833334</v>
      </c>
      <c r="T888" s="13">
        <f t="shared" si="83"/>
        <v>42628.870520833334</v>
      </c>
    </row>
    <row r="889" spans="1:20" ht="48">
      <c r="A889">
        <v>887</v>
      </c>
      <c r="B889" s="1" t="s">
        <v>888</v>
      </c>
      <c r="C889" s="1" t="s">
        <v>4997</v>
      </c>
      <c r="D889" s="4">
        <v>1000</v>
      </c>
      <c r="E889" s="4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3">
        <f t="shared" si="78"/>
        <v>0</v>
      </c>
      <c r="P889" s="5" t="e">
        <f t="shared" si="79"/>
        <v>#DIV/0!</v>
      </c>
      <c r="Q889" s="3" t="str">
        <f t="shared" si="80"/>
        <v>music</v>
      </c>
      <c r="R889" t="str">
        <f t="shared" si="81"/>
        <v>indie rock</v>
      </c>
      <c r="S889" s="13">
        <f t="shared" si="82"/>
        <v>41026.958969907406</v>
      </c>
      <c r="T889" s="13">
        <f t="shared" si="83"/>
        <v>41056.958969907406</v>
      </c>
    </row>
    <row r="890" spans="1:20" ht="48">
      <c r="A890">
        <v>888</v>
      </c>
      <c r="B890" s="1" t="s">
        <v>889</v>
      </c>
      <c r="C890" s="1" t="s">
        <v>4998</v>
      </c>
      <c r="D890" s="4">
        <v>1000</v>
      </c>
      <c r="E890" s="4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3">
        <f t="shared" si="78"/>
        <v>7.1999999999999995E-2</v>
      </c>
      <c r="P890" s="5">
        <f t="shared" si="79"/>
        <v>18</v>
      </c>
      <c r="Q890" s="3" t="str">
        <f t="shared" si="80"/>
        <v>music</v>
      </c>
      <c r="R890" t="str">
        <f t="shared" si="81"/>
        <v>indie rock</v>
      </c>
      <c r="S890" s="13">
        <f t="shared" si="82"/>
        <v>40751.753298611111</v>
      </c>
      <c r="T890" s="13">
        <f t="shared" si="83"/>
        <v>40787.25</v>
      </c>
    </row>
    <row r="891" spans="1:20" ht="48">
      <c r="A891">
        <v>889</v>
      </c>
      <c r="B891" s="1" t="s">
        <v>890</v>
      </c>
      <c r="C891" s="1" t="s">
        <v>4999</v>
      </c>
      <c r="D891" s="4">
        <v>25000</v>
      </c>
      <c r="E891" s="4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3">
        <f t="shared" si="78"/>
        <v>9.4412800000000005E-2</v>
      </c>
      <c r="P891" s="5">
        <f t="shared" si="79"/>
        <v>73.760000000000005</v>
      </c>
      <c r="Q891" s="3" t="str">
        <f t="shared" si="80"/>
        <v>music</v>
      </c>
      <c r="R891" t="str">
        <f t="shared" si="81"/>
        <v>indie rock</v>
      </c>
      <c r="S891" s="13">
        <f t="shared" si="82"/>
        <v>41887.784062500003</v>
      </c>
      <c r="T891" s="13">
        <f t="shared" si="83"/>
        <v>41917.784062500003</v>
      </c>
    </row>
    <row r="892" spans="1:20" ht="48">
      <c r="A892">
        <v>890</v>
      </c>
      <c r="B892" s="1" t="s">
        <v>891</v>
      </c>
      <c r="C892" s="1" t="s">
        <v>5000</v>
      </c>
      <c r="D892" s="4">
        <v>3000</v>
      </c>
      <c r="E892" s="4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3">
        <f t="shared" si="78"/>
        <v>4.1666666666666664E-2</v>
      </c>
      <c r="P892" s="5">
        <f t="shared" si="79"/>
        <v>31.25</v>
      </c>
      <c r="Q892" s="3" t="str">
        <f t="shared" si="80"/>
        <v>music</v>
      </c>
      <c r="R892" t="str">
        <f t="shared" si="81"/>
        <v>indie rock</v>
      </c>
      <c r="S892" s="13">
        <f t="shared" si="82"/>
        <v>41569.698831018519</v>
      </c>
      <c r="T892" s="13">
        <f t="shared" si="83"/>
        <v>41599.740497685183</v>
      </c>
    </row>
    <row r="893" spans="1:20" ht="48">
      <c r="A893">
        <v>891</v>
      </c>
      <c r="B893" s="1" t="s">
        <v>892</v>
      </c>
      <c r="C893" s="1" t="s">
        <v>5001</v>
      </c>
      <c r="D893" s="4">
        <v>8000</v>
      </c>
      <c r="E893" s="4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3">
        <f t="shared" si="78"/>
        <v>3.2500000000000001E-2</v>
      </c>
      <c r="P893" s="5">
        <f t="shared" si="79"/>
        <v>28.888888888888889</v>
      </c>
      <c r="Q893" s="3" t="str">
        <f t="shared" si="80"/>
        <v>music</v>
      </c>
      <c r="R893" t="str">
        <f t="shared" si="81"/>
        <v>indie rock</v>
      </c>
      <c r="S893" s="13">
        <f t="shared" si="82"/>
        <v>41842.031597222223</v>
      </c>
      <c r="T893" s="13">
        <f t="shared" si="83"/>
        <v>41872.031597222223</v>
      </c>
    </row>
    <row r="894" spans="1:20" ht="48">
      <c r="A894">
        <v>892</v>
      </c>
      <c r="B894" s="1" t="s">
        <v>893</v>
      </c>
      <c r="C894" s="1" t="s">
        <v>5002</v>
      </c>
      <c r="D894" s="4">
        <v>6000</v>
      </c>
      <c r="E894" s="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3">
        <f t="shared" si="78"/>
        <v>0.40749999999999997</v>
      </c>
      <c r="P894" s="5">
        <f t="shared" si="79"/>
        <v>143.8235294117647</v>
      </c>
      <c r="Q894" s="3" t="str">
        <f t="shared" si="80"/>
        <v>music</v>
      </c>
      <c r="R894" t="str">
        <f t="shared" si="81"/>
        <v>indie rock</v>
      </c>
      <c r="S894" s="13">
        <f t="shared" si="82"/>
        <v>40304.20003472222</v>
      </c>
      <c r="T894" s="13">
        <f t="shared" si="83"/>
        <v>40391.166666666664</v>
      </c>
    </row>
    <row r="895" spans="1:20" ht="48">
      <c r="A895">
        <v>893</v>
      </c>
      <c r="B895" s="1" t="s">
        <v>894</v>
      </c>
      <c r="C895" s="1" t="s">
        <v>5003</v>
      </c>
      <c r="D895" s="4">
        <v>2000</v>
      </c>
      <c r="E895" s="4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3">
        <f t="shared" si="78"/>
        <v>0.1</v>
      </c>
      <c r="P895" s="5">
        <f t="shared" si="79"/>
        <v>40</v>
      </c>
      <c r="Q895" s="3" t="str">
        <f t="shared" si="80"/>
        <v>music</v>
      </c>
      <c r="R895" t="str">
        <f t="shared" si="81"/>
        <v>indie rock</v>
      </c>
      <c r="S895" s="13">
        <f t="shared" si="82"/>
        <v>42065.897719907407</v>
      </c>
      <c r="T895" s="13">
        <f t="shared" si="83"/>
        <v>42095.856053240743</v>
      </c>
    </row>
    <row r="896" spans="1:20" ht="48">
      <c r="A896">
        <v>894</v>
      </c>
      <c r="B896" s="1" t="s">
        <v>895</v>
      </c>
      <c r="C896" s="1" t="s">
        <v>5004</v>
      </c>
      <c r="D896" s="4">
        <v>20000</v>
      </c>
      <c r="E896" s="4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3">
        <f t="shared" si="78"/>
        <v>0.39169999999999999</v>
      </c>
      <c r="P896" s="5">
        <f t="shared" si="79"/>
        <v>147.81132075471697</v>
      </c>
      <c r="Q896" s="3" t="str">
        <f t="shared" si="80"/>
        <v>music</v>
      </c>
      <c r="R896" t="str">
        <f t="shared" si="81"/>
        <v>indie rock</v>
      </c>
      <c r="S896" s="13">
        <f t="shared" si="82"/>
        <v>42496.981597222228</v>
      </c>
      <c r="T896" s="13">
        <f t="shared" si="83"/>
        <v>42526.981597222228</v>
      </c>
    </row>
    <row r="897" spans="1:20" ht="48">
      <c r="A897">
        <v>895</v>
      </c>
      <c r="B897" s="1" t="s">
        <v>896</v>
      </c>
      <c r="C897" s="1" t="s">
        <v>5005</v>
      </c>
      <c r="D897" s="4">
        <v>8000</v>
      </c>
      <c r="E897" s="4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3">
        <f t="shared" si="78"/>
        <v>2.4375000000000001E-2</v>
      </c>
      <c r="P897" s="5">
        <f t="shared" si="79"/>
        <v>27.857142857142858</v>
      </c>
      <c r="Q897" s="3" t="str">
        <f t="shared" si="80"/>
        <v>music</v>
      </c>
      <c r="R897" t="str">
        <f t="shared" si="81"/>
        <v>indie rock</v>
      </c>
      <c r="S897" s="13">
        <f t="shared" si="82"/>
        <v>40431.127650462964</v>
      </c>
      <c r="T897" s="13">
        <f t="shared" si="83"/>
        <v>40476.127650462964</v>
      </c>
    </row>
    <row r="898" spans="1:20" ht="48">
      <c r="A898">
        <v>896</v>
      </c>
      <c r="B898" s="1" t="s">
        <v>897</v>
      </c>
      <c r="C898" s="1" t="s">
        <v>5006</v>
      </c>
      <c r="D898" s="4">
        <v>8000</v>
      </c>
      <c r="E898" s="4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3">
        <f t="shared" si="78"/>
        <v>0.4</v>
      </c>
      <c r="P898" s="5">
        <f t="shared" si="79"/>
        <v>44.444444444444443</v>
      </c>
      <c r="Q898" s="3" t="str">
        <f t="shared" si="80"/>
        <v>music</v>
      </c>
      <c r="R898" t="str">
        <f t="shared" si="81"/>
        <v>indie rock</v>
      </c>
      <c r="S898" s="13">
        <f t="shared" si="82"/>
        <v>42218.872986111113</v>
      </c>
      <c r="T898" s="13">
        <f t="shared" si="83"/>
        <v>42244.166666666672</v>
      </c>
    </row>
    <row r="899" spans="1:20" ht="48">
      <c r="A899">
        <v>897</v>
      </c>
      <c r="B899" s="1" t="s">
        <v>898</v>
      </c>
      <c r="C899" s="1" t="s">
        <v>5007</v>
      </c>
      <c r="D899" s="4">
        <v>3000</v>
      </c>
      <c r="E899" s="4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3">
        <f t="shared" ref="O899:O962" si="84">E899/D899</f>
        <v>0</v>
      </c>
      <c r="P899" s="5" t="e">
        <f t="shared" ref="P899:P962" si="85">E899/L899</f>
        <v>#DIV/0!</v>
      </c>
      <c r="Q899" s="3" t="str">
        <f t="shared" ref="Q899:Q962" si="86">LEFT(N899,SEARCH("/",N899)-1)</f>
        <v>music</v>
      </c>
      <c r="R899" t="str">
        <f t="shared" ref="R899:R962" si="87">RIGHT(N899,LEN(N899)-SEARCH("/",N899))</f>
        <v>indie rock</v>
      </c>
      <c r="S899" s="13">
        <f t="shared" ref="S899:S962" si="88">(((J899/60)/60)/24)+DATE(1970,1,1)</f>
        <v>41211.688750000001</v>
      </c>
      <c r="T899" s="13">
        <f t="shared" ref="T899:T962" si="89">(((I899/60)/60)/24)+DATE(1970,1,1)</f>
        <v>41241.730416666665</v>
      </c>
    </row>
    <row r="900" spans="1:20" ht="48">
      <c r="A900">
        <v>898</v>
      </c>
      <c r="B900" s="1" t="s">
        <v>899</v>
      </c>
      <c r="C900" s="1" t="s">
        <v>5008</v>
      </c>
      <c r="D900" s="4">
        <v>2500</v>
      </c>
      <c r="E900" s="4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3">
        <f t="shared" si="84"/>
        <v>2.8000000000000001E-2</v>
      </c>
      <c r="P900" s="5">
        <f t="shared" si="85"/>
        <v>35</v>
      </c>
      <c r="Q900" s="3" t="str">
        <f t="shared" si="86"/>
        <v>music</v>
      </c>
      <c r="R900" t="str">
        <f t="shared" si="87"/>
        <v>indie rock</v>
      </c>
      <c r="S900" s="13">
        <f t="shared" si="88"/>
        <v>40878.758217592593</v>
      </c>
      <c r="T900" s="13">
        <f t="shared" si="89"/>
        <v>40923.758217592593</v>
      </c>
    </row>
    <row r="901" spans="1:20" ht="48">
      <c r="A901">
        <v>899</v>
      </c>
      <c r="B901" s="1" t="s">
        <v>900</v>
      </c>
      <c r="C901" s="1" t="s">
        <v>5009</v>
      </c>
      <c r="D901" s="4">
        <v>750</v>
      </c>
      <c r="E901" s="4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3">
        <f t="shared" si="84"/>
        <v>0.37333333333333335</v>
      </c>
      <c r="P901" s="5">
        <f t="shared" si="85"/>
        <v>35</v>
      </c>
      <c r="Q901" s="3" t="str">
        <f t="shared" si="86"/>
        <v>music</v>
      </c>
      <c r="R901" t="str">
        <f t="shared" si="87"/>
        <v>indie rock</v>
      </c>
      <c r="S901" s="13">
        <f t="shared" si="88"/>
        <v>40646.099097222221</v>
      </c>
      <c r="T901" s="13">
        <f t="shared" si="89"/>
        <v>40691.099097222221</v>
      </c>
    </row>
    <row r="902" spans="1:20" ht="32">
      <c r="A902">
        <v>900</v>
      </c>
      <c r="B902" s="1" t="s">
        <v>901</v>
      </c>
      <c r="C902" s="1" t="s">
        <v>5010</v>
      </c>
      <c r="D902" s="4">
        <v>5000</v>
      </c>
      <c r="E902" s="4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3">
        <f t="shared" si="84"/>
        <v>4.1999999999999997E-3</v>
      </c>
      <c r="P902" s="5">
        <f t="shared" si="85"/>
        <v>10.5</v>
      </c>
      <c r="Q902" s="3" t="str">
        <f t="shared" si="86"/>
        <v>music</v>
      </c>
      <c r="R902" t="str">
        <f t="shared" si="87"/>
        <v>jazz</v>
      </c>
      <c r="S902" s="13">
        <f t="shared" si="88"/>
        <v>42429.84956018519</v>
      </c>
      <c r="T902" s="13">
        <f t="shared" si="89"/>
        <v>42459.807893518519</v>
      </c>
    </row>
    <row r="903" spans="1:20" ht="64">
      <c r="A903">
        <v>901</v>
      </c>
      <c r="B903" s="1" t="s">
        <v>902</v>
      </c>
      <c r="C903" s="1" t="s">
        <v>5011</v>
      </c>
      <c r="D903" s="4">
        <v>6500</v>
      </c>
      <c r="E903" s="4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3">
        <f t="shared" si="84"/>
        <v>0</v>
      </c>
      <c r="P903" s="5" t="e">
        <f t="shared" si="85"/>
        <v>#DIV/0!</v>
      </c>
      <c r="Q903" s="3" t="str">
        <f t="shared" si="86"/>
        <v>music</v>
      </c>
      <c r="R903" t="str">
        <f t="shared" si="87"/>
        <v>jazz</v>
      </c>
      <c r="S903" s="13">
        <f t="shared" si="88"/>
        <v>40291.81150462963</v>
      </c>
      <c r="T903" s="13">
        <f t="shared" si="89"/>
        <v>40337.799305555556</v>
      </c>
    </row>
    <row r="904" spans="1:20" ht="48">
      <c r="A904">
        <v>902</v>
      </c>
      <c r="B904" s="1" t="s">
        <v>903</v>
      </c>
      <c r="C904" s="1" t="s">
        <v>5012</v>
      </c>
      <c r="D904" s="4">
        <v>30000</v>
      </c>
      <c r="E904" s="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3">
        <f t="shared" si="84"/>
        <v>3.0000000000000001E-3</v>
      </c>
      <c r="P904" s="5">
        <f t="shared" si="85"/>
        <v>30</v>
      </c>
      <c r="Q904" s="3" t="str">
        <f t="shared" si="86"/>
        <v>music</v>
      </c>
      <c r="R904" t="str">
        <f t="shared" si="87"/>
        <v>jazz</v>
      </c>
      <c r="S904" s="13">
        <f t="shared" si="88"/>
        <v>41829.965532407405</v>
      </c>
      <c r="T904" s="13">
        <f t="shared" si="89"/>
        <v>41881.645833333336</v>
      </c>
    </row>
    <row r="905" spans="1:20" ht="48">
      <c r="A905">
        <v>903</v>
      </c>
      <c r="B905" s="1" t="s">
        <v>904</v>
      </c>
      <c r="C905" s="1" t="s">
        <v>5013</v>
      </c>
      <c r="D905" s="4">
        <v>5000</v>
      </c>
      <c r="E905" s="4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3">
        <f t="shared" si="84"/>
        <v>3.2000000000000001E-2</v>
      </c>
      <c r="P905" s="5">
        <f t="shared" si="85"/>
        <v>40</v>
      </c>
      <c r="Q905" s="3" t="str">
        <f t="shared" si="86"/>
        <v>music</v>
      </c>
      <c r="R905" t="str">
        <f t="shared" si="87"/>
        <v>jazz</v>
      </c>
      <c r="S905" s="13">
        <f t="shared" si="88"/>
        <v>41149.796064814815</v>
      </c>
      <c r="T905" s="13">
        <f t="shared" si="89"/>
        <v>41175.100694444445</v>
      </c>
    </row>
    <row r="906" spans="1:20" ht="48">
      <c r="A906">
        <v>904</v>
      </c>
      <c r="B906" s="1" t="s">
        <v>905</v>
      </c>
      <c r="C906" s="1" t="s">
        <v>5014</v>
      </c>
      <c r="D906" s="4">
        <v>50000</v>
      </c>
      <c r="E906" s="4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3">
        <f t="shared" si="84"/>
        <v>3.0200000000000001E-3</v>
      </c>
      <c r="P906" s="5">
        <f t="shared" si="85"/>
        <v>50.333333333333336</v>
      </c>
      <c r="Q906" s="3" t="str">
        <f t="shared" si="86"/>
        <v>music</v>
      </c>
      <c r="R906" t="str">
        <f t="shared" si="87"/>
        <v>jazz</v>
      </c>
      <c r="S906" s="13">
        <f t="shared" si="88"/>
        <v>42342.080289351856</v>
      </c>
      <c r="T906" s="13">
        <f t="shared" si="89"/>
        <v>42372.080289351856</v>
      </c>
    </row>
    <row r="907" spans="1:20" ht="48">
      <c r="A907">
        <v>905</v>
      </c>
      <c r="B907" s="1" t="s">
        <v>906</v>
      </c>
      <c r="C907" s="1" t="s">
        <v>5015</v>
      </c>
      <c r="D907" s="4">
        <v>6500</v>
      </c>
      <c r="E907" s="4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3">
        <f t="shared" si="84"/>
        <v>3.0153846153846153E-2</v>
      </c>
      <c r="P907" s="5">
        <f t="shared" si="85"/>
        <v>32.666666666666664</v>
      </c>
      <c r="Q907" s="3" t="str">
        <f t="shared" si="86"/>
        <v>music</v>
      </c>
      <c r="R907" t="str">
        <f t="shared" si="87"/>
        <v>jazz</v>
      </c>
      <c r="S907" s="13">
        <f t="shared" si="88"/>
        <v>40507.239884259259</v>
      </c>
      <c r="T907" s="13">
        <f t="shared" si="89"/>
        <v>40567.239884259259</v>
      </c>
    </row>
    <row r="908" spans="1:20" ht="32">
      <c r="A908">
        <v>906</v>
      </c>
      <c r="B908" s="1" t="s">
        <v>907</v>
      </c>
      <c r="C908" s="1" t="s">
        <v>5016</v>
      </c>
      <c r="D908" s="4">
        <v>15000</v>
      </c>
      <c r="E908" s="4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3">
        <f t="shared" si="84"/>
        <v>0</v>
      </c>
      <c r="P908" s="5" t="e">
        <f t="shared" si="85"/>
        <v>#DIV/0!</v>
      </c>
      <c r="Q908" s="3" t="str">
        <f t="shared" si="86"/>
        <v>music</v>
      </c>
      <c r="R908" t="str">
        <f t="shared" si="87"/>
        <v>jazz</v>
      </c>
      <c r="S908" s="13">
        <f t="shared" si="88"/>
        <v>41681.189699074072</v>
      </c>
      <c r="T908" s="13">
        <f t="shared" si="89"/>
        <v>41711.148032407407</v>
      </c>
    </row>
    <row r="909" spans="1:20" ht="32">
      <c r="A909">
        <v>907</v>
      </c>
      <c r="B909" s="1" t="s">
        <v>908</v>
      </c>
      <c r="C909" s="1" t="s">
        <v>5017</v>
      </c>
      <c r="D909" s="4">
        <v>2900</v>
      </c>
      <c r="E909" s="4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3">
        <f t="shared" si="84"/>
        <v>0</v>
      </c>
      <c r="P909" s="5" t="e">
        <f t="shared" si="85"/>
        <v>#DIV/0!</v>
      </c>
      <c r="Q909" s="3" t="str">
        <f t="shared" si="86"/>
        <v>music</v>
      </c>
      <c r="R909" t="str">
        <f t="shared" si="87"/>
        <v>jazz</v>
      </c>
      <c r="S909" s="13">
        <f t="shared" si="88"/>
        <v>40767.192395833335</v>
      </c>
      <c r="T909" s="13">
        <f t="shared" si="89"/>
        <v>40797.192395833335</v>
      </c>
    </row>
    <row r="910" spans="1:20" ht="48">
      <c r="A910">
        <v>908</v>
      </c>
      <c r="B910" s="1" t="s">
        <v>909</v>
      </c>
      <c r="C910" s="1" t="s">
        <v>5018</v>
      </c>
      <c r="D910" s="4">
        <v>2500</v>
      </c>
      <c r="E910" s="4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3">
        <f t="shared" si="84"/>
        <v>0</v>
      </c>
      <c r="P910" s="5" t="e">
        <f t="shared" si="85"/>
        <v>#DIV/0!</v>
      </c>
      <c r="Q910" s="3" t="str">
        <f t="shared" si="86"/>
        <v>music</v>
      </c>
      <c r="R910" t="str">
        <f t="shared" si="87"/>
        <v>jazz</v>
      </c>
      <c r="S910" s="13">
        <f t="shared" si="88"/>
        <v>40340.801562499997</v>
      </c>
      <c r="T910" s="13">
        <f t="shared" si="89"/>
        <v>40386.207638888889</v>
      </c>
    </row>
    <row r="911" spans="1:20" ht="48">
      <c r="A911">
        <v>909</v>
      </c>
      <c r="B911" s="1" t="s">
        <v>910</v>
      </c>
      <c r="C911" s="1" t="s">
        <v>5019</v>
      </c>
      <c r="D911" s="4">
        <v>16000</v>
      </c>
      <c r="E911" s="4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3">
        <f t="shared" si="84"/>
        <v>3.2500000000000001E-2</v>
      </c>
      <c r="P911" s="5">
        <f t="shared" si="85"/>
        <v>65</v>
      </c>
      <c r="Q911" s="3" t="str">
        <f t="shared" si="86"/>
        <v>music</v>
      </c>
      <c r="R911" t="str">
        <f t="shared" si="87"/>
        <v>jazz</v>
      </c>
      <c r="S911" s="13">
        <f t="shared" si="88"/>
        <v>41081.69027777778</v>
      </c>
      <c r="T911" s="13">
        <f t="shared" si="89"/>
        <v>41113.166666666664</v>
      </c>
    </row>
    <row r="912" spans="1:20" ht="48">
      <c r="A912">
        <v>910</v>
      </c>
      <c r="B912" s="1" t="s">
        <v>911</v>
      </c>
      <c r="C912" s="1" t="s">
        <v>5020</v>
      </c>
      <c r="D912" s="4">
        <v>550</v>
      </c>
      <c r="E912" s="4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3">
        <f t="shared" si="84"/>
        <v>0.22363636363636363</v>
      </c>
      <c r="P912" s="5">
        <f t="shared" si="85"/>
        <v>24.6</v>
      </c>
      <c r="Q912" s="3" t="str">
        <f t="shared" si="86"/>
        <v>music</v>
      </c>
      <c r="R912" t="str">
        <f t="shared" si="87"/>
        <v>jazz</v>
      </c>
      <c r="S912" s="13">
        <f t="shared" si="88"/>
        <v>42737.545358796298</v>
      </c>
      <c r="T912" s="13">
        <f t="shared" si="89"/>
        <v>42797.545358796298</v>
      </c>
    </row>
    <row r="913" spans="1:20" ht="48">
      <c r="A913">
        <v>911</v>
      </c>
      <c r="B913" s="1" t="s">
        <v>912</v>
      </c>
      <c r="C913" s="1" t="s">
        <v>5021</v>
      </c>
      <c r="D913" s="4">
        <v>100000</v>
      </c>
      <c r="E913" s="4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3">
        <f t="shared" si="84"/>
        <v>0</v>
      </c>
      <c r="P913" s="5" t="e">
        <f t="shared" si="85"/>
        <v>#DIV/0!</v>
      </c>
      <c r="Q913" s="3" t="str">
        <f t="shared" si="86"/>
        <v>music</v>
      </c>
      <c r="R913" t="str">
        <f t="shared" si="87"/>
        <v>jazz</v>
      </c>
      <c r="S913" s="13">
        <f t="shared" si="88"/>
        <v>41642.005150462966</v>
      </c>
      <c r="T913" s="13">
        <f t="shared" si="89"/>
        <v>41663.005150462966</v>
      </c>
    </row>
    <row r="914" spans="1:20" ht="48">
      <c r="A914">
        <v>912</v>
      </c>
      <c r="B914" s="1" t="s">
        <v>913</v>
      </c>
      <c r="C914" s="1" t="s">
        <v>5022</v>
      </c>
      <c r="D914" s="4">
        <v>3500</v>
      </c>
      <c r="E914" s="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3">
        <f t="shared" si="84"/>
        <v>8.5714285714285719E-3</v>
      </c>
      <c r="P914" s="5">
        <f t="shared" si="85"/>
        <v>15</v>
      </c>
      <c r="Q914" s="3" t="str">
        <f t="shared" si="86"/>
        <v>music</v>
      </c>
      <c r="R914" t="str">
        <f t="shared" si="87"/>
        <v>jazz</v>
      </c>
      <c r="S914" s="13">
        <f t="shared" si="88"/>
        <v>41194.109340277777</v>
      </c>
      <c r="T914" s="13">
        <f t="shared" si="89"/>
        <v>41254.151006944441</v>
      </c>
    </row>
    <row r="915" spans="1:20" ht="48">
      <c r="A915">
        <v>913</v>
      </c>
      <c r="B915" s="1" t="s">
        <v>914</v>
      </c>
      <c r="C915" s="1" t="s">
        <v>5023</v>
      </c>
      <c r="D915" s="4">
        <v>30000</v>
      </c>
      <c r="E915" s="4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3">
        <f t="shared" si="84"/>
        <v>6.6066666666666662E-2</v>
      </c>
      <c r="P915" s="5">
        <f t="shared" si="85"/>
        <v>82.583333333333329</v>
      </c>
      <c r="Q915" s="3" t="str">
        <f t="shared" si="86"/>
        <v>music</v>
      </c>
      <c r="R915" t="str">
        <f t="shared" si="87"/>
        <v>jazz</v>
      </c>
      <c r="S915" s="13">
        <f t="shared" si="88"/>
        <v>41004.139108796298</v>
      </c>
      <c r="T915" s="13">
        <f t="shared" si="89"/>
        <v>41034.139108796298</v>
      </c>
    </row>
    <row r="916" spans="1:20" ht="48">
      <c r="A916">
        <v>914</v>
      </c>
      <c r="B916" s="1" t="s">
        <v>915</v>
      </c>
      <c r="C916" s="1" t="s">
        <v>5024</v>
      </c>
      <c r="D916" s="4">
        <v>1500</v>
      </c>
      <c r="E916" s="4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3">
        <f t="shared" si="84"/>
        <v>0</v>
      </c>
      <c r="P916" s="5" t="e">
        <f t="shared" si="85"/>
        <v>#DIV/0!</v>
      </c>
      <c r="Q916" s="3" t="str">
        <f t="shared" si="86"/>
        <v>music</v>
      </c>
      <c r="R916" t="str">
        <f t="shared" si="87"/>
        <v>jazz</v>
      </c>
      <c r="S916" s="13">
        <f t="shared" si="88"/>
        <v>41116.763275462967</v>
      </c>
      <c r="T916" s="13">
        <f t="shared" si="89"/>
        <v>41146.763275462967</v>
      </c>
    </row>
    <row r="917" spans="1:20" ht="48">
      <c r="A917">
        <v>915</v>
      </c>
      <c r="B917" s="1" t="s">
        <v>916</v>
      </c>
      <c r="C917" s="1" t="s">
        <v>5025</v>
      </c>
      <c r="D917" s="4">
        <v>6500</v>
      </c>
      <c r="E917" s="4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3">
        <f t="shared" si="84"/>
        <v>5.7692307692307696E-2</v>
      </c>
      <c r="P917" s="5">
        <f t="shared" si="85"/>
        <v>41.666666666666664</v>
      </c>
      <c r="Q917" s="3" t="str">
        <f t="shared" si="86"/>
        <v>music</v>
      </c>
      <c r="R917" t="str">
        <f t="shared" si="87"/>
        <v>jazz</v>
      </c>
      <c r="S917" s="13">
        <f t="shared" si="88"/>
        <v>40937.679560185185</v>
      </c>
      <c r="T917" s="13">
        <f t="shared" si="89"/>
        <v>40969.207638888889</v>
      </c>
    </row>
    <row r="918" spans="1:20" ht="48">
      <c r="A918">
        <v>916</v>
      </c>
      <c r="B918" s="1" t="s">
        <v>917</v>
      </c>
      <c r="C918" s="1" t="s">
        <v>5026</v>
      </c>
      <c r="D918" s="4">
        <v>3300</v>
      </c>
      <c r="E918" s="4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3">
        <f t="shared" si="84"/>
        <v>0</v>
      </c>
      <c r="P918" s="5" t="e">
        <f t="shared" si="85"/>
        <v>#DIV/0!</v>
      </c>
      <c r="Q918" s="3" t="str">
        <f t="shared" si="86"/>
        <v>music</v>
      </c>
      <c r="R918" t="str">
        <f t="shared" si="87"/>
        <v>jazz</v>
      </c>
      <c r="S918" s="13">
        <f t="shared" si="88"/>
        <v>40434.853402777779</v>
      </c>
      <c r="T918" s="13">
        <f t="shared" si="89"/>
        <v>40473.208333333336</v>
      </c>
    </row>
    <row r="919" spans="1:20" ht="48">
      <c r="A919">
        <v>917</v>
      </c>
      <c r="B919" s="1" t="s">
        <v>918</v>
      </c>
      <c r="C919" s="1" t="s">
        <v>5027</v>
      </c>
      <c r="D919" s="4">
        <v>5000</v>
      </c>
      <c r="E919" s="4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3">
        <f t="shared" si="84"/>
        <v>6.0000000000000001E-3</v>
      </c>
      <c r="P919" s="5">
        <f t="shared" si="85"/>
        <v>30</v>
      </c>
      <c r="Q919" s="3" t="str">
        <f t="shared" si="86"/>
        <v>music</v>
      </c>
      <c r="R919" t="str">
        <f t="shared" si="87"/>
        <v>jazz</v>
      </c>
      <c r="S919" s="13">
        <f t="shared" si="88"/>
        <v>41802.94363425926</v>
      </c>
      <c r="T919" s="13">
        <f t="shared" si="89"/>
        <v>41834.104166666664</v>
      </c>
    </row>
    <row r="920" spans="1:20" ht="48">
      <c r="A920">
        <v>918</v>
      </c>
      <c r="B920" s="1" t="s">
        <v>919</v>
      </c>
      <c r="C920" s="1" t="s">
        <v>5028</v>
      </c>
      <c r="D920" s="4">
        <v>3900</v>
      </c>
      <c r="E920" s="4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3">
        <f t="shared" si="84"/>
        <v>5.0256410256410255E-2</v>
      </c>
      <c r="P920" s="5">
        <f t="shared" si="85"/>
        <v>19.600000000000001</v>
      </c>
      <c r="Q920" s="3" t="str">
        <f t="shared" si="86"/>
        <v>music</v>
      </c>
      <c r="R920" t="str">
        <f t="shared" si="87"/>
        <v>jazz</v>
      </c>
      <c r="S920" s="13">
        <f t="shared" si="88"/>
        <v>41944.916215277779</v>
      </c>
      <c r="T920" s="13">
        <f t="shared" si="89"/>
        <v>41974.957881944443</v>
      </c>
    </row>
    <row r="921" spans="1:20" ht="16">
      <c r="A921">
        <v>919</v>
      </c>
      <c r="B921" s="1" t="s">
        <v>920</v>
      </c>
      <c r="C921" s="1" t="s">
        <v>5029</v>
      </c>
      <c r="D921" s="4">
        <v>20000</v>
      </c>
      <c r="E921" s="4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3">
        <f t="shared" si="84"/>
        <v>5.0000000000000001E-3</v>
      </c>
      <c r="P921" s="5">
        <f t="shared" si="85"/>
        <v>100</v>
      </c>
      <c r="Q921" s="3" t="str">
        <f t="shared" si="86"/>
        <v>music</v>
      </c>
      <c r="R921" t="str">
        <f t="shared" si="87"/>
        <v>jazz</v>
      </c>
      <c r="S921" s="13">
        <f t="shared" si="88"/>
        <v>41227.641724537039</v>
      </c>
      <c r="T921" s="13">
        <f t="shared" si="89"/>
        <v>41262.641724537039</v>
      </c>
    </row>
    <row r="922" spans="1:20" ht="48">
      <c r="A922">
        <v>920</v>
      </c>
      <c r="B922" s="1" t="s">
        <v>921</v>
      </c>
      <c r="C922" s="1" t="s">
        <v>5030</v>
      </c>
      <c r="D922" s="4">
        <v>5500</v>
      </c>
      <c r="E922" s="4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3">
        <f t="shared" si="84"/>
        <v>0</v>
      </c>
      <c r="P922" s="5" t="e">
        <f t="shared" si="85"/>
        <v>#DIV/0!</v>
      </c>
      <c r="Q922" s="3" t="str">
        <f t="shared" si="86"/>
        <v>music</v>
      </c>
      <c r="R922" t="str">
        <f t="shared" si="87"/>
        <v>jazz</v>
      </c>
      <c r="S922" s="13">
        <f t="shared" si="88"/>
        <v>41562.67155092593</v>
      </c>
      <c r="T922" s="13">
        <f t="shared" si="89"/>
        <v>41592.713217592594</v>
      </c>
    </row>
    <row r="923" spans="1:20" ht="48">
      <c r="A923">
        <v>921</v>
      </c>
      <c r="B923" s="1" t="s">
        <v>922</v>
      </c>
      <c r="C923" s="1" t="s">
        <v>5031</v>
      </c>
      <c r="D923" s="4">
        <v>15000</v>
      </c>
      <c r="E923" s="4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3">
        <f t="shared" si="84"/>
        <v>0.309</v>
      </c>
      <c r="P923" s="5">
        <f t="shared" si="85"/>
        <v>231.75</v>
      </c>
      <c r="Q923" s="3" t="str">
        <f t="shared" si="86"/>
        <v>music</v>
      </c>
      <c r="R923" t="str">
        <f t="shared" si="87"/>
        <v>jazz</v>
      </c>
      <c r="S923" s="13">
        <f t="shared" si="88"/>
        <v>40847.171018518515</v>
      </c>
      <c r="T923" s="13">
        <f t="shared" si="89"/>
        <v>40889.212685185186</v>
      </c>
    </row>
    <row r="924" spans="1:20" ht="48">
      <c r="A924">
        <v>922</v>
      </c>
      <c r="B924" s="1" t="s">
        <v>923</v>
      </c>
      <c r="C924" s="1" t="s">
        <v>5032</v>
      </c>
      <c r="D924" s="4">
        <v>27000</v>
      </c>
      <c r="E924" s="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3">
        <f t="shared" si="84"/>
        <v>0.21037037037037037</v>
      </c>
      <c r="P924" s="5">
        <f t="shared" si="85"/>
        <v>189.33333333333334</v>
      </c>
      <c r="Q924" s="3" t="str">
        <f t="shared" si="86"/>
        <v>music</v>
      </c>
      <c r="R924" t="str">
        <f t="shared" si="87"/>
        <v>jazz</v>
      </c>
      <c r="S924" s="13">
        <f t="shared" si="88"/>
        <v>41878.530011574076</v>
      </c>
      <c r="T924" s="13">
        <f t="shared" si="89"/>
        <v>41913.530011574076</v>
      </c>
    </row>
    <row r="925" spans="1:20" ht="48">
      <c r="A925">
        <v>923</v>
      </c>
      <c r="B925" s="1" t="s">
        <v>924</v>
      </c>
      <c r="C925" s="1" t="s">
        <v>5033</v>
      </c>
      <c r="D925" s="4">
        <v>15000</v>
      </c>
      <c r="E925" s="4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3">
        <f t="shared" si="84"/>
        <v>2.1999999999999999E-2</v>
      </c>
      <c r="P925" s="5">
        <f t="shared" si="85"/>
        <v>55</v>
      </c>
      <c r="Q925" s="3" t="str">
        <f t="shared" si="86"/>
        <v>music</v>
      </c>
      <c r="R925" t="str">
        <f t="shared" si="87"/>
        <v>jazz</v>
      </c>
      <c r="S925" s="13">
        <f t="shared" si="88"/>
        <v>41934.959756944445</v>
      </c>
      <c r="T925" s="13">
        <f t="shared" si="89"/>
        <v>41965.001423611116</v>
      </c>
    </row>
    <row r="926" spans="1:20" ht="48">
      <c r="A926">
        <v>924</v>
      </c>
      <c r="B926" s="1" t="s">
        <v>925</v>
      </c>
      <c r="C926" s="1" t="s">
        <v>5034</v>
      </c>
      <c r="D926" s="4">
        <v>3000</v>
      </c>
      <c r="E926" s="4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3">
        <f t="shared" si="84"/>
        <v>0.109</v>
      </c>
      <c r="P926" s="5">
        <f t="shared" si="85"/>
        <v>21.8</v>
      </c>
      <c r="Q926" s="3" t="str">
        <f t="shared" si="86"/>
        <v>music</v>
      </c>
      <c r="R926" t="str">
        <f t="shared" si="87"/>
        <v>jazz</v>
      </c>
      <c r="S926" s="13">
        <f t="shared" si="88"/>
        <v>41288.942928240744</v>
      </c>
      <c r="T926" s="13">
        <f t="shared" si="89"/>
        <v>41318.942928240744</v>
      </c>
    </row>
    <row r="927" spans="1:20" ht="48">
      <c r="A927">
        <v>925</v>
      </c>
      <c r="B927" s="1" t="s">
        <v>926</v>
      </c>
      <c r="C927" s="1" t="s">
        <v>5035</v>
      </c>
      <c r="D927" s="4">
        <v>6000</v>
      </c>
      <c r="E927" s="4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3">
        <f t="shared" si="84"/>
        <v>2.6666666666666668E-2</v>
      </c>
      <c r="P927" s="5">
        <f t="shared" si="85"/>
        <v>32</v>
      </c>
      <c r="Q927" s="3" t="str">
        <f t="shared" si="86"/>
        <v>music</v>
      </c>
      <c r="R927" t="str">
        <f t="shared" si="87"/>
        <v>jazz</v>
      </c>
      <c r="S927" s="13">
        <f t="shared" si="88"/>
        <v>41575.880914351852</v>
      </c>
      <c r="T927" s="13">
        <f t="shared" si="89"/>
        <v>41605.922581018516</v>
      </c>
    </row>
    <row r="928" spans="1:20" ht="64">
      <c r="A928">
        <v>926</v>
      </c>
      <c r="B928" s="1" t="s">
        <v>927</v>
      </c>
      <c r="C928" s="1" t="s">
        <v>5036</v>
      </c>
      <c r="D928" s="4">
        <v>7000</v>
      </c>
      <c r="E928" s="4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3">
        <f t="shared" si="84"/>
        <v>0</v>
      </c>
      <c r="P928" s="5" t="e">
        <f t="shared" si="85"/>
        <v>#DIV/0!</v>
      </c>
      <c r="Q928" s="3" t="str">
        <f t="shared" si="86"/>
        <v>music</v>
      </c>
      <c r="R928" t="str">
        <f t="shared" si="87"/>
        <v>jazz</v>
      </c>
      <c r="S928" s="13">
        <f t="shared" si="88"/>
        <v>40338.02002314815</v>
      </c>
      <c r="T928" s="13">
        <f t="shared" si="89"/>
        <v>40367.944444444445</v>
      </c>
    </row>
    <row r="929" spans="1:20" ht="32">
      <c r="A929">
        <v>927</v>
      </c>
      <c r="B929" s="1" t="s">
        <v>928</v>
      </c>
      <c r="C929" s="1" t="s">
        <v>5037</v>
      </c>
      <c r="D929" s="4">
        <v>20000</v>
      </c>
      <c r="E929" s="4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3">
        <f t="shared" si="84"/>
        <v>0</v>
      </c>
      <c r="P929" s="5" t="e">
        <f t="shared" si="85"/>
        <v>#DIV/0!</v>
      </c>
      <c r="Q929" s="3" t="str">
        <f t="shared" si="86"/>
        <v>music</v>
      </c>
      <c r="R929" t="str">
        <f t="shared" si="87"/>
        <v>jazz</v>
      </c>
      <c r="S929" s="13">
        <f t="shared" si="88"/>
        <v>41013.822858796295</v>
      </c>
      <c r="T929" s="13">
        <f t="shared" si="89"/>
        <v>41043.822858796295</v>
      </c>
    </row>
    <row r="930" spans="1:20" ht="48">
      <c r="A930">
        <v>928</v>
      </c>
      <c r="B930" s="1" t="s">
        <v>929</v>
      </c>
      <c r="C930" s="1" t="s">
        <v>5038</v>
      </c>
      <c r="D930" s="4">
        <v>14500</v>
      </c>
      <c r="E930" s="4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3">
        <f t="shared" si="84"/>
        <v>0.10862068965517241</v>
      </c>
      <c r="P930" s="5">
        <f t="shared" si="85"/>
        <v>56.25</v>
      </c>
      <c r="Q930" s="3" t="str">
        <f t="shared" si="86"/>
        <v>music</v>
      </c>
      <c r="R930" t="str">
        <f t="shared" si="87"/>
        <v>jazz</v>
      </c>
      <c r="S930" s="13">
        <f t="shared" si="88"/>
        <v>41180.86241898148</v>
      </c>
      <c r="T930" s="13">
        <f t="shared" si="89"/>
        <v>41231</v>
      </c>
    </row>
    <row r="931" spans="1:20" ht="48">
      <c r="A931">
        <v>929</v>
      </c>
      <c r="B931" s="1" t="s">
        <v>930</v>
      </c>
      <c r="C931" s="1" t="s">
        <v>5039</v>
      </c>
      <c r="D931" s="4">
        <v>500</v>
      </c>
      <c r="E931" s="4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3">
        <f t="shared" si="84"/>
        <v>0</v>
      </c>
      <c r="P931" s="5" t="e">
        <f t="shared" si="85"/>
        <v>#DIV/0!</v>
      </c>
      <c r="Q931" s="3" t="str">
        <f t="shared" si="86"/>
        <v>music</v>
      </c>
      <c r="R931" t="str">
        <f t="shared" si="87"/>
        <v>jazz</v>
      </c>
      <c r="S931" s="13">
        <f t="shared" si="88"/>
        <v>40978.238067129627</v>
      </c>
      <c r="T931" s="13">
        <f t="shared" si="89"/>
        <v>41008.196400462963</v>
      </c>
    </row>
    <row r="932" spans="1:20" ht="48">
      <c r="A932">
        <v>930</v>
      </c>
      <c r="B932" s="1" t="s">
        <v>931</v>
      </c>
      <c r="C932" s="1" t="s">
        <v>5040</v>
      </c>
      <c r="D932" s="4">
        <v>900</v>
      </c>
      <c r="E932" s="4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3">
        <f t="shared" si="84"/>
        <v>0.38333333333333336</v>
      </c>
      <c r="P932" s="5">
        <f t="shared" si="85"/>
        <v>69</v>
      </c>
      <c r="Q932" s="3" t="str">
        <f t="shared" si="86"/>
        <v>music</v>
      </c>
      <c r="R932" t="str">
        <f t="shared" si="87"/>
        <v>jazz</v>
      </c>
      <c r="S932" s="13">
        <f t="shared" si="88"/>
        <v>40312.915578703702</v>
      </c>
      <c r="T932" s="13">
        <f t="shared" si="89"/>
        <v>40354.897222222222</v>
      </c>
    </row>
    <row r="933" spans="1:20" ht="48">
      <c r="A933">
        <v>931</v>
      </c>
      <c r="B933" s="1" t="s">
        <v>932</v>
      </c>
      <c r="C933" s="1" t="s">
        <v>5041</v>
      </c>
      <c r="D933" s="4">
        <v>2000</v>
      </c>
      <c r="E933" s="4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3">
        <f t="shared" si="84"/>
        <v>6.5500000000000003E-2</v>
      </c>
      <c r="P933" s="5">
        <f t="shared" si="85"/>
        <v>18.714285714285715</v>
      </c>
      <c r="Q933" s="3" t="str">
        <f t="shared" si="86"/>
        <v>music</v>
      </c>
      <c r="R933" t="str">
        <f t="shared" si="87"/>
        <v>jazz</v>
      </c>
      <c r="S933" s="13">
        <f t="shared" si="88"/>
        <v>41680.359976851854</v>
      </c>
      <c r="T933" s="13">
        <f t="shared" si="89"/>
        <v>41714.916666666664</v>
      </c>
    </row>
    <row r="934" spans="1:20" ht="32">
      <c r="A934">
        <v>932</v>
      </c>
      <c r="B934" s="1" t="s">
        <v>933</v>
      </c>
      <c r="C934" s="1" t="s">
        <v>5042</v>
      </c>
      <c r="D934" s="4">
        <v>9500</v>
      </c>
      <c r="E934" s="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3">
        <f t="shared" si="84"/>
        <v>0.14536842105263159</v>
      </c>
      <c r="P934" s="5">
        <f t="shared" si="85"/>
        <v>46.033333333333331</v>
      </c>
      <c r="Q934" s="3" t="str">
        <f t="shared" si="86"/>
        <v>music</v>
      </c>
      <c r="R934" t="str">
        <f t="shared" si="87"/>
        <v>jazz</v>
      </c>
      <c r="S934" s="13">
        <f t="shared" si="88"/>
        <v>41310.969270833331</v>
      </c>
      <c r="T934" s="13">
        <f t="shared" si="89"/>
        <v>41355.927604166667</v>
      </c>
    </row>
    <row r="935" spans="1:20" ht="48">
      <c r="A935">
        <v>933</v>
      </c>
      <c r="B935" s="1" t="s">
        <v>934</v>
      </c>
      <c r="C935" s="1" t="s">
        <v>5043</v>
      </c>
      <c r="D935" s="4">
        <v>2000</v>
      </c>
      <c r="E935" s="4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3">
        <f t="shared" si="84"/>
        <v>0.06</v>
      </c>
      <c r="P935" s="5">
        <f t="shared" si="85"/>
        <v>60</v>
      </c>
      <c r="Q935" s="3" t="str">
        <f t="shared" si="86"/>
        <v>music</v>
      </c>
      <c r="R935" t="str">
        <f t="shared" si="87"/>
        <v>jazz</v>
      </c>
      <c r="S935" s="13">
        <f t="shared" si="88"/>
        <v>41711.169085648151</v>
      </c>
      <c r="T935" s="13">
        <f t="shared" si="89"/>
        <v>41771.169085648151</v>
      </c>
    </row>
    <row r="936" spans="1:20" ht="48">
      <c r="A936">
        <v>934</v>
      </c>
      <c r="B936" s="1" t="s">
        <v>935</v>
      </c>
      <c r="C936" s="1" t="s">
        <v>5044</v>
      </c>
      <c r="D936" s="4">
        <v>5000</v>
      </c>
      <c r="E936" s="4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3">
        <f t="shared" si="84"/>
        <v>0.30399999999999999</v>
      </c>
      <c r="P936" s="5">
        <f t="shared" si="85"/>
        <v>50.666666666666664</v>
      </c>
      <c r="Q936" s="3" t="str">
        <f t="shared" si="86"/>
        <v>music</v>
      </c>
      <c r="R936" t="str">
        <f t="shared" si="87"/>
        <v>jazz</v>
      </c>
      <c r="S936" s="13">
        <f t="shared" si="88"/>
        <v>41733.737083333333</v>
      </c>
      <c r="T936" s="13">
        <f t="shared" si="89"/>
        <v>41763.25</v>
      </c>
    </row>
    <row r="937" spans="1:20" ht="48">
      <c r="A937">
        <v>935</v>
      </c>
      <c r="B937" s="1" t="s">
        <v>936</v>
      </c>
      <c r="C937" s="1" t="s">
        <v>5045</v>
      </c>
      <c r="D937" s="4">
        <v>3500</v>
      </c>
      <c r="E937" s="4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3">
        <f t="shared" si="84"/>
        <v>1.4285714285714285E-2</v>
      </c>
      <c r="P937" s="5">
        <f t="shared" si="85"/>
        <v>25</v>
      </c>
      <c r="Q937" s="3" t="str">
        <f t="shared" si="86"/>
        <v>music</v>
      </c>
      <c r="R937" t="str">
        <f t="shared" si="87"/>
        <v>jazz</v>
      </c>
      <c r="S937" s="13">
        <f t="shared" si="88"/>
        <v>42368.333668981482</v>
      </c>
      <c r="T937" s="13">
        <f t="shared" si="89"/>
        <v>42398.333668981482</v>
      </c>
    </row>
    <row r="938" spans="1:20" ht="48">
      <c r="A938">
        <v>936</v>
      </c>
      <c r="B938" s="1" t="s">
        <v>937</v>
      </c>
      <c r="C938" s="1" t="s">
        <v>5046</v>
      </c>
      <c r="D938" s="4">
        <v>1400</v>
      </c>
      <c r="E938" s="4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3">
        <f t="shared" si="84"/>
        <v>0</v>
      </c>
      <c r="P938" s="5" t="e">
        <f t="shared" si="85"/>
        <v>#DIV/0!</v>
      </c>
      <c r="Q938" s="3" t="str">
        <f t="shared" si="86"/>
        <v>music</v>
      </c>
      <c r="R938" t="str">
        <f t="shared" si="87"/>
        <v>jazz</v>
      </c>
      <c r="S938" s="13">
        <f t="shared" si="88"/>
        <v>40883.024178240739</v>
      </c>
      <c r="T938" s="13">
        <f t="shared" si="89"/>
        <v>40926.833333333336</v>
      </c>
    </row>
    <row r="939" spans="1:20" ht="48">
      <c r="A939">
        <v>937</v>
      </c>
      <c r="B939" s="1" t="s">
        <v>938</v>
      </c>
      <c r="C939" s="1" t="s">
        <v>5047</v>
      </c>
      <c r="D939" s="4">
        <v>3500</v>
      </c>
      <c r="E939" s="4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3">
        <f t="shared" si="84"/>
        <v>1.1428571428571429E-2</v>
      </c>
      <c r="P939" s="5">
        <f t="shared" si="85"/>
        <v>20</v>
      </c>
      <c r="Q939" s="3" t="str">
        <f t="shared" si="86"/>
        <v>music</v>
      </c>
      <c r="R939" t="str">
        <f t="shared" si="87"/>
        <v>jazz</v>
      </c>
      <c r="S939" s="13">
        <f t="shared" si="88"/>
        <v>41551.798113425924</v>
      </c>
      <c r="T939" s="13">
        <f t="shared" si="89"/>
        <v>41581.839780092596</v>
      </c>
    </row>
    <row r="940" spans="1:20" ht="48">
      <c r="A940">
        <v>938</v>
      </c>
      <c r="B940" s="1" t="s">
        <v>939</v>
      </c>
      <c r="C940" s="1" t="s">
        <v>5048</v>
      </c>
      <c r="D940" s="4">
        <v>7000</v>
      </c>
      <c r="E940" s="4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3">
        <f t="shared" si="84"/>
        <v>3.5714285714285713E-3</v>
      </c>
      <c r="P940" s="5">
        <f t="shared" si="85"/>
        <v>25</v>
      </c>
      <c r="Q940" s="3" t="str">
        <f t="shared" si="86"/>
        <v>music</v>
      </c>
      <c r="R940" t="str">
        <f t="shared" si="87"/>
        <v>jazz</v>
      </c>
      <c r="S940" s="13">
        <f t="shared" si="88"/>
        <v>41124.479722222226</v>
      </c>
      <c r="T940" s="13">
        <f t="shared" si="89"/>
        <v>41154.479722222226</v>
      </c>
    </row>
    <row r="941" spans="1:20" ht="48">
      <c r="A941">
        <v>939</v>
      </c>
      <c r="B941" s="1" t="s">
        <v>940</v>
      </c>
      <c r="C941" s="1" t="s">
        <v>5049</v>
      </c>
      <c r="D941" s="4">
        <v>2750</v>
      </c>
      <c r="E941" s="4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3">
        <f t="shared" si="84"/>
        <v>1.4545454545454545E-2</v>
      </c>
      <c r="P941" s="5">
        <f t="shared" si="85"/>
        <v>20</v>
      </c>
      <c r="Q941" s="3" t="str">
        <f t="shared" si="86"/>
        <v>music</v>
      </c>
      <c r="R941" t="str">
        <f t="shared" si="87"/>
        <v>jazz</v>
      </c>
      <c r="S941" s="13">
        <f t="shared" si="88"/>
        <v>41416.763171296298</v>
      </c>
      <c r="T941" s="13">
        <f t="shared" si="89"/>
        <v>41455.831944444442</v>
      </c>
    </row>
    <row r="942" spans="1:20" ht="48">
      <c r="A942">
        <v>940</v>
      </c>
      <c r="B942" s="1" t="s">
        <v>941</v>
      </c>
      <c r="C942" s="1" t="s">
        <v>5050</v>
      </c>
      <c r="D942" s="4">
        <v>9000</v>
      </c>
      <c r="E942" s="4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3">
        <f t="shared" si="84"/>
        <v>0.17155555555555554</v>
      </c>
      <c r="P942" s="5">
        <f t="shared" si="85"/>
        <v>110.28571428571429</v>
      </c>
      <c r="Q942" s="3" t="str">
        <f t="shared" si="86"/>
        <v>technology</v>
      </c>
      <c r="R942" t="str">
        <f t="shared" si="87"/>
        <v>wearables</v>
      </c>
      <c r="S942" s="13">
        <f t="shared" si="88"/>
        <v>42182.008402777778</v>
      </c>
      <c r="T942" s="13">
        <f t="shared" si="89"/>
        <v>42227.008402777778</v>
      </c>
    </row>
    <row r="943" spans="1:20" ht="48">
      <c r="A943">
        <v>941</v>
      </c>
      <c r="B943" s="1" t="s">
        <v>942</v>
      </c>
      <c r="C943" s="1" t="s">
        <v>5051</v>
      </c>
      <c r="D943" s="4">
        <v>50000</v>
      </c>
      <c r="E943" s="4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3">
        <f t="shared" si="84"/>
        <v>2.3220000000000001E-2</v>
      </c>
      <c r="P943" s="5">
        <f t="shared" si="85"/>
        <v>37.451612903225808</v>
      </c>
      <c r="Q943" s="3" t="str">
        <f t="shared" si="86"/>
        <v>technology</v>
      </c>
      <c r="R943" t="str">
        <f t="shared" si="87"/>
        <v>wearables</v>
      </c>
      <c r="S943" s="13">
        <f t="shared" si="88"/>
        <v>42746.096585648149</v>
      </c>
      <c r="T943" s="13">
        <f t="shared" si="89"/>
        <v>42776.096585648149</v>
      </c>
    </row>
    <row r="944" spans="1:20" ht="48">
      <c r="A944">
        <v>942</v>
      </c>
      <c r="B944" s="1" t="s">
        <v>943</v>
      </c>
      <c r="C944" s="1" t="s">
        <v>5052</v>
      </c>
      <c r="D944" s="4">
        <v>7500</v>
      </c>
      <c r="E944" s="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3">
        <f t="shared" si="84"/>
        <v>8.9066666666666669E-2</v>
      </c>
      <c r="P944" s="5">
        <f t="shared" si="85"/>
        <v>41.75</v>
      </c>
      <c r="Q944" s="3" t="str">
        <f t="shared" si="86"/>
        <v>technology</v>
      </c>
      <c r="R944" t="str">
        <f t="shared" si="87"/>
        <v>wearables</v>
      </c>
      <c r="S944" s="13">
        <f t="shared" si="88"/>
        <v>42382.843287037031</v>
      </c>
      <c r="T944" s="13">
        <f t="shared" si="89"/>
        <v>42418.843287037031</v>
      </c>
    </row>
    <row r="945" spans="1:20" ht="32">
      <c r="A945">
        <v>943</v>
      </c>
      <c r="B945" s="1" t="s">
        <v>944</v>
      </c>
      <c r="C945" s="1" t="s">
        <v>5053</v>
      </c>
      <c r="D945" s="4">
        <v>3000</v>
      </c>
      <c r="E945" s="4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3">
        <f t="shared" si="84"/>
        <v>9.633333333333334E-2</v>
      </c>
      <c r="P945" s="5">
        <f t="shared" si="85"/>
        <v>24.083333333333332</v>
      </c>
      <c r="Q945" s="3" t="str">
        <f t="shared" si="86"/>
        <v>technology</v>
      </c>
      <c r="R945" t="str">
        <f t="shared" si="87"/>
        <v>wearables</v>
      </c>
      <c r="S945" s="13">
        <f t="shared" si="88"/>
        <v>42673.66788194445</v>
      </c>
      <c r="T945" s="13">
        <f t="shared" si="89"/>
        <v>42703.709548611107</v>
      </c>
    </row>
    <row r="946" spans="1:20" ht="48">
      <c r="A946">
        <v>944</v>
      </c>
      <c r="B946" s="1" t="s">
        <v>945</v>
      </c>
      <c r="C946" s="1" t="s">
        <v>5054</v>
      </c>
      <c r="D946" s="4">
        <v>50000</v>
      </c>
      <c r="E946" s="4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3">
        <f t="shared" si="84"/>
        <v>0.13325999999999999</v>
      </c>
      <c r="P946" s="5">
        <f t="shared" si="85"/>
        <v>69.40625</v>
      </c>
      <c r="Q946" s="3" t="str">
        <f t="shared" si="86"/>
        <v>technology</v>
      </c>
      <c r="R946" t="str">
        <f t="shared" si="87"/>
        <v>wearables</v>
      </c>
      <c r="S946" s="13">
        <f t="shared" si="88"/>
        <v>42444.583912037036</v>
      </c>
      <c r="T946" s="13">
        <f t="shared" si="89"/>
        <v>42478.583333333328</v>
      </c>
    </row>
    <row r="947" spans="1:20" ht="48">
      <c r="A947">
        <v>945</v>
      </c>
      <c r="B947" s="1" t="s">
        <v>946</v>
      </c>
      <c r="C947" s="1" t="s">
        <v>5055</v>
      </c>
      <c r="D947" s="4">
        <v>100000</v>
      </c>
      <c r="E947" s="4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3">
        <f t="shared" si="84"/>
        <v>2.4840000000000001E-2</v>
      </c>
      <c r="P947" s="5">
        <f t="shared" si="85"/>
        <v>155.25</v>
      </c>
      <c r="Q947" s="3" t="str">
        <f t="shared" si="86"/>
        <v>technology</v>
      </c>
      <c r="R947" t="str">
        <f t="shared" si="87"/>
        <v>wearables</v>
      </c>
      <c r="S947" s="13">
        <f t="shared" si="88"/>
        <v>42732.872986111113</v>
      </c>
      <c r="T947" s="13">
        <f t="shared" si="89"/>
        <v>42784.999305555553</v>
      </c>
    </row>
    <row r="948" spans="1:20" ht="32">
      <c r="A948">
        <v>946</v>
      </c>
      <c r="B948" s="1" t="s">
        <v>947</v>
      </c>
      <c r="C948" s="1" t="s">
        <v>5056</v>
      </c>
      <c r="D948" s="4">
        <v>15000</v>
      </c>
      <c r="E948" s="4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3">
        <f t="shared" si="84"/>
        <v>1.9066666666666666E-2</v>
      </c>
      <c r="P948" s="5">
        <f t="shared" si="85"/>
        <v>57.2</v>
      </c>
      <c r="Q948" s="3" t="str">
        <f t="shared" si="86"/>
        <v>technology</v>
      </c>
      <c r="R948" t="str">
        <f t="shared" si="87"/>
        <v>wearables</v>
      </c>
      <c r="S948" s="13">
        <f t="shared" si="88"/>
        <v>42592.750555555554</v>
      </c>
      <c r="T948" s="13">
        <f t="shared" si="89"/>
        <v>42622.750555555554</v>
      </c>
    </row>
    <row r="949" spans="1:20" ht="48">
      <c r="A949">
        <v>947</v>
      </c>
      <c r="B949" s="1" t="s">
        <v>948</v>
      </c>
      <c r="C949" s="1" t="s">
        <v>5057</v>
      </c>
      <c r="D949" s="4">
        <v>850</v>
      </c>
      <c r="E949" s="4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3">
        <f t="shared" si="84"/>
        <v>0</v>
      </c>
      <c r="P949" s="5" t="e">
        <f t="shared" si="85"/>
        <v>#DIV/0!</v>
      </c>
      <c r="Q949" s="3" t="str">
        <f t="shared" si="86"/>
        <v>technology</v>
      </c>
      <c r="R949" t="str">
        <f t="shared" si="87"/>
        <v>wearables</v>
      </c>
      <c r="S949" s="13">
        <f t="shared" si="88"/>
        <v>42491.781319444446</v>
      </c>
      <c r="T949" s="13">
        <f t="shared" si="89"/>
        <v>42551.781319444446</v>
      </c>
    </row>
    <row r="950" spans="1:20" ht="48">
      <c r="A950">
        <v>948</v>
      </c>
      <c r="B950" s="1" t="s">
        <v>949</v>
      </c>
      <c r="C950" s="1" t="s">
        <v>5058</v>
      </c>
      <c r="D950" s="4">
        <v>4000</v>
      </c>
      <c r="E950" s="4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3">
        <f t="shared" si="84"/>
        <v>0.12</v>
      </c>
      <c r="P950" s="5">
        <f t="shared" si="85"/>
        <v>60</v>
      </c>
      <c r="Q950" s="3" t="str">
        <f t="shared" si="86"/>
        <v>technology</v>
      </c>
      <c r="R950" t="str">
        <f t="shared" si="87"/>
        <v>wearables</v>
      </c>
      <c r="S950" s="13">
        <f t="shared" si="88"/>
        <v>42411.828287037039</v>
      </c>
      <c r="T950" s="13">
        <f t="shared" si="89"/>
        <v>42441.828287037039</v>
      </c>
    </row>
    <row r="951" spans="1:20" ht="48">
      <c r="A951">
        <v>949</v>
      </c>
      <c r="B951" s="1" t="s">
        <v>950</v>
      </c>
      <c r="C951" s="1" t="s">
        <v>5059</v>
      </c>
      <c r="D951" s="4">
        <v>20000</v>
      </c>
      <c r="E951" s="4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3">
        <f t="shared" si="84"/>
        <v>1.3650000000000001E-2</v>
      </c>
      <c r="P951" s="5">
        <f t="shared" si="85"/>
        <v>39</v>
      </c>
      <c r="Q951" s="3" t="str">
        <f t="shared" si="86"/>
        <v>technology</v>
      </c>
      <c r="R951" t="str">
        <f t="shared" si="87"/>
        <v>wearables</v>
      </c>
      <c r="S951" s="13">
        <f t="shared" si="88"/>
        <v>42361.043703703705</v>
      </c>
      <c r="T951" s="13">
        <f t="shared" si="89"/>
        <v>42421.043703703705</v>
      </c>
    </row>
    <row r="952" spans="1:20" ht="48">
      <c r="A952">
        <v>950</v>
      </c>
      <c r="B952" s="1" t="s">
        <v>951</v>
      </c>
      <c r="C952" s="1" t="s">
        <v>5060</v>
      </c>
      <c r="D952" s="4">
        <v>5000</v>
      </c>
      <c r="E952" s="4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3">
        <f t="shared" si="84"/>
        <v>0.28039999999999998</v>
      </c>
      <c r="P952" s="5">
        <f t="shared" si="85"/>
        <v>58.416666666666664</v>
      </c>
      <c r="Q952" s="3" t="str">
        <f t="shared" si="86"/>
        <v>technology</v>
      </c>
      <c r="R952" t="str">
        <f t="shared" si="87"/>
        <v>wearables</v>
      </c>
      <c r="S952" s="13">
        <f t="shared" si="88"/>
        <v>42356.750706018516</v>
      </c>
      <c r="T952" s="13">
        <f t="shared" si="89"/>
        <v>42386.750706018516</v>
      </c>
    </row>
    <row r="953" spans="1:20" ht="16">
      <c r="A953">
        <v>951</v>
      </c>
      <c r="B953" s="1" t="s">
        <v>952</v>
      </c>
      <c r="C953" s="1" t="s">
        <v>5061</v>
      </c>
      <c r="D953" s="4">
        <v>50000</v>
      </c>
      <c r="E953" s="4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3">
        <f t="shared" si="84"/>
        <v>0.38390000000000002</v>
      </c>
      <c r="P953" s="5">
        <f t="shared" si="85"/>
        <v>158.63636363636363</v>
      </c>
      <c r="Q953" s="3" t="str">
        <f t="shared" si="86"/>
        <v>technology</v>
      </c>
      <c r="R953" t="str">
        <f t="shared" si="87"/>
        <v>wearables</v>
      </c>
      <c r="S953" s="13">
        <f t="shared" si="88"/>
        <v>42480.653611111105</v>
      </c>
      <c r="T953" s="13">
        <f t="shared" si="89"/>
        <v>42525.653611111105</v>
      </c>
    </row>
    <row r="954" spans="1:20" ht="32">
      <c r="A954">
        <v>952</v>
      </c>
      <c r="B954" s="1" t="s">
        <v>953</v>
      </c>
      <c r="C954" s="1" t="s">
        <v>5062</v>
      </c>
      <c r="D954" s="4">
        <v>49000</v>
      </c>
      <c r="E954" s="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3">
        <f t="shared" si="84"/>
        <v>0.39942857142857141</v>
      </c>
      <c r="P954" s="5">
        <f t="shared" si="85"/>
        <v>99.857142857142861</v>
      </c>
      <c r="Q954" s="3" t="str">
        <f t="shared" si="86"/>
        <v>technology</v>
      </c>
      <c r="R954" t="str">
        <f t="shared" si="87"/>
        <v>wearables</v>
      </c>
      <c r="S954" s="13">
        <f t="shared" si="88"/>
        <v>42662.613564814819</v>
      </c>
      <c r="T954" s="13">
        <f t="shared" si="89"/>
        <v>42692.655231481483</v>
      </c>
    </row>
    <row r="955" spans="1:20" ht="48">
      <c r="A955">
        <v>953</v>
      </c>
      <c r="B955" s="1" t="s">
        <v>954</v>
      </c>
      <c r="C955" s="1" t="s">
        <v>5063</v>
      </c>
      <c r="D955" s="4">
        <v>15000</v>
      </c>
      <c r="E955" s="4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3">
        <f t="shared" si="84"/>
        <v>8.3999999999999995E-3</v>
      </c>
      <c r="P955" s="5">
        <f t="shared" si="85"/>
        <v>25.2</v>
      </c>
      <c r="Q955" s="3" t="str">
        <f t="shared" si="86"/>
        <v>technology</v>
      </c>
      <c r="R955" t="str">
        <f t="shared" si="87"/>
        <v>wearables</v>
      </c>
      <c r="S955" s="13">
        <f t="shared" si="88"/>
        <v>41999.164340277777</v>
      </c>
      <c r="T955" s="13">
        <f t="shared" si="89"/>
        <v>42029.164340277777</v>
      </c>
    </row>
    <row r="956" spans="1:20" ht="48">
      <c r="A956">
        <v>954</v>
      </c>
      <c r="B956" s="1" t="s">
        <v>955</v>
      </c>
      <c r="C956" s="1" t="s">
        <v>5064</v>
      </c>
      <c r="D956" s="4">
        <v>15000</v>
      </c>
      <c r="E956" s="4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3">
        <f t="shared" si="84"/>
        <v>0.43406666666666666</v>
      </c>
      <c r="P956" s="5">
        <f t="shared" si="85"/>
        <v>89.191780821917803</v>
      </c>
      <c r="Q956" s="3" t="str">
        <f t="shared" si="86"/>
        <v>technology</v>
      </c>
      <c r="R956" t="str">
        <f t="shared" si="87"/>
        <v>wearables</v>
      </c>
      <c r="S956" s="13">
        <f t="shared" si="88"/>
        <v>42194.833784722221</v>
      </c>
      <c r="T956" s="13">
        <f t="shared" si="89"/>
        <v>42236.833784722221</v>
      </c>
    </row>
    <row r="957" spans="1:20" ht="48">
      <c r="A957">
        <v>955</v>
      </c>
      <c r="B957" s="1" t="s">
        <v>956</v>
      </c>
      <c r="C957" s="1" t="s">
        <v>5065</v>
      </c>
      <c r="D957" s="4">
        <v>300000</v>
      </c>
      <c r="E957" s="4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3">
        <f t="shared" si="84"/>
        <v>5.6613333333333335E-2</v>
      </c>
      <c r="P957" s="5">
        <f t="shared" si="85"/>
        <v>182.6236559139785</v>
      </c>
      <c r="Q957" s="3" t="str">
        <f t="shared" si="86"/>
        <v>technology</v>
      </c>
      <c r="R957" t="str">
        <f t="shared" si="87"/>
        <v>wearables</v>
      </c>
      <c r="S957" s="13">
        <f t="shared" si="88"/>
        <v>42586.295138888891</v>
      </c>
      <c r="T957" s="13">
        <f t="shared" si="89"/>
        <v>42626.295138888891</v>
      </c>
    </row>
    <row r="958" spans="1:20" ht="64">
      <c r="A958">
        <v>956</v>
      </c>
      <c r="B958" s="1" t="s">
        <v>957</v>
      </c>
      <c r="C958" s="1" t="s">
        <v>5066</v>
      </c>
      <c r="D958" s="4">
        <v>50000</v>
      </c>
      <c r="E958" s="4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3">
        <f t="shared" si="84"/>
        <v>1.7219999999999999E-2</v>
      </c>
      <c r="P958" s="5">
        <f t="shared" si="85"/>
        <v>50.647058823529413</v>
      </c>
      <c r="Q958" s="3" t="str">
        <f t="shared" si="86"/>
        <v>technology</v>
      </c>
      <c r="R958" t="str">
        <f t="shared" si="87"/>
        <v>wearables</v>
      </c>
      <c r="S958" s="13">
        <f t="shared" si="88"/>
        <v>42060.913877314815</v>
      </c>
      <c r="T958" s="13">
        <f t="shared" si="89"/>
        <v>42120.872210648144</v>
      </c>
    </row>
    <row r="959" spans="1:20" ht="32">
      <c r="A959">
        <v>957</v>
      </c>
      <c r="B959" s="1" t="s">
        <v>958</v>
      </c>
      <c r="C959" s="1" t="s">
        <v>5067</v>
      </c>
      <c r="D959" s="4">
        <v>12000</v>
      </c>
      <c r="E959" s="4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3">
        <f t="shared" si="84"/>
        <v>1.9416666666666665E-2</v>
      </c>
      <c r="P959" s="5">
        <f t="shared" si="85"/>
        <v>33.285714285714285</v>
      </c>
      <c r="Q959" s="3" t="str">
        <f t="shared" si="86"/>
        <v>technology</v>
      </c>
      <c r="R959" t="str">
        <f t="shared" si="87"/>
        <v>wearables</v>
      </c>
      <c r="S959" s="13">
        <f t="shared" si="88"/>
        <v>42660.552465277782</v>
      </c>
      <c r="T959" s="13">
        <f t="shared" si="89"/>
        <v>42691.594131944439</v>
      </c>
    </row>
    <row r="960" spans="1:20" ht="48">
      <c r="A960">
        <v>958</v>
      </c>
      <c r="B960" s="1" t="s">
        <v>959</v>
      </c>
      <c r="C960" s="1" t="s">
        <v>5068</v>
      </c>
      <c r="D960" s="4">
        <v>7777</v>
      </c>
      <c r="E960" s="4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3">
        <f t="shared" si="84"/>
        <v>0.11328275684711328</v>
      </c>
      <c r="P960" s="5">
        <f t="shared" si="85"/>
        <v>51.823529411764703</v>
      </c>
      <c r="Q960" s="3" t="str">
        <f t="shared" si="86"/>
        <v>technology</v>
      </c>
      <c r="R960" t="str">
        <f t="shared" si="87"/>
        <v>wearables</v>
      </c>
      <c r="S960" s="13">
        <f t="shared" si="88"/>
        <v>42082.802812499998</v>
      </c>
      <c r="T960" s="13">
        <f t="shared" si="89"/>
        <v>42104.207638888889</v>
      </c>
    </row>
    <row r="961" spans="1:20" ht="48">
      <c r="A961">
        <v>959</v>
      </c>
      <c r="B961" s="1" t="s">
        <v>960</v>
      </c>
      <c r="C961" s="1" t="s">
        <v>5069</v>
      </c>
      <c r="D961" s="4">
        <v>50000</v>
      </c>
      <c r="E961" s="4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3">
        <f t="shared" si="84"/>
        <v>0.3886</v>
      </c>
      <c r="P961" s="5">
        <f t="shared" si="85"/>
        <v>113.62573099415205</v>
      </c>
      <c r="Q961" s="3" t="str">
        <f t="shared" si="86"/>
        <v>technology</v>
      </c>
      <c r="R961" t="str">
        <f t="shared" si="87"/>
        <v>wearables</v>
      </c>
      <c r="S961" s="13">
        <f t="shared" si="88"/>
        <v>41993.174363425926</v>
      </c>
      <c r="T961" s="13">
        <f t="shared" si="89"/>
        <v>42023.174363425926</v>
      </c>
    </row>
    <row r="962" spans="1:20" ht="48">
      <c r="A962">
        <v>960</v>
      </c>
      <c r="B962" s="1" t="s">
        <v>961</v>
      </c>
      <c r="C962" s="1" t="s">
        <v>5070</v>
      </c>
      <c r="D962" s="4">
        <v>55650</v>
      </c>
      <c r="E962" s="4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3">
        <f t="shared" si="84"/>
        <v>0.46100628930817611</v>
      </c>
      <c r="P962" s="5">
        <f t="shared" si="85"/>
        <v>136.46276595744681</v>
      </c>
      <c r="Q962" s="3" t="str">
        <f t="shared" si="86"/>
        <v>technology</v>
      </c>
      <c r="R962" t="str">
        <f t="shared" si="87"/>
        <v>wearables</v>
      </c>
      <c r="S962" s="13">
        <f t="shared" si="88"/>
        <v>42766.626793981486</v>
      </c>
      <c r="T962" s="13">
        <f t="shared" si="89"/>
        <v>42808.585127314815</v>
      </c>
    </row>
    <row r="963" spans="1:20" ht="48">
      <c r="A963">
        <v>961</v>
      </c>
      <c r="B963" s="1" t="s">
        <v>962</v>
      </c>
      <c r="C963" s="1" t="s">
        <v>5071</v>
      </c>
      <c r="D963" s="4">
        <v>95000</v>
      </c>
      <c r="E963" s="4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3">
        <f t="shared" ref="O963:O1026" si="90">E963/D963</f>
        <v>0.42188421052631581</v>
      </c>
      <c r="P963" s="5">
        <f t="shared" ref="P963:P1026" si="91">E963/L963</f>
        <v>364.35454545454547</v>
      </c>
      <c r="Q963" s="3" t="str">
        <f t="shared" ref="Q963:Q1026" si="92">LEFT(N963,SEARCH("/",N963)-1)</f>
        <v>technology</v>
      </c>
      <c r="R963" t="str">
        <f t="shared" ref="R963:R1026" si="93">RIGHT(N963,LEN(N963)-SEARCH("/",N963))</f>
        <v>wearables</v>
      </c>
      <c r="S963" s="13">
        <f t="shared" ref="S963:S1026" si="94">(((J963/60)/60)/24)+DATE(1970,1,1)</f>
        <v>42740.693692129629</v>
      </c>
      <c r="T963" s="13">
        <f t="shared" ref="T963:T1026" si="95">(((I963/60)/60)/24)+DATE(1970,1,1)</f>
        <v>42786.791666666672</v>
      </c>
    </row>
    <row r="964" spans="1:20" ht="48">
      <c r="A964">
        <v>962</v>
      </c>
      <c r="B964" s="1" t="s">
        <v>963</v>
      </c>
      <c r="C964" s="1" t="s">
        <v>5072</v>
      </c>
      <c r="D964" s="4">
        <v>2500</v>
      </c>
      <c r="E964" s="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3">
        <f t="shared" si="90"/>
        <v>0.2848</v>
      </c>
      <c r="P964" s="5">
        <f t="shared" si="91"/>
        <v>19.243243243243242</v>
      </c>
      <c r="Q964" s="3" t="str">
        <f t="shared" si="92"/>
        <v>technology</v>
      </c>
      <c r="R964" t="str">
        <f t="shared" si="93"/>
        <v>wearables</v>
      </c>
      <c r="S964" s="13">
        <f t="shared" si="94"/>
        <v>42373.712418981479</v>
      </c>
      <c r="T964" s="13">
        <f t="shared" si="95"/>
        <v>42411.712418981479</v>
      </c>
    </row>
    <row r="965" spans="1:20" ht="32">
      <c r="A965">
        <v>963</v>
      </c>
      <c r="B965" s="1" t="s">
        <v>964</v>
      </c>
      <c r="C965" s="1" t="s">
        <v>5073</v>
      </c>
      <c r="D965" s="4">
        <v>35000</v>
      </c>
      <c r="E965" s="4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3">
        <f t="shared" si="90"/>
        <v>1.0771428571428571E-2</v>
      </c>
      <c r="P965" s="5">
        <f t="shared" si="91"/>
        <v>41.888888888888886</v>
      </c>
      <c r="Q965" s="3" t="str">
        <f t="shared" si="92"/>
        <v>technology</v>
      </c>
      <c r="R965" t="str">
        <f t="shared" si="93"/>
        <v>wearables</v>
      </c>
      <c r="S965" s="13">
        <f t="shared" si="94"/>
        <v>42625.635636574079</v>
      </c>
      <c r="T965" s="13">
        <f t="shared" si="95"/>
        <v>42660.635636574079</v>
      </c>
    </row>
    <row r="966" spans="1:20" ht="48">
      <c r="A966">
        <v>964</v>
      </c>
      <c r="B966" s="1" t="s">
        <v>965</v>
      </c>
      <c r="C966" s="1" t="s">
        <v>5074</v>
      </c>
      <c r="D966" s="4">
        <v>110000</v>
      </c>
      <c r="E966" s="4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3">
        <f t="shared" si="90"/>
        <v>7.9909090909090902E-3</v>
      </c>
      <c r="P966" s="5">
        <f t="shared" si="91"/>
        <v>30.310344827586206</v>
      </c>
      <c r="Q966" s="3" t="str">
        <f t="shared" si="92"/>
        <v>technology</v>
      </c>
      <c r="R966" t="str">
        <f t="shared" si="93"/>
        <v>wearables</v>
      </c>
      <c r="S966" s="13">
        <f t="shared" si="94"/>
        <v>42208.628692129627</v>
      </c>
      <c r="T966" s="13">
        <f t="shared" si="95"/>
        <v>42248.628692129627</v>
      </c>
    </row>
    <row r="967" spans="1:20" ht="48">
      <c r="A967">
        <v>965</v>
      </c>
      <c r="B967" s="1" t="s">
        <v>966</v>
      </c>
      <c r="C967" s="1" t="s">
        <v>5075</v>
      </c>
      <c r="D967" s="4">
        <v>25000</v>
      </c>
      <c r="E967" s="4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3">
        <f t="shared" si="90"/>
        <v>1.192E-2</v>
      </c>
      <c r="P967" s="5">
        <f t="shared" si="91"/>
        <v>49.666666666666664</v>
      </c>
      <c r="Q967" s="3" t="str">
        <f t="shared" si="92"/>
        <v>technology</v>
      </c>
      <c r="R967" t="str">
        <f t="shared" si="93"/>
        <v>wearables</v>
      </c>
      <c r="S967" s="13">
        <f t="shared" si="94"/>
        <v>42637.016736111109</v>
      </c>
      <c r="T967" s="13">
        <f t="shared" si="95"/>
        <v>42669.165972222225</v>
      </c>
    </row>
    <row r="968" spans="1:20" ht="48">
      <c r="A968">
        <v>966</v>
      </c>
      <c r="B968" s="1" t="s">
        <v>967</v>
      </c>
      <c r="C968" s="1" t="s">
        <v>5076</v>
      </c>
      <c r="D968" s="4">
        <v>12000</v>
      </c>
      <c r="E968" s="4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3">
        <f t="shared" si="90"/>
        <v>0.14799999999999999</v>
      </c>
      <c r="P968" s="5">
        <f t="shared" si="91"/>
        <v>59.2</v>
      </c>
      <c r="Q968" s="3" t="str">
        <f t="shared" si="92"/>
        <v>technology</v>
      </c>
      <c r="R968" t="str">
        <f t="shared" si="93"/>
        <v>wearables</v>
      </c>
      <c r="S968" s="13">
        <f t="shared" si="94"/>
        <v>42619.635787037041</v>
      </c>
      <c r="T968" s="13">
        <f t="shared" si="95"/>
        <v>42649.635787037041</v>
      </c>
    </row>
    <row r="969" spans="1:20" ht="48">
      <c r="A969">
        <v>967</v>
      </c>
      <c r="B969" s="1" t="s">
        <v>968</v>
      </c>
      <c r="C969" s="1" t="s">
        <v>5077</v>
      </c>
      <c r="D969" s="4">
        <v>20000</v>
      </c>
      <c r="E969" s="4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3">
        <f t="shared" si="90"/>
        <v>0.17810000000000001</v>
      </c>
      <c r="P969" s="5">
        <f t="shared" si="91"/>
        <v>43.97530864197531</v>
      </c>
      <c r="Q969" s="3" t="str">
        <f t="shared" si="92"/>
        <v>technology</v>
      </c>
      <c r="R969" t="str">
        <f t="shared" si="93"/>
        <v>wearables</v>
      </c>
      <c r="S969" s="13">
        <f t="shared" si="94"/>
        <v>42422.254328703704</v>
      </c>
      <c r="T969" s="13">
        <f t="shared" si="95"/>
        <v>42482.21266203704</v>
      </c>
    </row>
    <row r="970" spans="1:20" ht="48">
      <c r="A970">
        <v>968</v>
      </c>
      <c r="B970" s="1" t="s">
        <v>969</v>
      </c>
      <c r="C970" s="1" t="s">
        <v>5078</v>
      </c>
      <c r="D970" s="4">
        <v>8000</v>
      </c>
      <c r="E970" s="4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3">
        <f t="shared" si="90"/>
        <v>1.325E-2</v>
      </c>
      <c r="P970" s="5">
        <f t="shared" si="91"/>
        <v>26.5</v>
      </c>
      <c r="Q970" s="3" t="str">
        <f t="shared" si="92"/>
        <v>technology</v>
      </c>
      <c r="R970" t="str">
        <f t="shared" si="93"/>
        <v>wearables</v>
      </c>
      <c r="S970" s="13">
        <f t="shared" si="94"/>
        <v>41836.847615740742</v>
      </c>
      <c r="T970" s="13">
        <f t="shared" si="95"/>
        <v>41866.847615740742</v>
      </c>
    </row>
    <row r="971" spans="1:20" ht="32">
      <c r="A971">
        <v>969</v>
      </c>
      <c r="B971" s="1" t="s">
        <v>970</v>
      </c>
      <c r="C971" s="1" t="s">
        <v>5079</v>
      </c>
      <c r="D971" s="4">
        <v>30000</v>
      </c>
      <c r="E971" s="4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3">
        <f t="shared" si="90"/>
        <v>0.46666666666666667</v>
      </c>
      <c r="P971" s="5">
        <f t="shared" si="91"/>
        <v>1272.7272727272727</v>
      </c>
      <c r="Q971" s="3" t="str">
        <f t="shared" si="92"/>
        <v>technology</v>
      </c>
      <c r="R971" t="str">
        <f t="shared" si="93"/>
        <v>wearables</v>
      </c>
      <c r="S971" s="13">
        <f t="shared" si="94"/>
        <v>42742.30332175926</v>
      </c>
      <c r="T971" s="13">
        <f t="shared" si="95"/>
        <v>42775.30332175926</v>
      </c>
    </row>
    <row r="972" spans="1:20" ht="48">
      <c r="A972">
        <v>970</v>
      </c>
      <c r="B972" s="1" t="s">
        <v>971</v>
      </c>
      <c r="C972" s="1" t="s">
        <v>5080</v>
      </c>
      <c r="D972" s="4">
        <v>5000</v>
      </c>
      <c r="E972" s="4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3">
        <f t="shared" si="90"/>
        <v>0.4592</v>
      </c>
      <c r="P972" s="5">
        <f t="shared" si="91"/>
        <v>164</v>
      </c>
      <c r="Q972" s="3" t="str">
        <f t="shared" si="92"/>
        <v>technology</v>
      </c>
      <c r="R972" t="str">
        <f t="shared" si="93"/>
        <v>wearables</v>
      </c>
      <c r="S972" s="13">
        <f t="shared" si="94"/>
        <v>42721.220520833333</v>
      </c>
      <c r="T972" s="13">
        <f t="shared" si="95"/>
        <v>42758.207638888889</v>
      </c>
    </row>
    <row r="973" spans="1:20" ht="48">
      <c r="A973">
        <v>971</v>
      </c>
      <c r="B973" s="1" t="s">
        <v>972</v>
      </c>
      <c r="C973" s="1" t="s">
        <v>5081</v>
      </c>
      <c r="D973" s="4">
        <v>100000</v>
      </c>
      <c r="E973" s="4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3">
        <f t="shared" si="90"/>
        <v>2.2599999999999999E-3</v>
      </c>
      <c r="P973" s="5">
        <f t="shared" si="91"/>
        <v>45.2</v>
      </c>
      <c r="Q973" s="3" t="str">
        <f t="shared" si="92"/>
        <v>technology</v>
      </c>
      <c r="R973" t="str">
        <f t="shared" si="93"/>
        <v>wearables</v>
      </c>
      <c r="S973" s="13">
        <f t="shared" si="94"/>
        <v>42111.709027777775</v>
      </c>
      <c r="T973" s="13">
        <f t="shared" si="95"/>
        <v>42156.709027777775</v>
      </c>
    </row>
    <row r="974" spans="1:20" ht="48">
      <c r="A974">
        <v>972</v>
      </c>
      <c r="B974" s="1" t="s">
        <v>973</v>
      </c>
      <c r="C974" s="1" t="s">
        <v>5082</v>
      </c>
      <c r="D974" s="4">
        <v>20000</v>
      </c>
      <c r="E974" s="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3">
        <f t="shared" si="90"/>
        <v>0.34625</v>
      </c>
      <c r="P974" s="5">
        <f t="shared" si="91"/>
        <v>153.88888888888889</v>
      </c>
      <c r="Q974" s="3" t="str">
        <f t="shared" si="92"/>
        <v>technology</v>
      </c>
      <c r="R974" t="str">
        <f t="shared" si="93"/>
        <v>wearables</v>
      </c>
      <c r="S974" s="13">
        <f t="shared" si="94"/>
        <v>41856.865717592591</v>
      </c>
      <c r="T974" s="13">
        <f t="shared" si="95"/>
        <v>41886.290972222225</v>
      </c>
    </row>
    <row r="975" spans="1:20" ht="48">
      <c r="A975">
        <v>973</v>
      </c>
      <c r="B975" s="1" t="s">
        <v>974</v>
      </c>
      <c r="C975" s="1" t="s">
        <v>5083</v>
      </c>
      <c r="D975" s="4">
        <v>20000</v>
      </c>
      <c r="E975" s="4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3">
        <f t="shared" si="90"/>
        <v>2.0549999999999999E-2</v>
      </c>
      <c r="P975" s="5">
        <f t="shared" si="91"/>
        <v>51.375</v>
      </c>
      <c r="Q975" s="3" t="str">
        <f t="shared" si="92"/>
        <v>technology</v>
      </c>
      <c r="R975" t="str">
        <f t="shared" si="93"/>
        <v>wearables</v>
      </c>
      <c r="S975" s="13">
        <f t="shared" si="94"/>
        <v>42257.014965277776</v>
      </c>
      <c r="T975" s="13">
        <f t="shared" si="95"/>
        <v>42317.056631944448</v>
      </c>
    </row>
    <row r="976" spans="1:20" ht="48">
      <c r="A976">
        <v>974</v>
      </c>
      <c r="B976" s="1" t="s">
        <v>975</v>
      </c>
      <c r="C976" s="1" t="s">
        <v>5084</v>
      </c>
      <c r="D976" s="4">
        <v>50000</v>
      </c>
      <c r="E976" s="4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3">
        <f t="shared" si="90"/>
        <v>5.5999999999999999E-3</v>
      </c>
      <c r="P976" s="5">
        <f t="shared" si="91"/>
        <v>93.333333333333329</v>
      </c>
      <c r="Q976" s="3" t="str">
        <f t="shared" si="92"/>
        <v>technology</v>
      </c>
      <c r="R976" t="str">
        <f t="shared" si="93"/>
        <v>wearables</v>
      </c>
      <c r="S976" s="13">
        <f t="shared" si="94"/>
        <v>42424.749490740738</v>
      </c>
      <c r="T976" s="13">
        <f t="shared" si="95"/>
        <v>42454.707824074074</v>
      </c>
    </row>
    <row r="977" spans="1:20" ht="48">
      <c r="A977">
        <v>975</v>
      </c>
      <c r="B977" s="1" t="s">
        <v>976</v>
      </c>
      <c r="C977" s="1" t="s">
        <v>5085</v>
      </c>
      <c r="D977" s="4">
        <v>100000</v>
      </c>
      <c r="E977" s="4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3">
        <f t="shared" si="90"/>
        <v>2.6069999999999999E-2</v>
      </c>
      <c r="P977" s="5">
        <f t="shared" si="91"/>
        <v>108.625</v>
      </c>
      <c r="Q977" s="3" t="str">
        <f t="shared" si="92"/>
        <v>technology</v>
      </c>
      <c r="R977" t="str">
        <f t="shared" si="93"/>
        <v>wearables</v>
      </c>
      <c r="S977" s="13">
        <f t="shared" si="94"/>
        <v>42489.696585648147</v>
      </c>
      <c r="T977" s="13">
        <f t="shared" si="95"/>
        <v>42549.696585648147</v>
      </c>
    </row>
    <row r="978" spans="1:20" ht="48">
      <c r="A978">
        <v>976</v>
      </c>
      <c r="B978" s="1" t="s">
        <v>977</v>
      </c>
      <c r="C978" s="1" t="s">
        <v>5086</v>
      </c>
      <c r="D978" s="4">
        <v>150000</v>
      </c>
      <c r="E978" s="4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3">
        <f t="shared" si="90"/>
        <v>1.9259999999999999E-2</v>
      </c>
      <c r="P978" s="5">
        <f t="shared" si="91"/>
        <v>160.5</v>
      </c>
      <c r="Q978" s="3" t="str">
        <f t="shared" si="92"/>
        <v>technology</v>
      </c>
      <c r="R978" t="str">
        <f t="shared" si="93"/>
        <v>wearables</v>
      </c>
      <c r="S978" s="13">
        <f t="shared" si="94"/>
        <v>42185.058993055558</v>
      </c>
      <c r="T978" s="13">
        <f t="shared" si="95"/>
        <v>42230.058993055558</v>
      </c>
    </row>
    <row r="979" spans="1:20" ht="48">
      <c r="A979">
        <v>977</v>
      </c>
      <c r="B979" s="1" t="s">
        <v>978</v>
      </c>
      <c r="C979" s="1" t="s">
        <v>5087</v>
      </c>
      <c r="D979" s="4">
        <v>2700</v>
      </c>
      <c r="E979" s="4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3">
        <f t="shared" si="90"/>
        <v>0.33666666666666667</v>
      </c>
      <c r="P979" s="5">
        <f t="shared" si="91"/>
        <v>75.75</v>
      </c>
      <c r="Q979" s="3" t="str">
        <f t="shared" si="92"/>
        <v>technology</v>
      </c>
      <c r="R979" t="str">
        <f t="shared" si="93"/>
        <v>wearables</v>
      </c>
      <c r="S979" s="13">
        <f t="shared" si="94"/>
        <v>42391.942094907412</v>
      </c>
      <c r="T979" s="13">
        <f t="shared" si="95"/>
        <v>42421.942094907412</v>
      </c>
    </row>
    <row r="980" spans="1:20" ht="48">
      <c r="A980">
        <v>978</v>
      </c>
      <c r="B980" s="1" t="s">
        <v>979</v>
      </c>
      <c r="C980" s="1" t="s">
        <v>5088</v>
      </c>
      <c r="D980" s="4">
        <v>172889</v>
      </c>
      <c r="E980" s="4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3">
        <f t="shared" si="90"/>
        <v>0.5626326718299024</v>
      </c>
      <c r="P980" s="5">
        <f t="shared" si="91"/>
        <v>790.83739837398377</v>
      </c>
      <c r="Q980" s="3" t="str">
        <f t="shared" si="92"/>
        <v>technology</v>
      </c>
      <c r="R980" t="str">
        <f t="shared" si="93"/>
        <v>wearables</v>
      </c>
      <c r="S980" s="13">
        <f t="shared" si="94"/>
        <v>42395.309039351851</v>
      </c>
      <c r="T980" s="13">
        <f t="shared" si="95"/>
        <v>42425.309039351851</v>
      </c>
    </row>
    <row r="981" spans="1:20" ht="48">
      <c r="A981">
        <v>979</v>
      </c>
      <c r="B981" s="1" t="s">
        <v>980</v>
      </c>
      <c r="C981" s="1" t="s">
        <v>5089</v>
      </c>
      <c r="D981" s="4">
        <v>35000</v>
      </c>
      <c r="E981" s="4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3">
        <f t="shared" si="90"/>
        <v>0.82817600000000002</v>
      </c>
      <c r="P981" s="5">
        <f t="shared" si="91"/>
        <v>301.93916666666667</v>
      </c>
      <c r="Q981" s="3" t="str">
        <f t="shared" si="92"/>
        <v>technology</v>
      </c>
      <c r="R981" t="str">
        <f t="shared" si="93"/>
        <v>wearables</v>
      </c>
      <c r="S981" s="13">
        <f t="shared" si="94"/>
        <v>42506.416990740734</v>
      </c>
      <c r="T981" s="13">
        <f t="shared" si="95"/>
        <v>42541.790972222225</v>
      </c>
    </row>
    <row r="982" spans="1:20" ht="48">
      <c r="A982">
        <v>980</v>
      </c>
      <c r="B982" s="1" t="s">
        <v>981</v>
      </c>
      <c r="C982" s="1" t="s">
        <v>5090</v>
      </c>
      <c r="D982" s="4">
        <v>10000</v>
      </c>
      <c r="E982" s="4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3">
        <f t="shared" si="90"/>
        <v>0.14860000000000001</v>
      </c>
      <c r="P982" s="5">
        <f t="shared" si="91"/>
        <v>47.935483870967744</v>
      </c>
      <c r="Q982" s="3" t="str">
        <f t="shared" si="92"/>
        <v>technology</v>
      </c>
      <c r="R982" t="str">
        <f t="shared" si="93"/>
        <v>wearables</v>
      </c>
      <c r="S982" s="13">
        <f t="shared" si="94"/>
        <v>41928.904189814813</v>
      </c>
      <c r="T982" s="13">
        <f t="shared" si="95"/>
        <v>41973.945856481485</v>
      </c>
    </row>
    <row r="983" spans="1:20" ht="48">
      <c r="A983">
        <v>981</v>
      </c>
      <c r="B983" s="1" t="s">
        <v>982</v>
      </c>
      <c r="C983" s="1" t="s">
        <v>5091</v>
      </c>
      <c r="D983" s="4">
        <v>88888</v>
      </c>
      <c r="E983" s="4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3">
        <f t="shared" si="90"/>
        <v>1.2375123751237513E-4</v>
      </c>
      <c r="P983" s="5">
        <f t="shared" si="91"/>
        <v>2.75</v>
      </c>
      <c r="Q983" s="3" t="str">
        <f t="shared" si="92"/>
        <v>technology</v>
      </c>
      <c r="R983" t="str">
        <f t="shared" si="93"/>
        <v>wearables</v>
      </c>
      <c r="S983" s="13">
        <f t="shared" si="94"/>
        <v>41830.947013888886</v>
      </c>
      <c r="T983" s="13">
        <f t="shared" si="95"/>
        <v>41860.947013888886</v>
      </c>
    </row>
    <row r="984" spans="1:20" ht="32">
      <c r="A984">
        <v>982</v>
      </c>
      <c r="B984" s="1" t="s">
        <v>983</v>
      </c>
      <c r="C984" s="1" t="s">
        <v>5092</v>
      </c>
      <c r="D984" s="4">
        <v>17500</v>
      </c>
      <c r="E984" s="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3">
        <f t="shared" si="90"/>
        <v>1.7142857142857143E-4</v>
      </c>
      <c r="P984" s="5">
        <f t="shared" si="91"/>
        <v>1</v>
      </c>
      <c r="Q984" s="3" t="str">
        <f t="shared" si="92"/>
        <v>technology</v>
      </c>
      <c r="R984" t="str">
        <f t="shared" si="93"/>
        <v>wearables</v>
      </c>
      <c r="S984" s="13">
        <f t="shared" si="94"/>
        <v>42615.753310185188</v>
      </c>
      <c r="T984" s="13">
        <f t="shared" si="95"/>
        <v>42645.753310185188</v>
      </c>
    </row>
    <row r="985" spans="1:20" ht="48">
      <c r="A985">
        <v>983</v>
      </c>
      <c r="B985" s="1" t="s">
        <v>984</v>
      </c>
      <c r="C985" s="1" t="s">
        <v>5093</v>
      </c>
      <c r="D985" s="4">
        <v>104219</v>
      </c>
      <c r="E985" s="4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3">
        <f t="shared" si="90"/>
        <v>0.2950613611721471</v>
      </c>
      <c r="P985" s="5">
        <f t="shared" si="91"/>
        <v>171.79329608938548</v>
      </c>
      <c r="Q985" s="3" t="str">
        <f t="shared" si="92"/>
        <v>technology</v>
      </c>
      <c r="R985" t="str">
        <f t="shared" si="93"/>
        <v>wearables</v>
      </c>
      <c r="S985" s="13">
        <f t="shared" si="94"/>
        <v>42574.667650462965</v>
      </c>
      <c r="T985" s="13">
        <f t="shared" si="95"/>
        <v>42605.870833333334</v>
      </c>
    </row>
    <row r="986" spans="1:20" ht="80">
      <c r="A986">
        <v>984</v>
      </c>
      <c r="B986" s="1" t="s">
        <v>985</v>
      </c>
      <c r="C986" s="1" t="s">
        <v>5094</v>
      </c>
      <c r="D986" s="4">
        <v>10000</v>
      </c>
      <c r="E986" s="4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3">
        <f t="shared" si="90"/>
        <v>1.06E-2</v>
      </c>
      <c r="P986" s="5">
        <f t="shared" si="91"/>
        <v>35.333333333333336</v>
      </c>
      <c r="Q986" s="3" t="str">
        <f t="shared" si="92"/>
        <v>technology</v>
      </c>
      <c r="R986" t="str">
        <f t="shared" si="93"/>
        <v>wearables</v>
      </c>
      <c r="S986" s="13">
        <f t="shared" si="94"/>
        <v>42061.11583333333</v>
      </c>
      <c r="T986" s="13">
        <f t="shared" si="95"/>
        <v>42091.074166666673</v>
      </c>
    </row>
    <row r="987" spans="1:20" ht="48">
      <c r="A987">
        <v>985</v>
      </c>
      <c r="B987" s="1" t="s">
        <v>986</v>
      </c>
      <c r="C987" s="1" t="s">
        <v>5095</v>
      </c>
      <c r="D987" s="4">
        <v>30000</v>
      </c>
      <c r="E987" s="4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3">
        <f t="shared" si="90"/>
        <v>6.2933333333333327E-2</v>
      </c>
      <c r="P987" s="5">
        <f t="shared" si="91"/>
        <v>82.086956521739125</v>
      </c>
      <c r="Q987" s="3" t="str">
        <f t="shared" si="92"/>
        <v>technology</v>
      </c>
      <c r="R987" t="str">
        <f t="shared" si="93"/>
        <v>wearables</v>
      </c>
      <c r="S987" s="13">
        <f t="shared" si="94"/>
        <v>42339.967708333337</v>
      </c>
      <c r="T987" s="13">
        <f t="shared" si="95"/>
        <v>42369.958333333328</v>
      </c>
    </row>
    <row r="988" spans="1:20" ht="48">
      <c r="A988">
        <v>986</v>
      </c>
      <c r="B988" s="1" t="s">
        <v>987</v>
      </c>
      <c r="C988" s="1" t="s">
        <v>5096</v>
      </c>
      <c r="D988" s="4">
        <v>20000</v>
      </c>
      <c r="E988" s="4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3">
        <f t="shared" si="90"/>
        <v>0.1275</v>
      </c>
      <c r="P988" s="5">
        <f t="shared" si="91"/>
        <v>110.8695652173913</v>
      </c>
      <c r="Q988" s="3" t="str">
        <f t="shared" si="92"/>
        <v>technology</v>
      </c>
      <c r="R988" t="str">
        <f t="shared" si="93"/>
        <v>wearables</v>
      </c>
      <c r="S988" s="13">
        <f t="shared" si="94"/>
        <v>42324.767361111109</v>
      </c>
      <c r="T988" s="13">
        <f t="shared" si="95"/>
        <v>42379</v>
      </c>
    </row>
    <row r="989" spans="1:20" ht="48">
      <c r="A989">
        <v>987</v>
      </c>
      <c r="B989" s="1" t="s">
        <v>988</v>
      </c>
      <c r="C989" s="1" t="s">
        <v>5097</v>
      </c>
      <c r="D989" s="4">
        <v>50000</v>
      </c>
      <c r="E989" s="4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3">
        <f t="shared" si="90"/>
        <v>0.13220000000000001</v>
      </c>
      <c r="P989" s="5">
        <f t="shared" si="91"/>
        <v>161.21951219512195</v>
      </c>
      <c r="Q989" s="3" t="str">
        <f t="shared" si="92"/>
        <v>technology</v>
      </c>
      <c r="R989" t="str">
        <f t="shared" si="93"/>
        <v>wearables</v>
      </c>
      <c r="S989" s="13">
        <f t="shared" si="94"/>
        <v>41773.294560185182</v>
      </c>
      <c r="T989" s="13">
        <f t="shared" si="95"/>
        <v>41813.294560185182</v>
      </c>
    </row>
    <row r="990" spans="1:20" ht="48">
      <c r="A990">
        <v>988</v>
      </c>
      <c r="B990" s="1" t="s">
        <v>989</v>
      </c>
      <c r="C990" s="1" t="s">
        <v>5098</v>
      </c>
      <c r="D990" s="4">
        <v>5000</v>
      </c>
      <c r="E990" s="4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3">
        <f t="shared" si="90"/>
        <v>0</v>
      </c>
      <c r="P990" s="5" t="e">
        <f t="shared" si="91"/>
        <v>#DIV/0!</v>
      </c>
      <c r="Q990" s="3" t="str">
        <f t="shared" si="92"/>
        <v>technology</v>
      </c>
      <c r="R990" t="str">
        <f t="shared" si="93"/>
        <v>wearables</v>
      </c>
      <c r="S990" s="13">
        <f t="shared" si="94"/>
        <v>42614.356770833328</v>
      </c>
      <c r="T990" s="13">
        <f t="shared" si="95"/>
        <v>42644.356770833328</v>
      </c>
    </row>
    <row r="991" spans="1:20" ht="16">
      <c r="A991">
        <v>989</v>
      </c>
      <c r="B991" s="1" t="s">
        <v>990</v>
      </c>
      <c r="C991" s="1" t="s">
        <v>5099</v>
      </c>
      <c r="D991" s="4">
        <v>10000</v>
      </c>
      <c r="E991" s="4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3">
        <f t="shared" si="90"/>
        <v>0.16769999999999999</v>
      </c>
      <c r="P991" s="5">
        <f t="shared" si="91"/>
        <v>52.40625</v>
      </c>
      <c r="Q991" s="3" t="str">
        <f t="shared" si="92"/>
        <v>technology</v>
      </c>
      <c r="R991" t="str">
        <f t="shared" si="93"/>
        <v>wearables</v>
      </c>
      <c r="S991" s="13">
        <f t="shared" si="94"/>
        <v>42611.933969907404</v>
      </c>
      <c r="T991" s="13">
        <f t="shared" si="95"/>
        <v>42641.933969907404</v>
      </c>
    </row>
    <row r="992" spans="1:20" ht="48">
      <c r="A992">
        <v>990</v>
      </c>
      <c r="B992" s="1" t="s">
        <v>991</v>
      </c>
      <c r="C992" s="1" t="s">
        <v>5100</v>
      </c>
      <c r="D992" s="4">
        <v>25000</v>
      </c>
      <c r="E992" s="4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3">
        <f t="shared" si="90"/>
        <v>1.0399999999999999E-3</v>
      </c>
      <c r="P992" s="5">
        <f t="shared" si="91"/>
        <v>13</v>
      </c>
      <c r="Q992" s="3" t="str">
        <f t="shared" si="92"/>
        <v>technology</v>
      </c>
      <c r="R992" t="str">
        <f t="shared" si="93"/>
        <v>wearables</v>
      </c>
      <c r="S992" s="13">
        <f t="shared" si="94"/>
        <v>41855.784305555557</v>
      </c>
      <c r="T992" s="13">
        <f t="shared" si="95"/>
        <v>41885.784305555557</v>
      </c>
    </row>
    <row r="993" spans="1:20" ht="80">
      <c r="A993">
        <v>991</v>
      </c>
      <c r="B993" s="1" t="s">
        <v>992</v>
      </c>
      <c r="C993" s="1" t="s">
        <v>5101</v>
      </c>
      <c r="D993" s="4">
        <v>5000</v>
      </c>
      <c r="E993" s="4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3">
        <f t="shared" si="90"/>
        <v>4.24E-2</v>
      </c>
      <c r="P993" s="5">
        <f t="shared" si="91"/>
        <v>30.285714285714285</v>
      </c>
      <c r="Q993" s="3" t="str">
        <f t="shared" si="92"/>
        <v>technology</v>
      </c>
      <c r="R993" t="str">
        <f t="shared" si="93"/>
        <v>wearables</v>
      </c>
      <c r="S993" s="13">
        <f t="shared" si="94"/>
        <v>42538.75680555556</v>
      </c>
      <c r="T993" s="13">
        <f t="shared" si="95"/>
        <v>42563.785416666666</v>
      </c>
    </row>
    <row r="994" spans="1:20" ht="48">
      <c r="A994">
        <v>992</v>
      </c>
      <c r="B994" s="1" t="s">
        <v>993</v>
      </c>
      <c r="C994" s="1" t="s">
        <v>5102</v>
      </c>
      <c r="D994" s="4">
        <v>100000</v>
      </c>
      <c r="E994" s="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3">
        <f t="shared" si="90"/>
        <v>4.6699999999999997E-3</v>
      </c>
      <c r="P994" s="5">
        <f t="shared" si="91"/>
        <v>116.75</v>
      </c>
      <c r="Q994" s="3" t="str">
        <f t="shared" si="92"/>
        <v>technology</v>
      </c>
      <c r="R994" t="str">
        <f t="shared" si="93"/>
        <v>wearables</v>
      </c>
      <c r="S994" s="13">
        <f t="shared" si="94"/>
        <v>42437.924988425926</v>
      </c>
      <c r="T994" s="13">
        <f t="shared" si="95"/>
        <v>42497.883321759262</v>
      </c>
    </row>
    <row r="995" spans="1:20" ht="48">
      <c r="A995">
        <v>993</v>
      </c>
      <c r="B995" s="1" t="s">
        <v>994</v>
      </c>
      <c r="C995" s="1" t="s">
        <v>5103</v>
      </c>
      <c r="D995" s="4">
        <v>70000</v>
      </c>
      <c r="E995" s="4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3">
        <f t="shared" si="90"/>
        <v>0.25087142857142858</v>
      </c>
      <c r="P995" s="5">
        <f t="shared" si="91"/>
        <v>89.59693877551021</v>
      </c>
      <c r="Q995" s="3" t="str">
        <f t="shared" si="92"/>
        <v>technology</v>
      </c>
      <c r="R995" t="str">
        <f t="shared" si="93"/>
        <v>wearables</v>
      </c>
      <c r="S995" s="13">
        <f t="shared" si="94"/>
        <v>42652.964907407411</v>
      </c>
      <c r="T995" s="13">
        <f t="shared" si="95"/>
        <v>42686.208333333328</v>
      </c>
    </row>
    <row r="996" spans="1:20" ht="64">
      <c r="A996">
        <v>994</v>
      </c>
      <c r="B996" s="1" t="s">
        <v>995</v>
      </c>
      <c r="C996" s="1" t="s">
        <v>5104</v>
      </c>
      <c r="D996" s="4">
        <v>200000</v>
      </c>
      <c r="E996" s="4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3">
        <f t="shared" si="90"/>
        <v>2.3345000000000001E-2</v>
      </c>
      <c r="P996" s="5">
        <f t="shared" si="91"/>
        <v>424.45454545454544</v>
      </c>
      <c r="Q996" s="3" t="str">
        <f t="shared" si="92"/>
        <v>technology</v>
      </c>
      <c r="R996" t="str">
        <f t="shared" si="93"/>
        <v>wearables</v>
      </c>
      <c r="S996" s="13">
        <f t="shared" si="94"/>
        <v>41921.263078703705</v>
      </c>
      <c r="T996" s="13">
        <f t="shared" si="95"/>
        <v>41973.957638888889</v>
      </c>
    </row>
    <row r="997" spans="1:20" ht="48">
      <c r="A997">
        <v>995</v>
      </c>
      <c r="B997" s="1" t="s">
        <v>996</v>
      </c>
      <c r="C997" s="1" t="s">
        <v>5105</v>
      </c>
      <c r="D997" s="4">
        <v>10000</v>
      </c>
      <c r="E997" s="4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3">
        <f t="shared" si="90"/>
        <v>7.2599999999999998E-2</v>
      </c>
      <c r="P997" s="5">
        <f t="shared" si="91"/>
        <v>80.666666666666671</v>
      </c>
      <c r="Q997" s="3" t="str">
        <f t="shared" si="92"/>
        <v>technology</v>
      </c>
      <c r="R997" t="str">
        <f t="shared" si="93"/>
        <v>wearables</v>
      </c>
      <c r="S997" s="13">
        <f t="shared" si="94"/>
        <v>41947.940740740742</v>
      </c>
      <c r="T997" s="13">
        <f t="shared" si="95"/>
        <v>41972.666666666672</v>
      </c>
    </row>
    <row r="998" spans="1:20" ht="32">
      <c r="A998">
        <v>996</v>
      </c>
      <c r="B998" s="1" t="s">
        <v>997</v>
      </c>
      <c r="C998" s="1" t="s">
        <v>5106</v>
      </c>
      <c r="D998" s="4">
        <v>4000</v>
      </c>
      <c r="E998" s="4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3">
        <f t="shared" si="90"/>
        <v>1.6250000000000001E-2</v>
      </c>
      <c r="P998" s="5">
        <f t="shared" si="91"/>
        <v>13</v>
      </c>
      <c r="Q998" s="3" t="str">
        <f t="shared" si="92"/>
        <v>technology</v>
      </c>
      <c r="R998" t="str">
        <f t="shared" si="93"/>
        <v>wearables</v>
      </c>
      <c r="S998" s="13">
        <f t="shared" si="94"/>
        <v>41817.866435185184</v>
      </c>
      <c r="T998" s="13">
        <f t="shared" si="95"/>
        <v>41847.643750000003</v>
      </c>
    </row>
    <row r="999" spans="1:20" ht="32">
      <c r="A999">
        <v>997</v>
      </c>
      <c r="B999" s="1" t="s">
        <v>998</v>
      </c>
      <c r="C999" s="1" t="s">
        <v>5107</v>
      </c>
      <c r="D999" s="4">
        <v>5000</v>
      </c>
      <c r="E999" s="4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3">
        <f t="shared" si="90"/>
        <v>1.2999999999999999E-2</v>
      </c>
      <c r="P999" s="5">
        <f t="shared" si="91"/>
        <v>8.125</v>
      </c>
      <c r="Q999" s="3" t="str">
        <f t="shared" si="92"/>
        <v>technology</v>
      </c>
      <c r="R999" t="str">
        <f t="shared" si="93"/>
        <v>wearables</v>
      </c>
      <c r="S999" s="13">
        <f t="shared" si="94"/>
        <v>41941.10297453704</v>
      </c>
      <c r="T999" s="13">
        <f t="shared" si="95"/>
        <v>41971.144641203704</v>
      </c>
    </row>
    <row r="1000" spans="1:20" ht="32">
      <c r="A1000">
        <v>998</v>
      </c>
      <c r="B1000" s="1" t="s">
        <v>999</v>
      </c>
      <c r="C1000" s="1" t="s">
        <v>5108</v>
      </c>
      <c r="D1000" s="4">
        <v>60000</v>
      </c>
      <c r="E1000" s="4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3">
        <f t="shared" si="90"/>
        <v>0.58558333333333334</v>
      </c>
      <c r="P1000" s="5">
        <f t="shared" si="91"/>
        <v>153.42794759825327</v>
      </c>
      <c r="Q1000" s="3" t="str">
        <f t="shared" si="92"/>
        <v>technology</v>
      </c>
      <c r="R1000" t="str">
        <f t="shared" si="93"/>
        <v>wearables</v>
      </c>
      <c r="S1000" s="13">
        <f t="shared" si="94"/>
        <v>42282.168993055559</v>
      </c>
      <c r="T1000" s="13">
        <f t="shared" si="95"/>
        <v>42327.210659722223</v>
      </c>
    </row>
    <row r="1001" spans="1:20" ht="48">
      <c r="A1001">
        <v>999</v>
      </c>
      <c r="B1001" s="1" t="s">
        <v>1000</v>
      </c>
      <c r="C1001" s="1" t="s">
        <v>5109</v>
      </c>
      <c r="D1001" s="4">
        <v>150000</v>
      </c>
      <c r="E1001" s="4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3">
        <f t="shared" si="90"/>
        <v>7.7886666666666673E-2</v>
      </c>
      <c r="P1001" s="5">
        <f t="shared" si="91"/>
        <v>292.07499999999999</v>
      </c>
      <c r="Q1001" s="3" t="str">
        <f t="shared" si="92"/>
        <v>technology</v>
      </c>
      <c r="R1001" t="str">
        <f t="shared" si="93"/>
        <v>wearables</v>
      </c>
      <c r="S1001" s="13">
        <f t="shared" si="94"/>
        <v>41926.29965277778</v>
      </c>
      <c r="T1001" s="13">
        <f t="shared" si="95"/>
        <v>41956.334722222222</v>
      </c>
    </row>
    <row r="1002" spans="1:20" ht="48">
      <c r="A1002">
        <v>1000</v>
      </c>
      <c r="B1002" s="1" t="s">
        <v>1001</v>
      </c>
      <c r="C1002" s="1" t="s">
        <v>5110</v>
      </c>
      <c r="D1002" s="4">
        <v>894700</v>
      </c>
      <c r="E1002" s="4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3">
        <f t="shared" si="90"/>
        <v>2.2157147647256063E-2</v>
      </c>
      <c r="P1002" s="5">
        <f t="shared" si="91"/>
        <v>3304</v>
      </c>
      <c r="Q1002" s="3" t="str">
        <f t="shared" si="92"/>
        <v>technology</v>
      </c>
      <c r="R1002" t="str">
        <f t="shared" si="93"/>
        <v>wearables</v>
      </c>
      <c r="S1002" s="13">
        <f t="shared" si="94"/>
        <v>42749.059722222228</v>
      </c>
      <c r="T1002" s="13">
        <f t="shared" si="95"/>
        <v>42809.018055555556</v>
      </c>
    </row>
    <row r="1003" spans="1:20" ht="48">
      <c r="A1003">
        <v>1001</v>
      </c>
      <c r="B1003" s="1" t="s">
        <v>1002</v>
      </c>
      <c r="C1003" s="1" t="s">
        <v>5111</v>
      </c>
      <c r="D1003" s="4">
        <v>5000</v>
      </c>
      <c r="E1003" s="4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3">
        <f t="shared" si="90"/>
        <v>1.04</v>
      </c>
      <c r="P1003" s="5">
        <f t="shared" si="91"/>
        <v>1300</v>
      </c>
      <c r="Q1003" s="3" t="str">
        <f t="shared" si="92"/>
        <v>technology</v>
      </c>
      <c r="R1003" t="str">
        <f t="shared" si="93"/>
        <v>wearables</v>
      </c>
      <c r="S1003" s="13">
        <f t="shared" si="94"/>
        <v>42720.720057870371</v>
      </c>
      <c r="T1003" s="13">
        <f t="shared" si="95"/>
        <v>42765.720057870371</v>
      </c>
    </row>
    <row r="1004" spans="1:20" ht="48">
      <c r="A1004">
        <v>1002</v>
      </c>
      <c r="B1004" s="1" t="s">
        <v>1003</v>
      </c>
      <c r="C1004" s="1" t="s">
        <v>5112</v>
      </c>
      <c r="D1004" s="4">
        <v>9999</v>
      </c>
      <c r="E1004" s="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3">
        <f t="shared" si="90"/>
        <v>0.29602960296029601</v>
      </c>
      <c r="P1004" s="5">
        <f t="shared" si="91"/>
        <v>134.54545454545453</v>
      </c>
      <c r="Q1004" s="3" t="str">
        <f t="shared" si="92"/>
        <v>technology</v>
      </c>
      <c r="R1004" t="str">
        <f t="shared" si="93"/>
        <v>wearables</v>
      </c>
      <c r="S1004" s="13">
        <f t="shared" si="94"/>
        <v>42325.684189814812</v>
      </c>
      <c r="T1004" s="13">
        <f t="shared" si="95"/>
        <v>42355.249305555553</v>
      </c>
    </row>
    <row r="1005" spans="1:20" ht="48">
      <c r="A1005">
        <v>1003</v>
      </c>
      <c r="B1005" s="1" t="s">
        <v>1004</v>
      </c>
      <c r="C1005" s="1" t="s">
        <v>5113</v>
      </c>
      <c r="D1005" s="4">
        <v>20000</v>
      </c>
      <c r="E1005" s="4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3">
        <f t="shared" si="90"/>
        <v>0.16055</v>
      </c>
      <c r="P1005" s="5">
        <f t="shared" si="91"/>
        <v>214.06666666666666</v>
      </c>
      <c r="Q1005" s="3" t="str">
        <f t="shared" si="92"/>
        <v>technology</v>
      </c>
      <c r="R1005" t="str">
        <f t="shared" si="93"/>
        <v>wearables</v>
      </c>
      <c r="S1005" s="13">
        <f t="shared" si="94"/>
        <v>42780.709039351852</v>
      </c>
      <c r="T1005" s="13">
        <f t="shared" si="95"/>
        <v>42810.667372685188</v>
      </c>
    </row>
    <row r="1006" spans="1:20" ht="32">
      <c r="A1006">
        <v>1004</v>
      </c>
      <c r="B1006" s="1" t="s">
        <v>1005</v>
      </c>
      <c r="C1006" s="1" t="s">
        <v>5114</v>
      </c>
      <c r="D1006" s="4">
        <v>25000</v>
      </c>
      <c r="E1006" s="4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3">
        <f t="shared" si="90"/>
        <v>0.82208000000000003</v>
      </c>
      <c r="P1006" s="5">
        <f t="shared" si="91"/>
        <v>216.33684210526314</v>
      </c>
      <c r="Q1006" s="3" t="str">
        <f t="shared" si="92"/>
        <v>technology</v>
      </c>
      <c r="R1006" t="str">
        <f t="shared" si="93"/>
        <v>wearables</v>
      </c>
      <c r="S1006" s="13">
        <f t="shared" si="94"/>
        <v>42388.708645833336</v>
      </c>
      <c r="T1006" s="13">
        <f t="shared" si="95"/>
        <v>42418.708645833336</v>
      </c>
    </row>
    <row r="1007" spans="1:20" ht="32">
      <c r="A1007">
        <v>1005</v>
      </c>
      <c r="B1007" s="1" t="s">
        <v>1006</v>
      </c>
      <c r="C1007" s="1" t="s">
        <v>5115</v>
      </c>
      <c r="D1007" s="4">
        <v>200000</v>
      </c>
      <c r="E1007" s="4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3">
        <f t="shared" si="90"/>
        <v>0.75051000000000001</v>
      </c>
      <c r="P1007" s="5">
        <f t="shared" si="91"/>
        <v>932.31055900621118</v>
      </c>
      <c r="Q1007" s="3" t="str">
        <f t="shared" si="92"/>
        <v>technology</v>
      </c>
      <c r="R1007" t="str">
        <f t="shared" si="93"/>
        <v>wearables</v>
      </c>
      <c r="S1007" s="13">
        <f t="shared" si="94"/>
        <v>42276.624803240738</v>
      </c>
      <c r="T1007" s="13">
        <f t="shared" si="95"/>
        <v>42307.624803240738</v>
      </c>
    </row>
    <row r="1008" spans="1:20" ht="48">
      <c r="A1008">
        <v>1006</v>
      </c>
      <c r="B1008" s="1" t="s">
        <v>1007</v>
      </c>
      <c r="C1008" s="1" t="s">
        <v>5116</v>
      </c>
      <c r="D1008" s="4">
        <v>4000</v>
      </c>
      <c r="E1008" s="4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3">
        <f t="shared" si="90"/>
        <v>5.8500000000000003E-2</v>
      </c>
      <c r="P1008" s="5">
        <f t="shared" si="91"/>
        <v>29.25</v>
      </c>
      <c r="Q1008" s="3" t="str">
        <f t="shared" si="92"/>
        <v>technology</v>
      </c>
      <c r="R1008" t="str">
        <f t="shared" si="93"/>
        <v>wearables</v>
      </c>
      <c r="S1008" s="13">
        <f t="shared" si="94"/>
        <v>41977.040185185186</v>
      </c>
      <c r="T1008" s="13">
        <f t="shared" si="95"/>
        <v>41985.299305555556</v>
      </c>
    </row>
    <row r="1009" spans="1:20" ht="48">
      <c r="A1009">
        <v>1007</v>
      </c>
      <c r="B1009" s="1" t="s">
        <v>1008</v>
      </c>
      <c r="C1009" s="1" t="s">
        <v>5117</v>
      </c>
      <c r="D1009" s="4">
        <v>30000</v>
      </c>
      <c r="E1009" s="4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3">
        <f t="shared" si="90"/>
        <v>0.44319999999999998</v>
      </c>
      <c r="P1009" s="5">
        <f t="shared" si="91"/>
        <v>174.94736842105263</v>
      </c>
      <c r="Q1009" s="3" t="str">
        <f t="shared" si="92"/>
        <v>technology</v>
      </c>
      <c r="R1009" t="str">
        <f t="shared" si="93"/>
        <v>wearables</v>
      </c>
      <c r="S1009" s="13">
        <f t="shared" si="94"/>
        <v>42676.583599537036</v>
      </c>
      <c r="T1009" s="13">
        <f t="shared" si="95"/>
        <v>42718.6252662037</v>
      </c>
    </row>
    <row r="1010" spans="1:20" ht="48">
      <c r="A1010">
        <v>1008</v>
      </c>
      <c r="B1010" s="1" t="s">
        <v>1009</v>
      </c>
      <c r="C1010" s="1" t="s">
        <v>5118</v>
      </c>
      <c r="D1010" s="4">
        <v>93500</v>
      </c>
      <c r="E1010" s="4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3">
        <f t="shared" si="90"/>
        <v>2.6737967914438501E-3</v>
      </c>
      <c r="P1010" s="5">
        <f t="shared" si="91"/>
        <v>250</v>
      </c>
      <c r="Q1010" s="3" t="str">
        <f t="shared" si="92"/>
        <v>technology</v>
      </c>
      <c r="R1010" t="str">
        <f t="shared" si="93"/>
        <v>wearables</v>
      </c>
      <c r="S1010" s="13">
        <f t="shared" si="94"/>
        <v>42702.809201388889</v>
      </c>
      <c r="T1010" s="13">
        <f t="shared" si="95"/>
        <v>42732.809201388889</v>
      </c>
    </row>
    <row r="1011" spans="1:20" ht="48">
      <c r="A1011">
        <v>1009</v>
      </c>
      <c r="B1011" s="1" t="s">
        <v>1010</v>
      </c>
      <c r="C1011" s="1" t="s">
        <v>5119</v>
      </c>
      <c r="D1011" s="4">
        <v>50000</v>
      </c>
      <c r="E1011" s="4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3">
        <f t="shared" si="90"/>
        <v>0.1313</v>
      </c>
      <c r="P1011" s="5">
        <f t="shared" si="91"/>
        <v>65</v>
      </c>
      <c r="Q1011" s="3" t="str">
        <f t="shared" si="92"/>
        <v>technology</v>
      </c>
      <c r="R1011" t="str">
        <f t="shared" si="93"/>
        <v>wearables</v>
      </c>
      <c r="S1011" s="13">
        <f t="shared" si="94"/>
        <v>42510.604699074072</v>
      </c>
      <c r="T1011" s="13">
        <f t="shared" si="95"/>
        <v>42540.604699074072</v>
      </c>
    </row>
    <row r="1012" spans="1:20" ht="48">
      <c r="A1012">
        <v>1010</v>
      </c>
      <c r="B1012" s="1" t="s">
        <v>1011</v>
      </c>
      <c r="C1012" s="1" t="s">
        <v>5120</v>
      </c>
      <c r="D1012" s="4">
        <v>115250</v>
      </c>
      <c r="E1012" s="4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3">
        <f t="shared" si="90"/>
        <v>1.9088937093275488E-3</v>
      </c>
      <c r="P1012" s="5">
        <f t="shared" si="91"/>
        <v>55</v>
      </c>
      <c r="Q1012" s="3" t="str">
        <f t="shared" si="92"/>
        <v>technology</v>
      </c>
      <c r="R1012" t="str">
        <f t="shared" si="93"/>
        <v>wearables</v>
      </c>
      <c r="S1012" s="13">
        <f t="shared" si="94"/>
        <v>42561.829421296294</v>
      </c>
      <c r="T1012" s="13">
        <f t="shared" si="95"/>
        <v>42618.124305555553</v>
      </c>
    </row>
    <row r="1013" spans="1:20" ht="48">
      <c r="A1013">
        <v>1011</v>
      </c>
      <c r="B1013" s="1" t="s">
        <v>1012</v>
      </c>
      <c r="C1013" s="1" t="s">
        <v>5121</v>
      </c>
      <c r="D1013" s="4">
        <v>20000</v>
      </c>
      <c r="E1013" s="4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3">
        <f t="shared" si="90"/>
        <v>3.7499999999999999E-3</v>
      </c>
      <c r="P1013" s="5">
        <f t="shared" si="91"/>
        <v>75</v>
      </c>
      <c r="Q1013" s="3" t="str">
        <f t="shared" si="92"/>
        <v>technology</v>
      </c>
      <c r="R1013" t="str">
        <f t="shared" si="93"/>
        <v>wearables</v>
      </c>
      <c r="S1013" s="13">
        <f t="shared" si="94"/>
        <v>41946.898090277777</v>
      </c>
      <c r="T1013" s="13">
        <f t="shared" si="95"/>
        <v>41991.898090277777</v>
      </c>
    </row>
    <row r="1014" spans="1:20" ht="48">
      <c r="A1014">
        <v>1012</v>
      </c>
      <c r="B1014" s="1" t="s">
        <v>1013</v>
      </c>
      <c r="C1014" s="1" t="s">
        <v>5122</v>
      </c>
      <c r="D1014" s="4">
        <v>5000</v>
      </c>
      <c r="E1014" s="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3">
        <f t="shared" si="90"/>
        <v>215.35021</v>
      </c>
      <c r="P1014" s="5">
        <f t="shared" si="91"/>
        <v>1389.3561935483872</v>
      </c>
      <c r="Q1014" s="3" t="str">
        <f t="shared" si="92"/>
        <v>technology</v>
      </c>
      <c r="R1014" t="str">
        <f t="shared" si="93"/>
        <v>wearables</v>
      </c>
      <c r="S1014" s="13">
        <f t="shared" si="94"/>
        <v>42714.440416666665</v>
      </c>
      <c r="T1014" s="13">
        <f t="shared" si="95"/>
        <v>42759.440416666665</v>
      </c>
    </row>
    <row r="1015" spans="1:20" ht="48">
      <c r="A1015">
        <v>1013</v>
      </c>
      <c r="B1015" s="1" t="s">
        <v>1014</v>
      </c>
      <c r="C1015" s="1" t="s">
        <v>5123</v>
      </c>
      <c r="D1015" s="4">
        <v>25000</v>
      </c>
      <c r="E1015" s="4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3">
        <f t="shared" si="90"/>
        <v>0.34527999999999998</v>
      </c>
      <c r="P1015" s="5">
        <f t="shared" si="91"/>
        <v>95.911111111111111</v>
      </c>
      <c r="Q1015" s="3" t="str">
        <f t="shared" si="92"/>
        <v>technology</v>
      </c>
      <c r="R1015" t="str">
        <f t="shared" si="93"/>
        <v>wearables</v>
      </c>
      <c r="S1015" s="13">
        <f t="shared" si="94"/>
        <v>42339.833981481483</v>
      </c>
      <c r="T1015" s="13">
        <f t="shared" si="95"/>
        <v>42367.833333333328</v>
      </c>
    </row>
    <row r="1016" spans="1:20" ht="32">
      <c r="A1016">
        <v>1014</v>
      </c>
      <c r="B1016" s="1" t="s">
        <v>1015</v>
      </c>
      <c r="C1016" s="1" t="s">
        <v>5124</v>
      </c>
      <c r="D1016" s="4">
        <v>10000</v>
      </c>
      <c r="E1016" s="4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3">
        <f t="shared" si="90"/>
        <v>0.30599999999999999</v>
      </c>
      <c r="P1016" s="5">
        <f t="shared" si="91"/>
        <v>191.25</v>
      </c>
      <c r="Q1016" s="3" t="str">
        <f t="shared" si="92"/>
        <v>technology</v>
      </c>
      <c r="R1016" t="str">
        <f t="shared" si="93"/>
        <v>wearables</v>
      </c>
      <c r="S1016" s="13">
        <f t="shared" si="94"/>
        <v>41955.002488425926</v>
      </c>
      <c r="T1016" s="13">
        <f t="shared" si="95"/>
        <v>42005.002488425926</v>
      </c>
    </row>
    <row r="1017" spans="1:20" ht="32">
      <c r="A1017">
        <v>1015</v>
      </c>
      <c r="B1017" s="1" t="s">
        <v>1016</v>
      </c>
      <c r="C1017" s="1" t="s">
        <v>5125</v>
      </c>
      <c r="D1017" s="4">
        <v>9000</v>
      </c>
      <c r="E1017" s="4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3">
        <f t="shared" si="90"/>
        <v>2.6666666666666668E-2</v>
      </c>
      <c r="P1017" s="5">
        <f t="shared" si="91"/>
        <v>40</v>
      </c>
      <c r="Q1017" s="3" t="str">
        <f t="shared" si="92"/>
        <v>technology</v>
      </c>
      <c r="R1017" t="str">
        <f t="shared" si="93"/>
        <v>wearables</v>
      </c>
      <c r="S1017" s="13">
        <f t="shared" si="94"/>
        <v>42303.878414351857</v>
      </c>
      <c r="T1017" s="13">
        <f t="shared" si="95"/>
        <v>42333.920081018514</v>
      </c>
    </row>
    <row r="1018" spans="1:20" ht="48">
      <c r="A1018">
        <v>1016</v>
      </c>
      <c r="B1018" s="1" t="s">
        <v>1017</v>
      </c>
      <c r="C1018" s="1" t="s">
        <v>5126</v>
      </c>
      <c r="D1018" s="4">
        <v>100000</v>
      </c>
      <c r="E1018" s="4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3">
        <f t="shared" si="90"/>
        <v>2.8420000000000001E-2</v>
      </c>
      <c r="P1018" s="5">
        <f t="shared" si="91"/>
        <v>74.78947368421052</v>
      </c>
      <c r="Q1018" s="3" t="str">
        <f t="shared" si="92"/>
        <v>technology</v>
      </c>
      <c r="R1018" t="str">
        <f t="shared" si="93"/>
        <v>wearables</v>
      </c>
      <c r="S1018" s="13">
        <f t="shared" si="94"/>
        <v>42422.107129629629</v>
      </c>
      <c r="T1018" s="13">
        <f t="shared" si="95"/>
        <v>42467.065462962957</v>
      </c>
    </row>
    <row r="1019" spans="1:20" ht="48">
      <c r="A1019">
        <v>1017</v>
      </c>
      <c r="B1019" s="1" t="s">
        <v>1018</v>
      </c>
      <c r="C1019" s="1" t="s">
        <v>5127</v>
      </c>
      <c r="D1019" s="4">
        <v>250000</v>
      </c>
      <c r="E1019" s="4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3">
        <f t="shared" si="90"/>
        <v>0.22878799999999999</v>
      </c>
      <c r="P1019" s="5">
        <f t="shared" si="91"/>
        <v>161.11830985915492</v>
      </c>
      <c r="Q1019" s="3" t="str">
        <f t="shared" si="92"/>
        <v>technology</v>
      </c>
      <c r="R1019" t="str">
        <f t="shared" si="93"/>
        <v>wearables</v>
      </c>
      <c r="S1019" s="13">
        <f t="shared" si="94"/>
        <v>42289.675173611111</v>
      </c>
      <c r="T1019" s="13">
        <f t="shared" si="95"/>
        <v>42329.716840277775</v>
      </c>
    </row>
    <row r="1020" spans="1:20" ht="48">
      <c r="A1020">
        <v>1018</v>
      </c>
      <c r="B1020" s="1" t="s">
        <v>1019</v>
      </c>
      <c r="C1020" s="1" t="s">
        <v>5128</v>
      </c>
      <c r="D1020" s="4">
        <v>20000</v>
      </c>
      <c r="E1020" s="4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3">
        <f t="shared" si="90"/>
        <v>3.1050000000000001E-2</v>
      </c>
      <c r="P1020" s="5">
        <f t="shared" si="91"/>
        <v>88.714285714285708</v>
      </c>
      <c r="Q1020" s="3" t="str">
        <f t="shared" si="92"/>
        <v>technology</v>
      </c>
      <c r="R1020" t="str">
        <f t="shared" si="93"/>
        <v>wearables</v>
      </c>
      <c r="S1020" s="13">
        <f t="shared" si="94"/>
        <v>42535.492280092592</v>
      </c>
      <c r="T1020" s="13">
        <f t="shared" si="95"/>
        <v>42565.492280092592</v>
      </c>
    </row>
    <row r="1021" spans="1:20" ht="32">
      <c r="A1021">
        <v>1019</v>
      </c>
      <c r="B1021" s="1" t="s">
        <v>1020</v>
      </c>
      <c r="C1021" s="1" t="s">
        <v>5129</v>
      </c>
      <c r="D1021" s="4">
        <v>45000</v>
      </c>
      <c r="E1021" s="4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3">
        <f t="shared" si="90"/>
        <v>0.47333333333333333</v>
      </c>
      <c r="P1021" s="5">
        <f t="shared" si="91"/>
        <v>53.25</v>
      </c>
      <c r="Q1021" s="3" t="str">
        <f t="shared" si="92"/>
        <v>technology</v>
      </c>
      <c r="R1021" t="str">
        <f t="shared" si="93"/>
        <v>wearables</v>
      </c>
      <c r="S1021" s="13">
        <f t="shared" si="94"/>
        <v>42009.973946759259</v>
      </c>
      <c r="T1021" s="13">
        <f t="shared" si="95"/>
        <v>42039.973946759259</v>
      </c>
    </row>
    <row r="1022" spans="1:20" ht="48">
      <c r="A1022">
        <v>1020</v>
      </c>
      <c r="B1022" s="1" t="s">
        <v>1021</v>
      </c>
      <c r="C1022" s="1" t="s">
        <v>5130</v>
      </c>
      <c r="D1022" s="4">
        <v>1550</v>
      </c>
      <c r="E1022" s="4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3">
        <f t="shared" si="90"/>
        <v>2.0554838709677421</v>
      </c>
      <c r="P1022" s="5">
        <f t="shared" si="91"/>
        <v>106.2</v>
      </c>
      <c r="Q1022" s="3" t="str">
        <f t="shared" si="92"/>
        <v>music</v>
      </c>
      <c r="R1022" t="str">
        <f t="shared" si="93"/>
        <v>electronic music</v>
      </c>
      <c r="S1022" s="13">
        <f t="shared" si="94"/>
        <v>42127.069548611107</v>
      </c>
      <c r="T1022" s="13">
        <f t="shared" si="95"/>
        <v>42157.032638888893</v>
      </c>
    </row>
    <row r="1023" spans="1:20" ht="48">
      <c r="A1023">
        <v>1021</v>
      </c>
      <c r="B1023" s="1" t="s">
        <v>1022</v>
      </c>
      <c r="C1023" s="1" t="s">
        <v>5131</v>
      </c>
      <c r="D1023" s="4">
        <v>3000</v>
      </c>
      <c r="E1023" s="4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3">
        <f t="shared" si="90"/>
        <v>3.5180366666666667</v>
      </c>
      <c r="P1023" s="5">
        <f t="shared" si="91"/>
        <v>22.079728033472804</v>
      </c>
      <c r="Q1023" s="3" t="str">
        <f t="shared" si="92"/>
        <v>music</v>
      </c>
      <c r="R1023" t="str">
        <f t="shared" si="93"/>
        <v>electronic music</v>
      </c>
      <c r="S1023" s="13">
        <f t="shared" si="94"/>
        <v>42271.251979166671</v>
      </c>
      <c r="T1023" s="13">
        <f t="shared" si="95"/>
        <v>42294.166666666672</v>
      </c>
    </row>
    <row r="1024" spans="1:20" ht="32">
      <c r="A1024">
        <v>1022</v>
      </c>
      <c r="B1024" s="1" t="s">
        <v>1023</v>
      </c>
      <c r="C1024" s="1" t="s">
        <v>5132</v>
      </c>
      <c r="D1024" s="4">
        <v>2000</v>
      </c>
      <c r="E1024" s="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3">
        <f t="shared" si="90"/>
        <v>1.149</v>
      </c>
      <c r="P1024" s="5">
        <f t="shared" si="91"/>
        <v>31.054054054054053</v>
      </c>
      <c r="Q1024" s="3" t="str">
        <f t="shared" si="92"/>
        <v>music</v>
      </c>
      <c r="R1024" t="str">
        <f t="shared" si="93"/>
        <v>electronic music</v>
      </c>
      <c r="S1024" s="13">
        <f t="shared" si="94"/>
        <v>42111.646724537044</v>
      </c>
      <c r="T1024" s="13">
        <f t="shared" si="95"/>
        <v>42141.646724537044</v>
      </c>
    </row>
    <row r="1025" spans="1:20" ht="48">
      <c r="A1025">
        <v>1023</v>
      </c>
      <c r="B1025" s="1" t="s">
        <v>1024</v>
      </c>
      <c r="C1025" s="1" t="s">
        <v>5133</v>
      </c>
      <c r="D1025" s="4">
        <v>2000</v>
      </c>
      <c r="E1025" s="4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3">
        <f t="shared" si="90"/>
        <v>2.3715000000000002</v>
      </c>
      <c r="P1025" s="5">
        <f t="shared" si="91"/>
        <v>36.206106870229007</v>
      </c>
      <c r="Q1025" s="3" t="str">
        <f t="shared" si="92"/>
        <v>music</v>
      </c>
      <c r="R1025" t="str">
        <f t="shared" si="93"/>
        <v>electronic music</v>
      </c>
      <c r="S1025" s="13">
        <f t="shared" si="94"/>
        <v>42145.919687500005</v>
      </c>
      <c r="T1025" s="13">
        <f t="shared" si="95"/>
        <v>42175.919687500005</v>
      </c>
    </row>
    <row r="1026" spans="1:20" ht="48">
      <c r="A1026">
        <v>1024</v>
      </c>
      <c r="B1026" s="1" t="s">
        <v>1025</v>
      </c>
      <c r="C1026" s="1" t="s">
        <v>5134</v>
      </c>
      <c r="D1026" s="4">
        <v>20000</v>
      </c>
      <c r="E1026" s="4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3">
        <f t="shared" si="90"/>
        <v>1.1863774999999999</v>
      </c>
      <c r="P1026" s="5">
        <f t="shared" si="91"/>
        <v>388.9762295081967</v>
      </c>
      <c r="Q1026" s="3" t="str">
        <f t="shared" si="92"/>
        <v>music</v>
      </c>
      <c r="R1026" t="str">
        <f t="shared" si="93"/>
        <v>electronic music</v>
      </c>
      <c r="S1026" s="13">
        <f t="shared" si="94"/>
        <v>42370.580590277779</v>
      </c>
      <c r="T1026" s="13">
        <f t="shared" si="95"/>
        <v>42400.580590277779</v>
      </c>
    </row>
    <row r="1027" spans="1:20" ht="32">
      <c r="A1027">
        <v>1025</v>
      </c>
      <c r="B1027" s="1" t="s">
        <v>1026</v>
      </c>
      <c r="C1027" s="1" t="s">
        <v>5135</v>
      </c>
      <c r="D1027" s="4">
        <v>70000</v>
      </c>
      <c r="E1027" s="4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3">
        <f t="shared" ref="O1027:O1090" si="96">E1027/D1027</f>
        <v>1.099283142857143</v>
      </c>
      <c r="P1027" s="5">
        <f t="shared" ref="P1027:P1090" si="97">E1027/L1027</f>
        <v>71.848571428571432</v>
      </c>
      <c r="Q1027" s="3" t="str">
        <f t="shared" ref="Q1027:Q1090" si="98">LEFT(N1027,SEARCH("/",N1027)-1)</f>
        <v>music</v>
      </c>
      <c r="R1027" t="str">
        <f t="shared" ref="R1027:R1090" si="99">RIGHT(N1027,LEN(N1027)-SEARCH("/",N1027))</f>
        <v>electronic music</v>
      </c>
      <c r="S1027" s="13">
        <f t="shared" ref="S1027:S1090" si="100">(((J1027/60)/60)/24)+DATE(1970,1,1)</f>
        <v>42049.833761574075</v>
      </c>
      <c r="T1027" s="13">
        <f t="shared" ref="T1027:T1090" si="101">(((I1027/60)/60)/24)+DATE(1970,1,1)</f>
        <v>42079.792094907403</v>
      </c>
    </row>
    <row r="1028" spans="1:20" ht="48">
      <c r="A1028">
        <v>1026</v>
      </c>
      <c r="B1028" s="1" t="s">
        <v>1027</v>
      </c>
      <c r="C1028" s="1" t="s">
        <v>5136</v>
      </c>
      <c r="D1028" s="4">
        <v>7000</v>
      </c>
      <c r="E1028" s="4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3">
        <f t="shared" si="96"/>
        <v>1.0000828571428571</v>
      </c>
      <c r="P1028" s="5">
        <f t="shared" si="97"/>
        <v>57.381803278688523</v>
      </c>
      <c r="Q1028" s="3" t="str">
        <f t="shared" si="98"/>
        <v>music</v>
      </c>
      <c r="R1028" t="str">
        <f t="shared" si="99"/>
        <v>electronic music</v>
      </c>
      <c r="S1028" s="13">
        <f t="shared" si="100"/>
        <v>42426.407592592594</v>
      </c>
      <c r="T1028" s="13">
        <f t="shared" si="101"/>
        <v>42460.365925925929</v>
      </c>
    </row>
    <row r="1029" spans="1:20" ht="48">
      <c r="A1029">
        <v>1027</v>
      </c>
      <c r="B1029" s="1" t="s">
        <v>1028</v>
      </c>
      <c r="C1029" s="1" t="s">
        <v>5137</v>
      </c>
      <c r="D1029" s="4">
        <v>7501</v>
      </c>
      <c r="E1029" s="4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3">
        <f t="shared" si="96"/>
        <v>1.0309292094387414</v>
      </c>
      <c r="P1029" s="5">
        <f t="shared" si="97"/>
        <v>69.666666666666671</v>
      </c>
      <c r="Q1029" s="3" t="str">
        <f t="shared" si="98"/>
        <v>music</v>
      </c>
      <c r="R1029" t="str">
        <f t="shared" si="99"/>
        <v>electronic music</v>
      </c>
      <c r="S1029" s="13">
        <f t="shared" si="100"/>
        <v>41905.034108796295</v>
      </c>
      <c r="T1029" s="13">
        <f t="shared" si="101"/>
        <v>41935.034108796295</v>
      </c>
    </row>
    <row r="1030" spans="1:20" ht="48">
      <c r="A1030">
        <v>1028</v>
      </c>
      <c r="B1030" s="1" t="s">
        <v>1029</v>
      </c>
      <c r="C1030" s="1" t="s">
        <v>5138</v>
      </c>
      <c r="D1030" s="4">
        <v>10000</v>
      </c>
      <c r="E1030" s="4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3">
        <f t="shared" si="96"/>
        <v>1.1727000000000001</v>
      </c>
      <c r="P1030" s="5">
        <f t="shared" si="97"/>
        <v>45.988235294117644</v>
      </c>
      <c r="Q1030" s="3" t="str">
        <f t="shared" si="98"/>
        <v>music</v>
      </c>
      <c r="R1030" t="str">
        <f t="shared" si="99"/>
        <v>electronic music</v>
      </c>
      <c r="S1030" s="13">
        <f t="shared" si="100"/>
        <v>42755.627372685187</v>
      </c>
      <c r="T1030" s="13">
        <f t="shared" si="101"/>
        <v>42800.833333333328</v>
      </c>
    </row>
    <row r="1031" spans="1:20" ht="32">
      <c r="A1031">
        <v>1029</v>
      </c>
      <c r="B1031" s="1" t="s">
        <v>1030</v>
      </c>
      <c r="C1031" s="1" t="s">
        <v>5139</v>
      </c>
      <c r="D1031" s="4">
        <v>10000</v>
      </c>
      <c r="E1031" s="4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3">
        <f t="shared" si="96"/>
        <v>1.1175999999999999</v>
      </c>
      <c r="P1031" s="5">
        <f t="shared" si="97"/>
        <v>79.262411347517727</v>
      </c>
      <c r="Q1031" s="3" t="str">
        <f t="shared" si="98"/>
        <v>music</v>
      </c>
      <c r="R1031" t="str">
        <f t="shared" si="99"/>
        <v>electronic music</v>
      </c>
      <c r="S1031" s="13">
        <f t="shared" si="100"/>
        <v>42044.711886574078</v>
      </c>
      <c r="T1031" s="13">
        <f t="shared" si="101"/>
        <v>42098.915972222225</v>
      </c>
    </row>
    <row r="1032" spans="1:20" ht="32">
      <c r="A1032">
        <v>1030</v>
      </c>
      <c r="B1032" s="1" t="s">
        <v>1031</v>
      </c>
      <c r="C1032" s="1" t="s">
        <v>5140</v>
      </c>
      <c r="D1032" s="4">
        <v>2000</v>
      </c>
      <c r="E1032" s="4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3">
        <f t="shared" si="96"/>
        <v>3.4209999999999998</v>
      </c>
      <c r="P1032" s="5">
        <f t="shared" si="97"/>
        <v>43.031446540880502</v>
      </c>
      <c r="Q1032" s="3" t="str">
        <f t="shared" si="98"/>
        <v>music</v>
      </c>
      <c r="R1032" t="str">
        <f t="shared" si="99"/>
        <v>electronic music</v>
      </c>
      <c r="S1032" s="13">
        <f t="shared" si="100"/>
        <v>42611.483206018514</v>
      </c>
      <c r="T1032" s="13">
        <f t="shared" si="101"/>
        <v>42625.483206018514</v>
      </c>
    </row>
    <row r="1033" spans="1:20" ht="48">
      <c r="A1033">
        <v>1031</v>
      </c>
      <c r="B1033" s="1" t="s">
        <v>1032</v>
      </c>
      <c r="C1033" s="1" t="s">
        <v>5141</v>
      </c>
      <c r="D1033" s="4">
        <v>10000</v>
      </c>
      <c r="E1033" s="4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3">
        <f t="shared" si="96"/>
        <v>1.0740000000000001</v>
      </c>
      <c r="P1033" s="5">
        <f t="shared" si="97"/>
        <v>108.48484848484848</v>
      </c>
      <c r="Q1033" s="3" t="str">
        <f t="shared" si="98"/>
        <v>music</v>
      </c>
      <c r="R1033" t="str">
        <f t="shared" si="99"/>
        <v>electronic music</v>
      </c>
      <c r="S1033" s="13">
        <f t="shared" si="100"/>
        <v>42324.764004629629</v>
      </c>
      <c r="T1033" s="13">
        <f t="shared" si="101"/>
        <v>42354.764004629629</v>
      </c>
    </row>
    <row r="1034" spans="1:20" ht="16">
      <c r="A1034">
        <v>1032</v>
      </c>
      <c r="B1034" s="1" t="s">
        <v>1033</v>
      </c>
      <c r="C1034" s="1" t="s">
        <v>5142</v>
      </c>
      <c r="D1034" s="4">
        <v>5400</v>
      </c>
      <c r="E1034" s="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3">
        <f t="shared" si="96"/>
        <v>1.0849703703703704</v>
      </c>
      <c r="P1034" s="5">
        <f t="shared" si="97"/>
        <v>61.029583333333335</v>
      </c>
      <c r="Q1034" s="3" t="str">
        <f t="shared" si="98"/>
        <v>music</v>
      </c>
      <c r="R1034" t="str">
        <f t="shared" si="99"/>
        <v>electronic music</v>
      </c>
      <c r="S1034" s="13">
        <f t="shared" si="100"/>
        <v>42514.666956018518</v>
      </c>
      <c r="T1034" s="13">
        <f t="shared" si="101"/>
        <v>42544.666956018518</v>
      </c>
    </row>
    <row r="1035" spans="1:20" ht="48">
      <c r="A1035">
        <v>1033</v>
      </c>
      <c r="B1035" s="1" t="s">
        <v>1034</v>
      </c>
      <c r="C1035" s="1" t="s">
        <v>5143</v>
      </c>
      <c r="D1035" s="4">
        <v>1328</v>
      </c>
      <c r="E1035" s="4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3">
        <f t="shared" si="96"/>
        <v>1.0286144578313252</v>
      </c>
      <c r="P1035" s="5">
        <f t="shared" si="97"/>
        <v>50.592592592592595</v>
      </c>
      <c r="Q1035" s="3" t="str">
        <f t="shared" si="98"/>
        <v>music</v>
      </c>
      <c r="R1035" t="str">
        <f t="shared" si="99"/>
        <v>electronic music</v>
      </c>
      <c r="S1035" s="13">
        <f t="shared" si="100"/>
        <v>42688.732407407413</v>
      </c>
      <c r="T1035" s="13">
        <f t="shared" si="101"/>
        <v>42716.732407407413</v>
      </c>
    </row>
    <row r="1036" spans="1:20" ht="48">
      <c r="A1036">
        <v>1034</v>
      </c>
      <c r="B1036" s="1" t="s">
        <v>1035</v>
      </c>
      <c r="C1036" s="1" t="s">
        <v>5144</v>
      </c>
      <c r="D1036" s="4">
        <v>5000</v>
      </c>
      <c r="E1036" s="4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3">
        <f t="shared" si="96"/>
        <v>1.3000180000000001</v>
      </c>
      <c r="P1036" s="5">
        <f t="shared" si="97"/>
        <v>39.157168674698795</v>
      </c>
      <c r="Q1036" s="3" t="str">
        <f t="shared" si="98"/>
        <v>music</v>
      </c>
      <c r="R1036" t="str">
        <f t="shared" si="99"/>
        <v>electronic music</v>
      </c>
      <c r="S1036" s="13">
        <f t="shared" si="100"/>
        <v>42555.166712962964</v>
      </c>
      <c r="T1036" s="13">
        <f t="shared" si="101"/>
        <v>42587.165972222225</v>
      </c>
    </row>
    <row r="1037" spans="1:20" ht="48">
      <c r="A1037">
        <v>1035</v>
      </c>
      <c r="B1037" s="1" t="s">
        <v>1036</v>
      </c>
      <c r="C1037" s="1" t="s">
        <v>5145</v>
      </c>
      <c r="D1037" s="4">
        <v>4600</v>
      </c>
      <c r="E1037" s="4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3">
        <f t="shared" si="96"/>
        <v>1.0765217391304347</v>
      </c>
      <c r="P1037" s="5">
        <f t="shared" si="97"/>
        <v>65.15789473684211</v>
      </c>
      <c r="Q1037" s="3" t="str">
        <f t="shared" si="98"/>
        <v>music</v>
      </c>
      <c r="R1037" t="str">
        <f t="shared" si="99"/>
        <v>electronic music</v>
      </c>
      <c r="S1037" s="13">
        <f t="shared" si="100"/>
        <v>42016.641435185185</v>
      </c>
      <c r="T1037" s="13">
        <f t="shared" si="101"/>
        <v>42046.641435185185</v>
      </c>
    </row>
    <row r="1038" spans="1:20" ht="48">
      <c r="A1038">
        <v>1036</v>
      </c>
      <c r="B1038" s="1" t="s">
        <v>1037</v>
      </c>
      <c r="C1038" s="1" t="s">
        <v>5146</v>
      </c>
      <c r="D1038" s="4">
        <v>4500</v>
      </c>
      <c r="E1038" s="4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3">
        <f t="shared" si="96"/>
        <v>1.1236044444444444</v>
      </c>
      <c r="P1038" s="5">
        <f t="shared" si="97"/>
        <v>23.963127962085309</v>
      </c>
      <c r="Q1038" s="3" t="str">
        <f t="shared" si="98"/>
        <v>music</v>
      </c>
      <c r="R1038" t="str">
        <f t="shared" si="99"/>
        <v>electronic music</v>
      </c>
      <c r="S1038" s="13">
        <f t="shared" si="100"/>
        <v>41249.448958333334</v>
      </c>
      <c r="T1038" s="13">
        <f t="shared" si="101"/>
        <v>41281.333333333336</v>
      </c>
    </row>
    <row r="1039" spans="1:20" ht="48">
      <c r="A1039">
        <v>1037</v>
      </c>
      <c r="B1039" s="1" t="s">
        <v>1038</v>
      </c>
      <c r="C1039" s="1" t="s">
        <v>5147</v>
      </c>
      <c r="D1039" s="4">
        <v>1000</v>
      </c>
      <c r="E1039" s="4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3">
        <f t="shared" si="96"/>
        <v>1.0209999999999999</v>
      </c>
      <c r="P1039" s="5">
        <f t="shared" si="97"/>
        <v>48.61904761904762</v>
      </c>
      <c r="Q1039" s="3" t="str">
        <f t="shared" si="98"/>
        <v>music</v>
      </c>
      <c r="R1039" t="str">
        <f t="shared" si="99"/>
        <v>electronic music</v>
      </c>
      <c r="S1039" s="13">
        <f t="shared" si="100"/>
        <v>42119.822476851856</v>
      </c>
      <c r="T1039" s="13">
        <f t="shared" si="101"/>
        <v>42142.208333333328</v>
      </c>
    </row>
    <row r="1040" spans="1:20" ht="48">
      <c r="A1040">
        <v>1038</v>
      </c>
      <c r="B1040" s="1" t="s">
        <v>1039</v>
      </c>
      <c r="C1040" s="1" t="s">
        <v>5148</v>
      </c>
      <c r="D1040" s="4">
        <v>1500</v>
      </c>
      <c r="E1040" s="4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3">
        <f t="shared" si="96"/>
        <v>1.4533333333333334</v>
      </c>
      <c r="P1040" s="5">
        <f t="shared" si="97"/>
        <v>35.73770491803279</v>
      </c>
      <c r="Q1040" s="3" t="str">
        <f t="shared" si="98"/>
        <v>music</v>
      </c>
      <c r="R1040" t="str">
        <f t="shared" si="99"/>
        <v>electronic music</v>
      </c>
      <c r="S1040" s="13">
        <f t="shared" si="100"/>
        <v>42418.231747685189</v>
      </c>
      <c r="T1040" s="13">
        <f t="shared" si="101"/>
        <v>42448.190081018518</v>
      </c>
    </row>
    <row r="1041" spans="1:20" ht="48">
      <c r="A1041">
        <v>1039</v>
      </c>
      <c r="B1041" s="1" t="s">
        <v>1040</v>
      </c>
      <c r="C1041" s="1" t="s">
        <v>5149</v>
      </c>
      <c r="D1041" s="4">
        <v>500</v>
      </c>
      <c r="E1041" s="4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3">
        <f t="shared" si="96"/>
        <v>1.282</v>
      </c>
      <c r="P1041" s="5">
        <f t="shared" si="97"/>
        <v>21.366666666666667</v>
      </c>
      <c r="Q1041" s="3" t="str">
        <f t="shared" si="98"/>
        <v>music</v>
      </c>
      <c r="R1041" t="str">
        <f t="shared" si="99"/>
        <v>electronic music</v>
      </c>
      <c r="S1041" s="13">
        <f t="shared" si="100"/>
        <v>42692.109328703707</v>
      </c>
      <c r="T1041" s="13">
        <f t="shared" si="101"/>
        <v>42717.332638888889</v>
      </c>
    </row>
    <row r="1042" spans="1:20" ht="48">
      <c r="A1042">
        <v>1040</v>
      </c>
      <c r="B1042" s="1" t="s">
        <v>1041</v>
      </c>
      <c r="C1042" s="1" t="s">
        <v>5150</v>
      </c>
      <c r="D1042" s="4">
        <v>85000</v>
      </c>
      <c r="E1042" s="4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3">
        <f t="shared" si="96"/>
        <v>2.9411764705882353E-3</v>
      </c>
      <c r="P1042" s="5">
        <f t="shared" si="97"/>
        <v>250</v>
      </c>
      <c r="Q1042" s="3" t="str">
        <f t="shared" si="98"/>
        <v>journalism</v>
      </c>
      <c r="R1042" t="str">
        <f t="shared" si="99"/>
        <v>audio</v>
      </c>
      <c r="S1042" s="13">
        <f t="shared" si="100"/>
        <v>42579.708437499998</v>
      </c>
      <c r="T1042" s="13">
        <f t="shared" si="101"/>
        <v>42609.708437499998</v>
      </c>
    </row>
    <row r="1043" spans="1:20" ht="48">
      <c r="A1043">
        <v>1041</v>
      </c>
      <c r="B1043" s="1" t="s">
        <v>1042</v>
      </c>
      <c r="C1043" s="1" t="s">
        <v>5151</v>
      </c>
      <c r="D1043" s="4">
        <v>50</v>
      </c>
      <c r="E1043" s="4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3">
        <f t="shared" si="96"/>
        <v>0</v>
      </c>
      <c r="P1043" s="5" t="e">
        <f t="shared" si="97"/>
        <v>#DIV/0!</v>
      </c>
      <c r="Q1043" s="3" t="str">
        <f t="shared" si="98"/>
        <v>journalism</v>
      </c>
      <c r="R1043" t="str">
        <f t="shared" si="99"/>
        <v>audio</v>
      </c>
      <c r="S1043" s="13">
        <f t="shared" si="100"/>
        <v>41831.060092592597</v>
      </c>
      <c r="T1043" s="13">
        <f t="shared" si="101"/>
        <v>41851.060092592597</v>
      </c>
    </row>
    <row r="1044" spans="1:20" ht="48">
      <c r="A1044">
        <v>1042</v>
      </c>
      <c r="B1044" s="1" t="s">
        <v>1043</v>
      </c>
      <c r="C1044" s="1" t="s">
        <v>5152</v>
      </c>
      <c r="D1044" s="4">
        <v>650</v>
      </c>
      <c r="E1044" s="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3">
        <f t="shared" si="96"/>
        <v>1.5384615384615385E-2</v>
      </c>
      <c r="P1044" s="5">
        <f t="shared" si="97"/>
        <v>10</v>
      </c>
      <c r="Q1044" s="3" t="str">
        <f t="shared" si="98"/>
        <v>journalism</v>
      </c>
      <c r="R1044" t="str">
        <f t="shared" si="99"/>
        <v>audio</v>
      </c>
      <c r="S1044" s="13">
        <f t="shared" si="100"/>
        <v>41851.696157407408</v>
      </c>
      <c r="T1044" s="13">
        <f t="shared" si="101"/>
        <v>41894.416666666664</v>
      </c>
    </row>
    <row r="1045" spans="1:20" ht="48">
      <c r="A1045">
        <v>1043</v>
      </c>
      <c r="B1045" s="1" t="s">
        <v>1044</v>
      </c>
      <c r="C1045" s="1" t="s">
        <v>5153</v>
      </c>
      <c r="D1045" s="4">
        <v>100000</v>
      </c>
      <c r="E1045" s="4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3">
        <f t="shared" si="96"/>
        <v>8.5370000000000001E-2</v>
      </c>
      <c r="P1045" s="5">
        <f t="shared" si="97"/>
        <v>29.236301369863014</v>
      </c>
      <c r="Q1045" s="3" t="str">
        <f t="shared" si="98"/>
        <v>journalism</v>
      </c>
      <c r="R1045" t="str">
        <f t="shared" si="99"/>
        <v>audio</v>
      </c>
      <c r="S1045" s="13">
        <f t="shared" si="100"/>
        <v>42114.252951388888</v>
      </c>
      <c r="T1045" s="13">
        <f t="shared" si="101"/>
        <v>42144.252951388888</v>
      </c>
    </row>
    <row r="1046" spans="1:20" ht="48">
      <c r="A1046">
        <v>1044</v>
      </c>
      <c r="B1046" s="1" t="s">
        <v>1045</v>
      </c>
      <c r="C1046" s="1" t="s">
        <v>5154</v>
      </c>
      <c r="D1046" s="4">
        <v>7000</v>
      </c>
      <c r="E1046" s="4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3">
        <f t="shared" si="96"/>
        <v>8.571428571428571E-4</v>
      </c>
      <c r="P1046" s="5">
        <f t="shared" si="97"/>
        <v>3</v>
      </c>
      <c r="Q1046" s="3" t="str">
        <f t="shared" si="98"/>
        <v>journalism</v>
      </c>
      <c r="R1046" t="str">
        <f t="shared" si="99"/>
        <v>audio</v>
      </c>
      <c r="S1046" s="13">
        <f t="shared" si="100"/>
        <v>42011.925937499997</v>
      </c>
      <c r="T1046" s="13">
        <f t="shared" si="101"/>
        <v>42068.852083333331</v>
      </c>
    </row>
    <row r="1047" spans="1:20" ht="48">
      <c r="A1047">
        <v>1045</v>
      </c>
      <c r="B1047" s="1" t="s">
        <v>1046</v>
      </c>
      <c r="C1047" s="1" t="s">
        <v>5155</v>
      </c>
      <c r="D1047" s="4">
        <v>10000</v>
      </c>
      <c r="E1047" s="4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3">
        <f t="shared" si="96"/>
        <v>2.6599999999999999E-2</v>
      </c>
      <c r="P1047" s="5">
        <f t="shared" si="97"/>
        <v>33.25</v>
      </c>
      <c r="Q1047" s="3" t="str">
        <f t="shared" si="98"/>
        <v>journalism</v>
      </c>
      <c r="R1047" t="str">
        <f t="shared" si="99"/>
        <v>audio</v>
      </c>
      <c r="S1047" s="13">
        <f t="shared" si="100"/>
        <v>41844.874421296299</v>
      </c>
      <c r="T1047" s="13">
        <f t="shared" si="101"/>
        <v>41874.874421296299</v>
      </c>
    </row>
    <row r="1048" spans="1:20" ht="48">
      <c r="A1048">
        <v>1046</v>
      </c>
      <c r="B1048" s="1" t="s">
        <v>1047</v>
      </c>
      <c r="C1048" s="1" t="s">
        <v>5156</v>
      </c>
      <c r="D1048" s="4">
        <v>3000</v>
      </c>
      <c r="E1048" s="4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3">
        <f t="shared" si="96"/>
        <v>0</v>
      </c>
      <c r="P1048" s="5" t="e">
        <f t="shared" si="97"/>
        <v>#DIV/0!</v>
      </c>
      <c r="Q1048" s="3" t="str">
        <f t="shared" si="98"/>
        <v>journalism</v>
      </c>
      <c r="R1048" t="str">
        <f t="shared" si="99"/>
        <v>audio</v>
      </c>
      <c r="S1048" s="13">
        <f t="shared" si="100"/>
        <v>42319.851388888885</v>
      </c>
      <c r="T1048" s="13">
        <f t="shared" si="101"/>
        <v>42364.851388888885</v>
      </c>
    </row>
    <row r="1049" spans="1:20" ht="48">
      <c r="A1049">
        <v>1047</v>
      </c>
      <c r="B1049" s="1" t="s">
        <v>1048</v>
      </c>
      <c r="C1049" s="1" t="s">
        <v>5157</v>
      </c>
      <c r="D1049" s="4">
        <v>2000</v>
      </c>
      <c r="E1049" s="4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3">
        <f t="shared" si="96"/>
        <v>5.0000000000000001E-4</v>
      </c>
      <c r="P1049" s="5">
        <f t="shared" si="97"/>
        <v>1</v>
      </c>
      <c r="Q1049" s="3" t="str">
        <f t="shared" si="98"/>
        <v>journalism</v>
      </c>
      <c r="R1049" t="str">
        <f t="shared" si="99"/>
        <v>audio</v>
      </c>
      <c r="S1049" s="13">
        <f t="shared" si="100"/>
        <v>41918.818460648145</v>
      </c>
      <c r="T1049" s="13">
        <f t="shared" si="101"/>
        <v>41948.860127314816</v>
      </c>
    </row>
    <row r="1050" spans="1:20" ht="48">
      <c r="A1050">
        <v>1048</v>
      </c>
      <c r="B1050" s="1" t="s">
        <v>1049</v>
      </c>
      <c r="C1050" s="1" t="s">
        <v>5158</v>
      </c>
      <c r="D1050" s="4">
        <v>15000</v>
      </c>
      <c r="E1050" s="4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3">
        <f t="shared" si="96"/>
        <v>1.4133333333333333E-2</v>
      </c>
      <c r="P1050" s="5">
        <f t="shared" si="97"/>
        <v>53</v>
      </c>
      <c r="Q1050" s="3" t="str">
        <f t="shared" si="98"/>
        <v>journalism</v>
      </c>
      <c r="R1050" t="str">
        <f t="shared" si="99"/>
        <v>audio</v>
      </c>
      <c r="S1050" s="13">
        <f t="shared" si="100"/>
        <v>42598.053113425922</v>
      </c>
      <c r="T1050" s="13">
        <f t="shared" si="101"/>
        <v>42638.053113425922</v>
      </c>
    </row>
    <row r="1051" spans="1:20" ht="16">
      <c r="A1051">
        <v>1049</v>
      </c>
      <c r="B1051" s="1" t="s">
        <v>1050</v>
      </c>
      <c r="C1051" s="1" t="s">
        <v>5159</v>
      </c>
      <c r="D1051" s="4">
        <v>12000</v>
      </c>
      <c r="E1051" s="4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3">
        <f t="shared" si="96"/>
        <v>0</v>
      </c>
      <c r="P1051" s="5" t="e">
        <f t="shared" si="97"/>
        <v>#DIV/0!</v>
      </c>
      <c r="Q1051" s="3" t="str">
        <f t="shared" si="98"/>
        <v>journalism</v>
      </c>
      <c r="R1051" t="str">
        <f t="shared" si="99"/>
        <v>audio</v>
      </c>
      <c r="S1051" s="13">
        <f t="shared" si="100"/>
        <v>42382.431076388893</v>
      </c>
      <c r="T1051" s="13">
        <f t="shared" si="101"/>
        <v>42412.431076388893</v>
      </c>
    </row>
    <row r="1052" spans="1:20" ht="16">
      <c r="A1052">
        <v>1050</v>
      </c>
      <c r="B1052" s="1" t="s">
        <v>1051</v>
      </c>
      <c r="C1052" s="1" t="s">
        <v>5160</v>
      </c>
      <c r="D1052" s="4">
        <v>2500</v>
      </c>
      <c r="E1052" s="4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3">
        <f t="shared" si="96"/>
        <v>0</v>
      </c>
      <c r="P1052" s="5" t="e">
        <f t="shared" si="97"/>
        <v>#DIV/0!</v>
      </c>
      <c r="Q1052" s="3" t="str">
        <f t="shared" si="98"/>
        <v>journalism</v>
      </c>
      <c r="R1052" t="str">
        <f t="shared" si="99"/>
        <v>audio</v>
      </c>
      <c r="S1052" s="13">
        <f t="shared" si="100"/>
        <v>42231.7971875</v>
      </c>
      <c r="T1052" s="13">
        <f t="shared" si="101"/>
        <v>42261.7971875</v>
      </c>
    </row>
    <row r="1053" spans="1:20" ht="48">
      <c r="A1053">
        <v>1051</v>
      </c>
      <c r="B1053" s="1" t="s">
        <v>1052</v>
      </c>
      <c r="C1053" s="1" t="s">
        <v>5161</v>
      </c>
      <c r="D1053" s="4">
        <v>500</v>
      </c>
      <c r="E1053" s="4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3">
        <f t="shared" si="96"/>
        <v>0</v>
      </c>
      <c r="P1053" s="5" t="e">
        <f t="shared" si="97"/>
        <v>#DIV/0!</v>
      </c>
      <c r="Q1053" s="3" t="str">
        <f t="shared" si="98"/>
        <v>journalism</v>
      </c>
      <c r="R1053" t="str">
        <f t="shared" si="99"/>
        <v>audio</v>
      </c>
      <c r="S1053" s="13">
        <f t="shared" si="100"/>
        <v>41850.014178240745</v>
      </c>
      <c r="T1053" s="13">
        <f t="shared" si="101"/>
        <v>41878.014178240745</v>
      </c>
    </row>
    <row r="1054" spans="1:20" ht="64">
      <c r="A1054">
        <v>1052</v>
      </c>
      <c r="B1054" s="1" t="s">
        <v>1053</v>
      </c>
      <c r="C1054" s="1" t="s">
        <v>5162</v>
      </c>
      <c r="D1054" s="4">
        <v>4336</v>
      </c>
      <c r="E1054" s="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3">
        <f t="shared" si="96"/>
        <v>0</v>
      </c>
      <c r="P1054" s="5" t="e">
        <f t="shared" si="97"/>
        <v>#DIV/0!</v>
      </c>
      <c r="Q1054" s="3" t="str">
        <f t="shared" si="98"/>
        <v>journalism</v>
      </c>
      <c r="R1054" t="str">
        <f t="shared" si="99"/>
        <v>audio</v>
      </c>
      <c r="S1054" s="13">
        <f t="shared" si="100"/>
        <v>42483.797395833331</v>
      </c>
      <c r="T1054" s="13">
        <f t="shared" si="101"/>
        <v>42527.839583333334</v>
      </c>
    </row>
    <row r="1055" spans="1:20" ht="48">
      <c r="A1055">
        <v>1053</v>
      </c>
      <c r="B1055" s="1" t="s">
        <v>1054</v>
      </c>
      <c r="C1055" s="1" t="s">
        <v>5163</v>
      </c>
      <c r="D1055" s="4">
        <v>1500</v>
      </c>
      <c r="E1055" s="4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3">
        <f t="shared" si="96"/>
        <v>0.01</v>
      </c>
      <c r="P1055" s="5">
        <f t="shared" si="97"/>
        <v>15</v>
      </c>
      <c r="Q1055" s="3" t="str">
        <f t="shared" si="98"/>
        <v>journalism</v>
      </c>
      <c r="R1055" t="str">
        <f t="shared" si="99"/>
        <v>audio</v>
      </c>
      <c r="S1055" s="13">
        <f t="shared" si="100"/>
        <v>42775.172824074078</v>
      </c>
      <c r="T1055" s="13">
        <f t="shared" si="101"/>
        <v>42800.172824074078</v>
      </c>
    </row>
    <row r="1056" spans="1:20" ht="48">
      <c r="A1056">
        <v>1054</v>
      </c>
      <c r="B1056" s="1" t="s">
        <v>1055</v>
      </c>
      <c r="C1056" s="1" t="s">
        <v>5164</v>
      </c>
      <c r="D1056" s="4">
        <v>2500</v>
      </c>
      <c r="E1056" s="4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3">
        <f t="shared" si="96"/>
        <v>0</v>
      </c>
      <c r="P1056" s="5" t="e">
        <f t="shared" si="97"/>
        <v>#DIV/0!</v>
      </c>
      <c r="Q1056" s="3" t="str">
        <f t="shared" si="98"/>
        <v>journalism</v>
      </c>
      <c r="R1056" t="str">
        <f t="shared" si="99"/>
        <v>audio</v>
      </c>
      <c r="S1056" s="13">
        <f t="shared" si="100"/>
        <v>41831.851840277777</v>
      </c>
      <c r="T1056" s="13">
        <f t="shared" si="101"/>
        <v>41861.916666666664</v>
      </c>
    </row>
    <row r="1057" spans="1:20" ht="48">
      <c r="A1057">
        <v>1055</v>
      </c>
      <c r="B1057" s="1" t="s">
        <v>1056</v>
      </c>
      <c r="C1057" s="1" t="s">
        <v>5165</v>
      </c>
      <c r="D1057" s="4">
        <v>3500</v>
      </c>
      <c r="E1057" s="4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3">
        <f t="shared" si="96"/>
        <v>0</v>
      </c>
      <c r="P1057" s="5" t="e">
        <f t="shared" si="97"/>
        <v>#DIV/0!</v>
      </c>
      <c r="Q1057" s="3" t="str">
        <f t="shared" si="98"/>
        <v>journalism</v>
      </c>
      <c r="R1057" t="str">
        <f t="shared" si="99"/>
        <v>audio</v>
      </c>
      <c r="S1057" s="13">
        <f t="shared" si="100"/>
        <v>42406.992418981477</v>
      </c>
      <c r="T1057" s="13">
        <f t="shared" si="101"/>
        <v>42436.992418981477</v>
      </c>
    </row>
    <row r="1058" spans="1:20" ht="48">
      <c r="A1058">
        <v>1056</v>
      </c>
      <c r="B1058" s="1" t="s">
        <v>1057</v>
      </c>
      <c r="C1058" s="1" t="s">
        <v>5166</v>
      </c>
      <c r="D1058" s="4">
        <v>10000</v>
      </c>
      <c r="E1058" s="4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3">
        <f t="shared" si="96"/>
        <v>0</v>
      </c>
      <c r="P1058" s="5" t="e">
        <f t="shared" si="97"/>
        <v>#DIV/0!</v>
      </c>
      <c r="Q1058" s="3" t="str">
        <f t="shared" si="98"/>
        <v>journalism</v>
      </c>
      <c r="R1058" t="str">
        <f t="shared" si="99"/>
        <v>audio</v>
      </c>
      <c r="S1058" s="13">
        <f t="shared" si="100"/>
        <v>42058.719641203701</v>
      </c>
      <c r="T1058" s="13">
        <f t="shared" si="101"/>
        <v>42118.677974537044</v>
      </c>
    </row>
    <row r="1059" spans="1:20" ht="32">
      <c r="A1059">
        <v>1057</v>
      </c>
      <c r="B1059" s="1" t="s">
        <v>1058</v>
      </c>
      <c r="C1059" s="1" t="s">
        <v>5167</v>
      </c>
      <c r="D1059" s="4">
        <v>10000</v>
      </c>
      <c r="E1059" s="4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3">
        <f t="shared" si="96"/>
        <v>0</v>
      </c>
      <c r="P1059" s="5" t="e">
        <f t="shared" si="97"/>
        <v>#DIV/0!</v>
      </c>
      <c r="Q1059" s="3" t="str">
        <f t="shared" si="98"/>
        <v>journalism</v>
      </c>
      <c r="R1059" t="str">
        <f t="shared" si="99"/>
        <v>audio</v>
      </c>
      <c r="S1059" s="13">
        <f t="shared" si="100"/>
        <v>42678.871331018512</v>
      </c>
      <c r="T1059" s="13">
        <f t="shared" si="101"/>
        <v>42708.912997685184</v>
      </c>
    </row>
    <row r="1060" spans="1:20" ht="48">
      <c r="A1060">
        <v>1058</v>
      </c>
      <c r="B1060" s="1" t="s">
        <v>1059</v>
      </c>
      <c r="C1060" s="1" t="s">
        <v>5168</v>
      </c>
      <c r="D1060" s="4">
        <v>40000</v>
      </c>
      <c r="E1060" s="4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3">
        <f t="shared" si="96"/>
        <v>0</v>
      </c>
      <c r="P1060" s="5" t="e">
        <f t="shared" si="97"/>
        <v>#DIV/0!</v>
      </c>
      <c r="Q1060" s="3" t="str">
        <f t="shared" si="98"/>
        <v>journalism</v>
      </c>
      <c r="R1060" t="str">
        <f t="shared" si="99"/>
        <v>audio</v>
      </c>
      <c r="S1060" s="13">
        <f t="shared" si="100"/>
        <v>42047.900960648149</v>
      </c>
      <c r="T1060" s="13">
        <f t="shared" si="101"/>
        <v>42089</v>
      </c>
    </row>
    <row r="1061" spans="1:20" ht="16">
      <c r="A1061">
        <v>1059</v>
      </c>
      <c r="B1061" s="1" t="s">
        <v>1060</v>
      </c>
      <c r="C1061" s="1" t="s">
        <v>5169</v>
      </c>
      <c r="D1061" s="4">
        <v>1100</v>
      </c>
      <c r="E1061" s="4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3">
        <f t="shared" si="96"/>
        <v>0</v>
      </c>
      <c r="P1061" s="5" t="e">
        <f t="shared" si="97"/>
        <v>#DIV/0!</v>
      </c>
      <c r="Q1061" s="3" t="str">
        <f t="shared" si="98"/>
        <v>journalism</v>
      </c>
      <c r="R1061" t="str">
        <f t="shared" si="99"/>
        <v>audio</v>
      </c>
      <c r="S1061" s="13">
        <f t="shared" si="100"/>
        <v>42046.79</v>
      </c>
      <c r="T1061" s="13">
        <f t="shared" si="101"/>
        <v>42076.748333333337</v>
      </c>
    </row>
    <row r="1062" spans="1:20" ht="48">
      <c r="A1062">
        <v>1060</v>
      </c>
      <c r="B1062" s="1" t="s">
        <v>1061</v>
      </c>
      <c r="C1062" s="1" t="s">
        <v>5170</v>
      </c>
      <c r="D1062" s="4">
        <v>5000</v>
      </c>
      <c r="E1062" s="4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3">
        <f t="shared" si="96"/>
        <v>0.01</v>
      </c>
      <c r="P1062" s="5">
        <f t="shared" si="97"/>
        <v>50</v>
      </c>
      <c r="Q1062" s="3" t="str">
        <f t="shared" si="98"/>
        <v>journalism</v>
      </c>
      <c r="R1062" t="str">
        <f t="shared" si="99"/>
        <v>audio</v>
      </c>
      <c r="S1062" s="13">
        <f t="shared" si="100"/>
        <v>42079.913113425922</v>
      </c>
      <c r="T1062" s="13">
        <f t="shared" si="101"/>
        <v>42109.913113425922</v>
      </c>
    </row>
    <row r="1063" spans="1:20" ht="32">
      <c r="A1063">
        <v>1061</v>
      </c>
      <c r="B1063" s="1" t="s">
        <v>1062</v>
      </c>
      <c r="C1063" s="1" t="s">
        <v>5171</v>
      </c>
      <c r="D1063" s="4">
        <v>4000</v>
      </c>
      <c r="E1063" s="4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3">
        <f t="shared" si="96"/>
        <v>0</v>
      </c>
      <c r="P1063" s="5" t="e">
        <f t="shared" si="97"/>
        <v>#DIV/0!</v>
      </c>
      <c r="Q1063" s="3" t="str">
        <f t="shared" si="98"/>
        <v>journalism</v>
      </c>
      <c r="R1063" t="str">
        <f t="shared" si="99"/>
        <v>audio</v>
      </c>
      <c r="S1063" s="13">
        <f t="shared" si="100"/>
        <v>42432.276712962965</v>
      </c>
      <c r="T1063" s="13">
        <f t="shared" si="101"/>
        <v>42492.041666666672</v>
      </c>
    </row>
    <row r="1064" spans="1:20" ht="16">
      <c r="A1064">
        <v>1062</v>
      </c>
      <c r="B1064" s="1" t="s">
        <v>1063</v>
      </c>
      <c r="C1064" s="1" t="s">
        <v>5172</v>
      </c>
      <c r="D1064" s="4">
        <v>199</v>
      </c>
      <c r="E1064" s="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3">
        <f t="shared" si="96"/>
        <v>0.95477386934673369</v>
      </c>
      <c r="P1064" s="5">
        <f t="shared" si="97"/>
        <v>47.5</v>
      </c>
      <c r="Q1064" s="3" t="str">
        <f t="shared" si="98"/>
        <v>journalism</v>
      </c>
      <c r="R1064" t="str">
        <f t="shared" si="99"/>
        <v>audio</v>
      </c>
      <c r="S1064" s="13">
        <f t="shared" si="100"/>
        <v>42556.807187500002</v>
      </c>
      <c r="T1064" s="13">
        <f t="shared" si="101"/>
        <v>42563.807187500002</v>
      </c>
    </row>
    <row r="1065" spans="1:20" ht="48">
      <c r="A1065">
        <v>1063</v>
      </c>
      <c r="B1065" s="1" t="s">
        <v>1064</v>
      </c>
      <c r="C1065" s="1" t="s">
        <v>5173</v>
      </c>
      <c r="D1065" s="4">
        <v>1000</v>
      </c>
      <c r="E1065" s="4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3">
        <f t="shared" si="96"/>
        <v>0</v>
      </c>
      <c r="P1065" s="5" t="e">
        <f t="shared" si="97"/>
        <v>#DIV/0!</v>
      </c>
      <c r="Q1065" s="3" t="str">
        <f t="shared" si="98"/>
        <v>journalism</v>
      </c>
      <c r="R1065" t="str">
        <f t="shared" si="99"/>
        <v>audio</v>
      </c>
      <c r="S1065" s="13">
        <f t="shared" si="100"/>
        <v>42583.030810185184</v>
      </c>
      <c r="T1065" s="13">
        <f t="shared" si="101"/>
        <v>42613.030810185184</v>
      </c>
    </row>
    <row r="1066" spans="1:20" ht="48">
      <c r="A1066">
        <v>1064</v>
      </c>
      <c r="B1066" s="1" t="s">
        <v>1065</v>
      </c>
      <c r="C1066" s="1" t="s">
        <v>5174</v>
      </c>
      <c r="D1066" s="4">
        <v>90000</v>
      </c>
      <c r="E1066" s="4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3">
        <f t="shared" si="96"/>
        <v>8.9744444444444446E-2</v>
      </c>
      <c r="P1066" s="5">
        <f t="shared" si="97"/>
        <v>65.666666666666671</v>
      </c>
      <c r="Q1066" s="3" t="str">
        <f t="shared" si="98"/>
        <v>games</v>
      </c>
      <c r="R1066" t="str">
        <f t="shared" si="99"/>
        <v>video games</v>
      </c>
      <c r="S1066" s="13">
        <f t="shared" si="100"/>
        <v>41417.228043981479</v>
      </c>
      <c r="T1066" s="13">
        <f t="shared" si="101"/>
        <v>41462.228043981479</v>
      </c>
    </row>
    <row r="1067" spans="1:20" ht="48">
      <c r="A1067">
        <v>1065</v>
      </c>
      <c r="B1067" s="1" t="s">
        <v>1066</v>
      </c>
      <c r="C1067" s="1" t="s">
        <v>5175</v>
      </c>
      <c r="D1067" s="4">
        <v>3000</v>
      </c>
      <c r="E1067" s="4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3">
        <f t="shared" si="96"/>
        <v>2.7E-2</v>
      </c>
      <c r="P1067" s="5">
        <f t="shared" si="97"/>
        <v>16.2</v>
      </c>
      <c r="Q1067" s="3" t="str">
        <f t="shared" si="98"/>
        <v>games</v>
      </c>
      <c r="R1067" t="str">
        <f t="shared" si="99"/>
        <v>video games</v>
      </c>
      <c r="S1067" s="13">
        <f t="shared" si="100"/>
        <v>41661.381041666667</v>
      </c>
      <c r="T1067" s="13">
        <f t="shared" si="101"/>
        <v>41689.381041666667</v>
      </c>
    </row>
    <row r="1068" spans="1:20" ht="48">
      <c r="A1068">
        <v>1066</v>
      </c>
      <c r="B1068" s="1" t="s">
        <v>1067</v>
      </c>
      <c r="C1068" s="1" t="s">
        <v>5176</v>
      </c>
      <c r="D1068" s="4">
        <v>150000</v>
      </c>
      <c r="E1068" s="4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3">
        <f t="shared" si="96"/>
        <v>3.3673333333333333E-2</v>
      </c>
      <c r="P1068" s="5">
        <f t="shared" si="97"/>
        <v>34.128378378378379</v>
      </c>
      <c r="Q1068" s="3" t="str">
        <f t="shared" si="98"/>
        <v>games</v>
      </c>
      <c r="R1068" t="str">
        <f t="shared" si="99"/>
        <v>video games</v>
      </c>
      <c r="S1068" s="13">
        <f t="shared" si="100"/>
        <v>41445.962754629632</v>
      </c>
      <c r="T1068" s="13">
        <f t="shared" si="101"/>
        <v>41490.962754629632</v>
      </c>
    </row>
    <row r="1069" spans="1:20" ht="48">
      <c r="A1069">
        <v>1067</v>
      </c>
      <c r="B1069" s="1" t="s">
        <v>1068</v>
      </c>
      <c r="C1069" s="1" t="s">
        <v>5177</v>
      </c>
      <c r="D1069" s="4">
        <v>500</v>
      </c>
      <c r="E1069" s="4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3">
        <f t="shared" si="96"/>
        <v>0.26</v>
      </c>
      <c r="P1069" s="5">
        <f t="shared" si="97"/>
        <v>13</v>
      </c>
      <c r="Q1069" s="3" t="str">
        <f t="shared" si="98"/>
        <v>games</v>
      </c>
      <c r="R1069" t="str">
        <f t="shared" si="99"/>
        <v>video games</v>
      </c>
      <c r="S1069" s="13">
        <f t="shared" si="100"/>
        <v>41599.855682870373</v>
      </c>
      <c r="T1069" s="13">
        <f t="shared" si="101"/>
        <v>41629.855682870373</v>
      </c>
    </row>
    <row r="1070" spans="1:20" ht="48">
      <c r="A1070">
        <v>1068</v>
      </c>
      <c r="B1070" s="1" t="s">
        <v>1069</v>
      </c>
      <c r="C1070" s="1" t="s">
        <v>5178</v>
      </c>
      <c r="D1070" s="4">
        <v>30000</v>
      </c>
      <c r="E1070" s="4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3">
        <f t="shared" si="96"/>
        <v>1.5E-3</v>
      </c>
      <c r="P1070" s="5">
        <f t="shared" si="97"/>
        <v>11.25</v>
      </c>
      <c r="Q1070" s="3" t="str">
        <f t="shared" si="98"/>
        <v>games</v>
      </c>
      <c r="R1070" t="str">
        <f t="shared" si="99"/>
        <v>video games</v>
      </c>
      <c r="S1070" s="13">
        <f t="shared" si="100"/>
        <v>42440.371111111104</v>
      </c>
      <c r="T1070" s="13">
        <f t="shared" si="101"/>
        <v>42470.329444444447</v>
      </c>
    </row>
    <row r="1071" spans="1:20" ht="48">
      <c r="A1071">
        <v>1069</v>
      </c>
      <c r="B1071" s="1" t="s">
        <v>1070</v>
      </c>
      <c r="C1071" s="1" t="s">
        <v>5179</v>
      </c>
      <c r="D1071" s="4">
        <v>2200</v>
      </c>
      <c r="E1071" s="4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3">
        <f t="shared" si="96"/>
        <v>0.38636363636363635</v>
      </c>
      <c r="P1071" s="5">
        <f t="shared" si="97"/>
        <v>40.476190476190474</v>
      </c>
      <c r="Q1071" s="3" t="str">
        <f t="shared" si="98"/>
        <v>games</v>
      </c>
      <c r="R1071" t="str">
        <f t="shared" si="99"/>
        <v>video games</v>
      </c>
      <c r="S1071" s="13">
        <f t="shared" si="100"/>
        <v>41572.229849537034</v>
      </c>
      <c r="T1071" s="13">
        <f t="shared" si="101"/>
        <v>41604.271516203706</v>
      </c>
    </row>
    <row r="1072" spans="1:20" ht="48">
      <c r="A1072">
        <v>1070</v>
      </c>
      <c r="B1072" s="1" t="s">
        <v>1071</v>
      </c>
      <c r="C1072" s="1" t="s">
        <v>5180</v>
      </c>
      <c r="D1072" s="4">
        <v>10000</v>
      </c>
      <c r="E1072" s="4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3">
        <f t="shared" si="96"/>
        <v>7.0000000000000001E-3</v>
      </c>
      <c r="P1072" s="5">
        <f t="shared" si="97"/>
        <v>35</v>
      </c>
      <c r="Q1072" s="3" t="str">
        <f t="shared" si="98"/>
        <v>games</v>
      </c>
      <c r="R1072" t="str">
        <f t="shared" si="99"/>
        <v>video games</v>
      </c>
      <c r="S1072" s="13">
        <f t="shared" si="100"/>
        <v>41163.011828703704</v>
      </c>
      <c r="T1072" s="13">
        <f t="shared" si="101"/>
        <v>41183.011828703704</v>
      </c>
    </row>
    <row r="1073" spans="1:20" ht="48">
      <c r="A1073">
        <v>1071</v>
      </c>
      <c r="B1073" s="1" t="s">
        <v>1072</v>
      </c>
      <c r="C1073" s="1" t="s">
        <v>5181</v>
      </c>
      <c r="D1073" s="4">
        <v>100</v>
      </c>
      <c r="E1073" s="4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3">
        <f t="shared" si="96"/>
        <v>0</v>
      </c>
      <c r="P1073" s="5" t="e">
        <f t="shared" si="97"/>
        <v>#DIV/0!</v>
      </c>
      <c r="Q1073" s="3" t="str">
        <f t="shared" si="98"/>
        <v>games</v>
      </c>
      <c r="R1073" t="str">
        <f t="shared" si="99"/>
        <v>video games</v>
      </c>
      <c r="S1073" s="13">
        <f t="shared" si="100"/>
        <v>42295.753391203703</v>
      </c>
      <c r="T1073" s="13">
        <f t="shared" si="101"/>
        <v>42325.795057870375</v>
      </c>
    </row>
    <row r="1074" spans="1:20" ht="48">
      <c r="A1074">
        <v>1072</v>
      </c>
      <c r="B1074" s="1" t="s">
        <v>1073</v>
      </c>
      <c r="C1074" s="1" t="s">
        <v>5182</v>
      </c>
      <c r="D1074" s="4">
        <v>75000</v>
      </c>
      <c r="E1074" s="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3">
        <f t="shared" si="96"/>
        <v>6.8000000000000005E-4</v>
      </c>
      <c r="P1074" s="5">
        <f t="shared" si="97"/>
        <v>12.75</v>
      </c>
      <c r="Q1074" s="3" t="str">
        <f t="shared" si="98"/>
        <v>games</v>
      </c>
      <c r="R1074" t="str">
        <f t="shared" si="99"/>
        <v>video games</v>
      </c>
      <c r="S1074" s="13">
        <f t="shared" si="100"/>
        <v>41645.832141203704</v>
      </c>
      <c r="T1074" s="13">
        <f t="shared" si="101"/>
        <v>41675.832141203704</v>
      </c>
    </row>
    <row r="1075" spans="1:20" ht="32">
      <c r="A1075">
        <v>1073</v>
      </c>
      <c r="B1075" s="1" t="s">
        <v>1074</v>
      </c>
      <c r="C1075" s="1" t="s">
        <v>5183</v>
      </c>
      <c r="D1075" s="4">
        <v>750</v>
      </c>
      <c r="E1075" s="4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3">
        <f t="shared" si="96"/>
        <v>1.3333333333333334E-2</v>
      </c>
      <c r="P1075" s="5">
        <f t="shared" si="97"/>
        <v>10</v>
      </c>
      <c r="Q1075" s="3" t="str">
        <f t="shared" si="98"/>
        <v>games</v>
      </c>
      <c r="R1075" t="str">
        <f t="shared" si="99"/>
        <v>video games</v>
      </c>
      <c r="S1075" s="13">
        <f t="shared" si="100"/>
        <v>40802.964594907404</v>
      </c>
      <c r="T1075" s="13">
        <f t="shared" si="101"/>
        <v>40832.964594907404</v>
      </c>
    </row>
    <row r="1076" spans="1:20" ht="48">
      <c r="A1076">
        <v>1074</v>
      </c>
      <c r="B1076" s="1" t="s">
        <v>1075</v>
      </c>
      <c r="C1076" s="1" t="s">
        <v>5184</v>
      </c>
      <c r="D1076" s="4">
        <v>54000</v>
      </c>
      <c r="E1076" s="4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3">
        <f t="shared" si="96"/>
        <v>6.3092592592592589E-2</v>
      </c>
      <c r="P1076" s="5">
        <f t="shared" si="97"/>
        <v>113.56666666666666</v>
      </c>
      <c r="Q1076" s="3" t="str">
        <f t="shared" si="98"/>
        <v>games</v>
      </c>
      <c r="R1076" t="str">
        <f t="shared" si="99"/>
        <v>video games</v>
      </c>
      <c r="S1076" s="13">
        <f t="shared" si="100"/>
        <v>41613.172974537039</v>
      </c>
      <c r="T1076" s="13">
        <f t="shared" si="101"/>
        <v>41643.172974537039</v>
      </c>
    </row>
    <row r="1077" spans="1:20" ht="32">
      <c r="A1077">
        <v>1075</v>
      </c>
      <c r="B1077" s="1" t="s">
        <v>1076</v>
      </c>
      <c r="C1077" s="1" t="s">
        <v>5185</v>
      </c>
      <c r="D1077" s="4">
        <v>1000</v>
      </c>
      <c r="E1077" s="4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3">
        <f t="shared" si="96"/>
        <v>4.4999999999999998E-2</v>
      </c>
      <c r="P1077" s="5">
        <f t="shared" si="97"/>
        <v>15</v>
      </c>
      <c r="Q1077" s="3" t="str">
        <f t="shared" si="98"/>
        <v>games</v>
      </c>
      <c r="R1077" t="str">
        <f t="shared" si="99"/>
        <v>video games</v>
      </c>
      <c r="S1077" s="13">
        <f t="shared" si="100"/>
        <v>41005.904120370367</v>
      </c>
      <c r="T1077" s="13">
        <f t="shared" si="101"/>
        <v>41035.904120370367</v>
      </c>
    </row>
    <row r="1078" spans="1:20" ht="48">
      <c r="A1078">
        <v>1076</v>
      </c>
      <c r="B1078" s="1" t="s">
        <v>1077</v>
      </c>
      <c r="C1078" s="1" t="s">
        <v>5186</v>
      </c>
      <c r="D1078" s="4">
        <v>75000</v>
      </c>
      <c r="E1078" s="4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3">
        <f t="shared" si="96"/>
        <v>0.62765333333333329</v>
      </c>
      <c r="P1078" s="5">
        <f t="shared" si="97"/>
        <v>48.281025641025643</v>
      </c>
      <c r="Q1078" s="3" t="str">
        <f t="shared" si="98"/>
        <v>games</v>
      </c>
      <c r="R1078" t="str">
        <f t="shared" si="99"/>
        <v>video games</v>
      </c>
      <c r="S1078" s="13">
        <f t="shared" si="100"/>
        <v>41838.377893518518</v>
      </c>
      <c r="T1078" s="13">
        <f t="shared" si="101"/>
        <v>41893.377893518518</v>
      </c>
    </row>
    <row r="1079" spans="1:20" ht="48">
      <c r="A1079">
        <v>1077</v>
      </c>
      <c r="B1079" s="1" t="s">
        <v>1078</v>
      </c>
      <c r="C1079" s="1" t="s">
        <v>5187</v>
      </c>
      <c r="D1079" s="4">
        <v>25000</v>
      </c>
      <c r="E1079" s="4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3">
        <f t="shared" si="96"/>
        <v>0.29376000000000002</v>
      </c>
      <c r="P1079" s="5">
        <f t="shared" si="97"/>
        <v>43.976047904191617</v>
      </c>
      <c r="Q1079" s="3" t="str">
        <f t="shared" si="98"/>
        <v>games</v>
      </c>
      <c r="R1079" t="str">
        <f t="shared" si="99"/>
        <v>video games</v>
      </c>
      <c r="S1079" s="13">
        <f t="shared" si="100"/>
        <v>42353.16679398148</v>
      </c>
      <c r="T1079" s="13">
        <f t="shared" si="101"/>
        <v>42383.16679398148</v>
      </c>
    </row>
    <row r="1080" spans="1:20" ht="48">
      <c r="A1080">
        <v>1078</v>
      </c>
      <c r="B1080" s="1" t="s">
        <v>1079</v>
      </c>
      <c r="C1080" s="1" t="s">
        <v>5188</v>
      </c>
      <c r="D1080" s="4">
        <v>600</v>
      </c>
      <c r="E1080" s="4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3">
        <f t="shared" si="96"/>
        <v>7.4999999999999997E-2</v>
      </c>
      <c r="P1080" s="5">
        <f t="shared" si="97"/>
        <v>9</v>
      </c>
      <c r="Q1080" s="3" t="str">
        <f t="shared" si="98"/>
        <v>games</v>
      </c>
      <c r="R1080" t="str">
        <f t="shared" si="99"/>
        <v>video games</v>
      </c>
      <c r="S1080" s="13">
        <f t="shared" si="100"/>
        <v>40701.195844907408</v>
      </c>
      <c r="T1080" s="13">
        <f t="shared" si="101"/>
        <v>40746.195844907408</v>
      </c>
    </row>
    <row r="1081" spans="1:20" ht="48">
      <c r="A1081">
        <v>1079</v>
      </c>
      <c r="B1081" s="1" t="s">
        <v>1080</v>
      </c>
      <c r="C1081" s="1" t="s">
        <v>5189</v>
      </c>
      <c r="D1081" s="4">
        <v>26000</v>
      </c>
      <c r="E1081" s="4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3">
        <f t="shared" si="96"/>
        <v>2.6076923076923077E-2</v>
      </c>
      <c r="P1081" s="5">
        <f t="shared" si="97"/>
        <v>37.666666666666664</v>
      </c>
      <c r="Q1081" s="3" t="str">
        <f t="shared" si="98"/>
        <v>games</v>
      </c>
      <c r="R1081" t="str">
        <f t="shared" si="99"/>
        <v>video games</v>
      </c>
      <c r="S1081" s="13">
        <f t="shared" si="100"/>
        <v>42479.566388888896</v>
      </c>
      <c r="T1081" s="13">
        <f t="shared" si="101"/>
        <v>42504.566388888896</v>
      </c>
    </row>
    <row r="1082" spans="1:20" ht="48">
      <c r="A1082">
        <v>1080</v>
      </c>
      <c r="B1082" s="1" t="s">
        <v>1081</v>
      </c>
      <c r="C1082" s="1" t="s">
        <v>5190</v>
      </c>
      <c r="D1082" s="4">
        <v>20000</v>
      </c>
      <c r="E1082" s="4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3">
        <f t="shared" si="96"/>
        <v>9.1050000000000006E-2</v>
      </c>
      <c r="P1082" s="5">
        <f t="shared" si="97"/>
        <v>18.581632653061224</v>
      </c>
      <c r="Q1082" s="3" t="str">
        <f t="shared" si="98"/>
        <v>games</v>
      </c>
      <c r="R1082" t="str">
        <f t="shared" si="99"/>
        <v>video games</v>
      </c>
      <c r="S1082" s="13">
        <f t="shared" si="100"/>
        <v>41740.138113425928</v>
      </c>
      <c r="T1082" s="13">
        <f t="shared" si="101"/>
        <v>41770.138113425928</v>
      </c>
    </row>
    <row r="1083" spans="1:20" ht="48">
      <c r="A1083">
        <v>1081</v>
      </c>
      <c r="B1083" s="1" t="s">
        <v>1082</v>
      </c>
      <c r="C1083" s="1" t="s">
        <v>5191</v>
      </c>
      <c r="D1083" s="4">
        <v>68000</v>
      </c>
      <c r="E1083" s="4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3">
        <f t="shared" si="96"/>
        <v>1.7647058823529413E-4</v>
      </c>
      <c r="P1083" s="5">
        <f t="shared" si="97"/>
        <v>3</v>
      </c>
      <c r="Q1083" s="3" t="str">
        <f t="shared" si="98"/>
        <v>games</v>
      </c>
      <c r="R1083" t="str">
        <f t="shared" si="99"/>
        <v>video games</v>
      </c>
      <c r="S1083" s="13">
        <f t="shared" si="100"/>
        <v>42002.926990740743</v>
      </c>
      <c r="T1083" s="13">
        <f t="shared" si="101"/>
        <v>42032.926990740743</v>
      </c>
    </row>
    <row r="1084" spans="1:20" ht="32">
      <c r="A1084">
        <v>1082</v>
      </c>
      <c r="B1084" s="1" t="s">
        <v>1083</v>
      </c>
      <c r="C1084" s="1" t="s">
        <v>5192</v>
      </c>
      <c r="D1084" s="4">
        <v>10000</v>
      </c>
      <c r="E1084" s="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3">
        <f t="shared" si="96"/>
        <v>5.5999999999999999E-3</v>
      </c>
      <c r="P1084" s="5">
        <f t="shared" si="97"/>
        <v>18.666666666666668</v>
      </c>
      <c r="Q1084" s="3" t="str">
        <f t="shared" si="98"/>
        <v>games</v>
      </c>
      <c r="R1084" t="str">
        <f t="shared" si="99"/>
        <v>video games</v>
      </c>
      <c r="S1084" s="13">
        <f t="shared" si="100"/>
        <v>41101.906111111115</v>
      </c>
      <c r="T1084" s="13">
        <f t="shared" si="101"/>
        <v>41131.906111111115</v>
      </c>
    </row>
    <row r="1085" spans="1:20" ht="48">
      <c r="A1085">
        <v>1083</v>
      </c>
      <c r="B1085" s="1" t="s">
        <v>1084</v>
      </c>
      <c r="C1085" s="1" t="s">
        <v>5193</v>
      </c>
      <c r="D1085" s="4">
        <v>50000</v>
      </c>
      <c r="E1085" s="4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3">
        <f t="shared" si="96"/>
        <v>8.2000000000000007E-3</v>
      </c>
      <c r="P1085" s="5">
        <f t="shared" si="97"/>
        <v>410</v>
      </c>
      <c r="Q1085" s="3" t="str">
        <f t="shared" si="98"/>
        <v>games</v>
      </c>
      <c r="R1085" t="str">
        <f t="shared" si="99"/>
        <v>video games</v>
      </c>
      <c r="S1085" s="13">
        <f t="shared" si="100"/>
        <v>41793.659525462965</v>
      </c>
      <c r="T1085" s="13">
        <f t="shared" si="101"/>
        <v>41853.659525462965</v>
      </c>
    </row>
    <row r="1086" spans="1:20" ht="16">
      <c r="A1086">
        <v>1084</v>
      </c>
      <c r="B1086" s="1" t="s">
        <v>1085</v>
      </c>
      <c r="C1086" s="1" t="s">
        <v>5194</v>
      </c>
      <c r="D1086" s="4">
        <v>550</v>
      </c>
      <c r="E1086" s="4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3">
        <f t="shared" si="96"/>
        <v>0</v>
      </c>
      <c r="P1086" s="5" t="e">
        <f t="shared" si="97"/>
        <v>#DIV/0!</v>
      </c>
      <c r="Q1086" s="3" t="str">
        <f t="shared" si="98"/>
        <v>games</v>
      </c>
      <c r="R1086" t="str">
        <f t="shared" si="99"/>
        <v>video games</v>
      </c>
      <c r="S1086" s="13">
        <f t="shared" si="100"/>
        <v>41829.912083333329</v>
      </c>
      <c r="T1086" s="13">
        <f t="shared" si="101"/>
        <v>41859.912083333329</v>
      </c>
    </row>
    <row r="1087" spans="1:20" ht="32">
      <c r="A1087">
        <v>1085</v>
      </c>
      <c r="B1087" s="1" t="s">
        <v>1086</v>
      </c>
      <c r="C1087" s="1" t="s">
        <v>5195</v>
      </c>
      <c r="D1087" s="4">
        <v>30000</v>
      </c>
      <c r="E1087" s="4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3">
        <f t="shared" si="96"/>
        <v>3.4200000000000001E-2</v>
      </c>
      <c r="P1087" s="5">
        <f t="shared" si="97"/>
        <v>114</v>
      </c>
      <c r="Q1087" s="3" t="str">
        <f t="shared" si="98"/>
        <v>games</v>
      </c>
      <c r="R1087" t="str">
        <f t="shared" si="99"/>
        <v>video games</v>
      </c>
      <c r="S1087" s="13">
        <f t="shared" si="100"/>
        <v>42413.671006944445</v>
      </c>
      <c r="T1087" s="13">
        <f t="shared" si="101"/>
        <v>42443.629340277781</v>
      </c>
    </row>
    <row r="1088" spans="1:20" ht="16">
      <c r="A1088">
        <v>1086</v>
      </c>
      <c r="B1088" s="1" t="s">
        <v>1087</v>
      </c>
      <c r="C1088" s="1" t="s">
        <v>5196</v>
      </c>
      <c r="D1088" s="4">
        <v>18000</v>
      </c>
      <c r="E1088" s="4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3">
        <f t="shared" si="96"/>
        <v>8.3333333333333339E-4</v>
      </c>
      <c r="P1088" s="5">
        <f t="shared" si="97"/>
        <v>7.5</v>
      </c>
      <c r="Q1088" s="3" t="str">
        <f t="shared" si="98"/>
        <v>games</v>
      </c>
      <c r="R1088" t="str">
        <f t="shared" si="99"/>
        <v>video games</v>
      </c>
      <c r="S1088" s="13">
        <f t="shared" si="100"/>
        <v>41845.866793981484</v>
      </c>
      <c r="T1088" s="13">
        <f t="shared" si="101"/>
        <v>41875.866793981484</v>
      </c>
    </row>
    <row r="1089" spans="1:20" ht="48">
      <c r="A1089">
        <v>1087</v>
      </c>
      <c r="B1089" s="1" t="s">
        <v>1088</v>
      </c>
      <c r="C1089" s="1" t="s">
        <v>5197</v>
      </c>
      <c r="D1089" s="4">
        <v>1100</v>
      </c>
      <c r="E1089" s="4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3">
        <f t="shared" si="96"/>
        <v>0</v>
      </c>
      <c r="P1089" s="5" t="e">
        <f t="shared" si="97"/>
        <v>#DIV/0!</v>
      </c>
      <c r="Q1089" s="3" t="str">
        <f t="shared" si="98"/>
        <v>games</v>
      </c>
      <c r="R1089" t="str">
        <f t="shared" si="99"/>
        <v>video games</v>
      </c>
      <c r="S1089" s="13">
        <f t="shared" si="100"/>
        <v>41775.713969907411</v>
      </c>
      <c r="T1089" s="13">
        <f t="shared" si="101"/>
        <v>41805.713969907411</v>
      </c>
    </row>
    <row r="1090" spans="1:20" ht="32">
      <c r="A1090">
        <v>1088</v>
      </c>
      <c r="B1090" s="1" t="s">
        <v>1089</v>
      </c>
      <c r="C1090" s="1" t="s">
        <v>5198</v>
      </c>
      <c r="D1090" s="4">
        <v>45000</v>
      </c>
      <c r="E1090" s="4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3">
        <f t="shared" si="96"/>
        <v>0.14182977777777778</v>
      </c>
      <c r="P1090" s="5">
        <f t="shared" si="97"/>
        <v>43.41727891156463</v>
      </c>
      <c r="Q1090" s="3" t="str">
        <f t="shared" si="98"/>
        <v>games</v>
      </c>
      <c r="R1090" t="str">
        <f t="shared" si="99"/>
        <v>video games</v>
      </c>
      <c r="S1090" s="13">
        <f t="shared" si="100"/>
        <v>41723.799386574072</v>
      </c>
      <c r="T1090" s="13">
        <f t="shared" si="101"/>
        <v>41753.799386574072</v>
      </c>
    </row>
    <row r="1091" spans="1:20" ht="32">
      <c r="A1091">
        <v>1089</v>
      </c>
      <c r="B1091" s="1" t="s">
        <v>1090</v>
      </c>
      <c r="C1091" s="1" t="s">
        <v>5199</v>
      </c>
      <c r="D1091" s="4">
        <v>15000</v>
      </c>
      <c r="E1091" s="4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3">
        <f t="shared" ref="O1091:O1154" si="102">E1091/D1091</f>
        <v>7.8266666666666665E-2</v>
      </c>
      <c r="P1091" s="5">
        <f t="shared" ref="P1091:P1154" si="103">E1091/L1091</f>
        <v>23.959183673469386</v>
      </c>
      <c r="Q1091" s="3" t="str">
        <f t="shared" ref="Q1091:Q1154" si="104">LEFT(N1091,SEARCH("/",N1091)-1)</f>
        <v>games</v>
      </c>
      <c r="R1091" t="str">
        <f t="shared" ref="R1091:R1154" si="105">RIGHT(N1091,LEN(N1091)-SEARCH("/",N1091))</f>
        <v>video games</v>
      </c>
      <c r="S1091" s="13">
        <f t="shared" ref="S1091:S1154" si="106">(((J1091/60)/60)/24)+DATE(1970,1,1)</f>
        <v>42151.189525462964</v>
      </c>
      <c r="T1091" s="13">
        <f t="shared" ref="T1091:T1154" si="107">(((I1091/60)/60)/24)+DATE(1970,1,1)</f>
        <v>42181.189525462964</v>
      </c>
    </row>
    <row r="1092" spans="1:20" ht="48">
      <c r="A1092">
        <v>1090</v>
      </c>
      <c r="B1092" s="1" t="s">
        <v>1091</v>
      </c>
      <c r="C1092" s="1" t="s">
        <v>5200</v>
      </c>
      <c r="D1092" s="4">
        <v>12999</v>
      </c>
      <c r="E1092" s="4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3">
        <f t="shared" si="102"/>
        <v>3.8464497269020693E-4</v>
      </c>
      <c r="P1092" s="5">
        <f t="shared" si="103"/>
        <v>5</v>
      </c>
      <c r="Q1092" s="3" t="str">
        <f t="shared" si="104"/>
        <v>games</v>
      </c>
      <c r="R1092" t="str">
        <f t="shared" si="105"/>
        <v>video games</v>
      </c>
      <c r="S1092" s="13">
        <f t="shared" si="106"/>
        <v>42123.185798611114</v>
      </c>
      <c r="T1092" s="13">
        <f t="shared" si="107"/>
        <v>42153.185798611114</v>
      </c>
    </row>
    <row r="1093" spans="1:20" ht="48">
      <c r="A1093">
        <v>1091</v>
      </c>
      <c r="B1093" s="1" t="s">
        <v>1092</v>
      </c>
      <c r="C1093" s="1" t="s">
        <v>5201</v>
      </c>
      <c r="D1093" s="4">
        <v>200</v>
      </c>
      <c r="E1093" s="4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3">
        <f t="shared" si="102"/>
        <v>0.125</v>
      </c>
      <c r="P1093" s="5">
        <f t="shared" si="103"/>
        <v>12.5</v>
      </c>
      <c r="Q1093" s="3" t="str">
        <f t="shared" si="104"/>
        <v>games</v>
      </c>
      <c r="R1093" t="str">
        <f t="shared" si="105"/>
        <v>video games</v>
      </c>
      <c r="S1093" s="13">
        <f t="shared" si="106"/>
        <v>42440.820277777777</v>
      </c>
      <c r="T1093" s="13">
        <f t="shared" si="107"/>
        <v>42470.778611111105</v>
      </c>
    </row>
    <row r="1094" spans="1:20" ht="48">
      <c r="A1094">
        <v>1092</v>
      </c>
      <c r="B1094" s="1" t="s">
        <v>1093</v>
      </c>
      <c r="C1094" s="1" t="s">
        <v>5202</v>
      </c>
      <c r="D1094" s="4">
        <v>2000</v>
      </c>
      <c r="E1094" s="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3">
        <f t="shared" si="102"/>
        <v>1.0500000000000001E-2</v>
      </c>
      <c r="P1094" s="5">
        <f t="shared" si="103"/>
        <v>3</v>
      </c>
      <c r="Q1094" s="3" t="str">
        <f t="shared" si="104"/>
        <v>games</v>
      </c>
      <c r="R1094" t="str">
        <f t="shared" si="105"/>
        <v>video games</v>
      </c>
      <c r="S1094" s="13">
        <f t="shared" si="106"/>
        <v>41250.025902777779</v>
      </c>
      <c r="T1094" s="13">
        <f t="shared" si="107"/>
        <v>41280.025902777779</v>
      </c>
    </row>
    <row r="1095" spans="1:20" ht="48">
      <c r="A1095">
        <v>1093</v>
      </c>
      <c r="B1095" s="1" t="s">
        <v>1094</v>
      </c>
      <c r="C1095" s="1" t="s">
        <v>5203</v>
      </c>
      <c r="D1095" s="4">
        <v>300</v>
      </c>
      <c r="E1095" s="4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3">
        <f t="shared" si="102"/>
        <v>0.14083333333333334</v>
      </c>
      <c r="P1095" s="5">
        <f t="shared" si="103"/>
        <v>10.5625</v>
      </c>
      <c r="Q1095" s="3" t="str">
        <f t="shared" si="104"/>
        <v>games</v>
      </c>
      <c r="R1095" t="str">
        <f t="shared" si="105"/>
        <v>video games</v>
      </c>
      <c r="S1095" s="13">
        <f t="shared" si="106"/>
        <v>42396.973807870367</v>
      </c>
      <c r="T1095" s="13">
        <f t="shared" si="107"/>
        <v>42411.973807870367</v>
      </c>
    </row>
    <row r="1096" spans="1:20" ht="48">
      <c r="A1096">
        <v>1094</v>
      </c>
      <c r="B1096" s="1" t="s">
        <v>1095</v>
      </c>
      <c r="C1096" s="1" t="s">
        <v>5204</v>
      </c>
      <c r="D1096" s="4">
        <v>18000</v>
      </c>
      <c r="E1096" s="4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3">
        <f t="shared" si="102"/>
        <v>0.18300055555555556</v>
      </c>
      <c r="P1096" s="5">
        <f t="shared" si="103"/>
        <v>122.00037037037038</v>
      </c>
      <c r="Q1096" s="3" t="str">
        <f t="shared" si="104"/>
        <v>games</v>
      </c>
      <c r="R1096" t="str">
        <f t="shared" si="105"/>
        <v>video games</v>
      </c>
      <c r="S1096" s="13">
        <f t="shared" si="106"/>
        <v>40795.713344907403</v>
      </c>
      <c r="T1096" s="13">
        <f t="shared" si="107"/>
        <v>40825.713344907403</v>
      </c>
    </row>
    <row r="1097" spans="1:20" ht="48">
      <c r="A1097">
        <v>1095</v>
      </c>
      <c r="B1097" s="1" t="s">
        <v>1096</v>
      </c>
      <c r="C1097" s="1" t="s">
        <v>5205</v>
      </c>
      <c r="D1097" s="4">
        <v>500000</v>
      </c>
      <c r="E1097" s="4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3">
        <f t="shared" si="102"/>
        <v>5.0347999999999997E-2</v>
      </c>
      <c r="P1097" s="5">
        <f t="shared" si="103"/>
        <v>267.80851063829789</v>
      </c>
      <c r="Q1097" s="3" t="str">
        <f t="shared" si="104"/>
        <v>games</v>
      </c>
      <c r="R1097" t="str">
        <f t="shared" si="105"/>
        <v>video games</v>
      </c>
      <c r="S1097" s="13">
        <f t="shared" si="106"/>
        <v>41486.537268518521</v>
      </c>
      <c r="T1097" s="13">
        <f t="shared" si="107"/>
        <v>41516.537268518521</v>
      </c>
    </row>
    <row r="1098" spans="1:20" ht="48">
      <c r="A1098">
        <v>1096</v>
      </c>
      <c r="B1098" s="1" t="s">
        <v>1097</v>
      </c>
      <c r="C1098" s="1" t="s">
        <v>5206</v>
      </c>
      <c r="D1098" s="4">
        <v>12000</v>
      </c>
      <c r="E1098" s="4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3">
        <f t="shared" si="102"/>
        <v>0.17933333333333334</v>
      </c>
      <c r="P1098" s="5">
        <f t="shared" si="103"/>
        <v>74.206896551724142</v>
      </c>
      <c r="Q1098" s="3" t="str">
        <f t="shared" si="104"/>
        <v>games</v>
      </c>
      <c r="R1098" t="str">
        <f t="shared" si="105"/>
        <v>video games</v>
      </c>
      <c r="S1098" s="13">
        <f t="shared" si="106"/>
        <v>41885.51798611111</v>
      </c>
      <c r="T1098" s="13">
        <f t="shared" si="107"/>
        <v>41916.145833333336</v>
      </c>
    </row>
    <row r="1099" spans="1:20" ht="48">
      <c r="A1099">
        <v>1097</v>
      </c>
      <c r="B1099" s="1" t="s">
        <v>1098</v>
      </c>
      <c r="C1099" s="1" t="s">
        <v>5207</v>
      </c>
      <c r="D1099" s="4">
        <v>100000</v>
      </c>
      <c r="E1099" s="4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3">
        <f t="shared" si="102"/>
        <v>4.6999999999999999E-4</v>
      </c>
      <c r="P1099" s="5">
        <f t="shared" si="103"/>
        <v>6.7142857142857144</v>
      </c>
      <c r="Q1099" s="3" t="str">
        <f t="shared" si="104"/>
        <v>games</v>
      </c>
      <c r="R1099" t="str">
        <f t="shared" si="105"/>
        <v>video games</v>
      </c>
      <c r="S1099" s="13">
        <f t="shared" si="106"/>
        <v>41660.792557870373</v>
      </c>
      <c r="T1099" s="13">
        <f t="shared" si="107"/>
        <v>41700.792557870373</v>
      </c>
    </row>
    <row r="1100" spans="1:20" ht="32">
      <c r="A1100">
        <v>1098</v>
      </c>
      <c r="B1100" s="1" t="s">
        <v>1099</v>
      </c>
      <c r="C1100" s="1" t="s">
        <v>5208</v>
      </c>
      <c r="D1100" s="4">
        <v>25000</v>
      </c>
      <c r="E1100" s="4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3">
        <f t="shared" si="102"/>
        <v>7.2120000000000004E-2</v>
      </c>
      <c r="P1100" s="5">
        <f t="shared" si="103"/>
        <v>81.954545454545453</v>
      </c>
      <c r="Q1100" s="3" t="str">
        <f t="shared" si="104"/>
        <v>games</v>
      </c>
      <c r="R1100" t="str">
        <f t="shared" si="105"/>
        <v>video games</v>
      </c>
      <c r="S1100" s="13">
        <f t="shared" si="106"/>
        <v>41712.762673611112</v>
      </c>
      <c r="T1100" s="13">
        <f t="shared" si="107"/>
        <v>41742.762673611112</v>
      </c>
    </row>
    <row r="1101" spans="1:20" ht="48">
      <c r="A1101">
        <v>1099</v>
      </c>
      <c r="B1101" s="1" t="s">
        <v>1100</v>
      </c>
      <c r="C1101" s="1" t="s">
        <v>5209</v>
      </c>
      <c r="D1101" s="4">
        <v>5000</v>
      </c>
      <c r="E1101" s="4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3">
        <f t="shared" si="102"/>
        <v>5.0000000000000001E-3</v>
      </c>
      <c r="P1101" s="5">
        <f t="shared" si="103"/>
        <v>25</v>
      </c>
      <c r="Q1101" s="3" t="str">
        <f t="shared" si="104"/>
        <v>games</v>
      </c>
      <c r="R1101" t="str">
        <f t="shared" si="105"/>
        <v>video games</v>
      </c>
      <c r="S1101" s="13">
        <f t="shared" si="106"/>
        <v>42107.836435185185</v>
      </c>
      <c r="T1101" s="13">
        <f t="shared" si="107"/>
        <v>42137.836435185185</v>
      </c>
    </row>
    <row r="1102" spans="1:20" ht="48">
      <c r="A1102">
        <v>1100</v>
      </c>
      <c r="B1102" s="1" t="s">
        <v>1101</v>
      </c>
      <c r="C1102" s="1" t="s">
        <v>5210</v>
      </c>
      <c r="D1102" s="4">
        <v>4000</v>
      </c>
      <c r="E1102" s="4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3">
        <f t="shared" si="102"/>
        <v>2.5000000000000001E-2</v>
      </c>
      <c r="P1102" s="5">
        <f t="shared" si="103"/>
        <v>10</v>
      </c>
      <c r="Q1102" s="3" t="str">
        <f t="shared" si="104"/>
        <v>games</v>
      </c>
      <c r="R1102" t="str">
        <f t="shared" si="105"/>
        <v>video games</v>
      </c>
      <c r="S1102" s="13">
        <f t="shared" si="106"/>
        <v>42384.110775462963</v>
      </c>
      <c r="T1102" s="13">
        <f t="shared" si="107"/>
        <v>42414.110775462963</v>
      </c>
    </row>
    <row r="1103" spans="1:20" ht="32">
      <c r="A1103">
        <v>1101</v>
      </c>
      <c r="B1103" s="1" t="s">
        <v>1102</v>
      </c>
      <c r="C1103" s="1" t="s">
        <v>5211</v>
      </c>
      <c r="D1103" s="4">
        <v>100000</v>
      </c>
      <c r="E1103" s="4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3">
        <f t="shared" si="102"/>
        <v>4.0999999999999999E-4</v>
      </c>
      <c r="P1103" s="5">
        <f t="shared" si="103"/>
        <v>6.833333333333333</v>
      </c>
      <c r="Q1103" s="3" t="str">
        <f t="shared" si="104"/>
        <v>games</v>
      </c>
      <c r="R1103" t="str">
        <f t="shared" si="105"/>
        <v>video games</v>
      </c>
      <c r="S1103" s="13">
        <f t="shared" si="106"/>
        <v>42538.77243055556</v>
      </c>
      <c r="T1103" s="13">
        <f t="shared" si="107"/>
        <v>42565.758333333331</v>
      </c>
    </row>
    <row r="1104" spans="1:20" ht="48">
      <c r="A1104">
        <v>1102</v>
      </c>
      <c r="B1104" s="1" t="s">
        <v>1103</v>
      </c>
      <c r="C1104" s="1" t="s">
        <v>5212</v>
      </c>
      <c r="D1104" s="4">
        <v>8000</v>
      </c>
      <c r="E1104" s="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3">
        <f t="shared" si="102"/>
        <v>5.3124999999999999E-2</v>
      </c>
      <c r="P1104" s="5">
        <f t="shared" si="103"/>
        <v>17.708333333333332</v>
      </c>
      <c r="Q1104" s="3" t="str">
        <f t="shared" si="104"/>
        <v>games</v>
      </c>
      <c r="R1104" t="str">
        <f t="shared" si="105"/>
        <v>video games</v>
      </c>
      <c r="S1104" s="13">
        <f t="shared" si="106"/>
        <v>41577.045428240745</v>
      </c>
      <c r="T1104" s="13">
        <f t="shared" si="107"/>
        <v>41617.249305555553</v>
      </c>
    </row>
    <row r="1105" spans="1:20" ht="48">
      <c r="A1105">
        <v>1103</v>
      </c>
      <c r="B1105" s="1" t="s">
        <v>1104</v>
      </c>
      <c r="C1105" s="1" t="s">
        <v>5213</v>
      </c>
      <c r="D1105" s="4">
        <v>15000</v>
      </c>
      <c r="E1105" s="4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3">
        <f t="shared" si="102"/>
        <v>1.6199999999999999E-2</v>
      </c>
      <c r="P1105" s="5">
        <f t="shared" si="103"/>
        <v>16.2</v>
      </c>
      <c r="Q1105" s="3" t="str">
        <f t="shared" si="104"/>
        <v>games</v>
      </c>
      <c r="R1105" t="str">
        <f t="shared" si="105"/>
        <v>video games</v>
      </c>
      <c r="S1105" s="13">
        <f t="shared" si="106"/>
        <v>42479.22210648148</v>
      </c>
      <c r="T1105" s="13">
        <f t="shared" si="107"/>
        <v>42539.22210648148</v>
      </c>
    </row>
    <row r="1106" spans="1:20" ht="48">
      <c r="A1106">
        <v>1104</v>
      </c>
      <c r="B1106" s="1" t="s">
        <v>1105</v>
      </c>
      <c r="C1106" s="1" t="s">
        <v>5214</v>
      </c>
      <c r="D1106" s="4">
        <v>60000</v>
      </c>
      <c r="E1106" s="4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3">
        <f t="shared" si="102"/>
        <v>4.9516666666666667E-2</v>
      </c>
      <c r="P1106" s="5">
        <f t="shared" si="103"/>
        <v>80.297297297297291</v>
      </c>
      <c r="Q1106" s="3" t="str">
        <f t="shared" si="104"/>
        <v>games</v>
      </c>
      <c r="R1106" t="str">
        <f t="shared" si="105"/>
        <v>video games</v>
      </c>
      <c r="S1106" s="13">
        <f t="shared" si="106"/>
        <v>41771.40996527778</v>
      </c>
      <c r="T1106" s="13">
        <f t="shared" si="107"/>
        <v>41801.40996527778</v>
      </c>
    </row>
    <row r="1107" spans="1:20" ht="48">
      <c r="A1107">
        <v>1105</v>
      </c>
      <c r="B1107" s="1" t="s">
        <v>1106</v>
      </c>
      <c r="C1107" s="1" t="s">
        <v>5215</v>
      </c>
      <c r="D1107" s="4">
        <v>900000</v>
      </c>
      <c r="E1107" s="4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3">
        <f t="shared" si="102"/>
        <v>1.5900000000000001E-3</v>
      </c>
      <c r="P1107" s="5">
        <f t="shared" si="103"/>
        <v>71.55</v>
      </c>
      <c r="Q1107" s="3" t="str">
        <f t="shared" si="104"/>
        <v>games</v>
      </c>
      <c r="R1107" t="str">
        <f t="shared" si="105"/>
        <v>video games</v>
      </c>
      <c r="S1107" s="13">
        <f t="shared" si="106"/>
        <v>41692.135729166665</v>
      </c>
      <c r="T1107" s="13">
        <f t="shared" si="107"/>
        <v>41722.0940625</v>
      </c>
    </row>
    <row r="1108" spans="1:20" ht="48">
      <c r="A1108">
        <v>1106</v>
      </c>
      <c r="B1108" s="1" t="s">
        <v>1107</v>
      </c>
      <c r="C1108" s="1" t="s">
        <v>5216</v>
      </c>
      <c r="D1108" s="4">
        <v>400</v>
      </c>
      <c r="E1108" s="4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3">
        <f t="shared" si="102"/>
        <v>0.41249999999999998</v>
      </c>
      <c r="P1108" s="5">
        <f t="shared" si="103"/>
        <v>23.571428571428573</v>
      </c>
      <c r="Q1108" s="3" t="str">
        <f t="shared" si="104"/>
        <v>games</v>
      </c>
      <c r="R1108" t="str">
        <f t="shared" si="105"/>
        <v>video games</v>
      </c>
      <c r="S1108" s="13">
        <f t="shared" si="106"/>
        <v>40973.740451388891</v>
      </c>
      <c r="T1108" s="13">
        <f t="shared" si="107"/>
        <v>41003.698784722219</v>
      </c>
    </row>
    <row r="1109" spans="1:20" ht="64">
      <c r="A1109">
        <v>1107</v>
      </c>
      <c r="B1109" s="1" t="s">
        <v>1108</v>
      </c>
      <c r="C1109" s="1" t="s">
        <v>5217</v>
      </c>
      <c r="D1109" s="4">
        <v>10000</v>
      </c>
      <c r="E1109" s="4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3">
        <f t="shared" si="102"/>
        <v>0</v>
      </c>
      <c r="P1109" s="5" t="e">
        <f t="shared" si="103"/>
        <v>#DIV/0!</v>
      </c>
      <c r="Q1109" s="3" t="str">
        <f t="shared" si="104"/>
        <v>games</v>
      </c>
      <c r="R1109" t="str">
        <f t="shared" si="105"/>
        <v>video games</v>
      </c>
      <c r="S1109" s="13">
        <f t="shared" si="106"/>
        <v>41813.861388888887</v>
      </c>
      <c r="T1109" s="13">
        <f t="shared" si="107"/>
        <v>41843.861388888887</v>
      </c>
    </row>
    <row r="1110" spans="1:20" ht="48">
      <c r="A1110">
        <v>1108</v>
      </c>
      <c r="B1110" s="1" t="s">
        <v>1109</v>
      </c>
      <c r="C1110" s="1" t="s">
        <v>5218</v>
      </c>
      <c r="D1110" s="4">
        <v>25000</v>
      </c>
      <c r="E1110" s="4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3">
        <f t="shared" si="102"/>
        <v>2.93E-2</v>
      </c>
      <c r="P1110" s="5">
        <f t="shared" si="103"/>
        <v>34.88095238095238</v>
      </c>
      <c r="Q1110" s="3" t="str">
        <f t="shared" si="104"/>
        <v>games</v>
      </c>
      <c r="R1110" t="str">
        <f t="shared" si="105"/>
        <v>video games</v>
      </c>
      <c r="S1110" s="13">
        <f t="shared" si="106"/>
        <v>40952.636979166666</v>
      </c>
      <c r="T1110" s="13">
        <f t="shared" si="107"/>
        <v>41012.595312500001</v>
      </c>
    </row>
    <row r="1111" spans="1:20" ht="48">
      <c r="A1111">
        <v>1109</v>
      </c>
      <c r="B1111" s="1" t="s">
        <v>1110</v>
      </c>
      <c r="C1111" s="1" t="s">
        <v>5219</v>
      </c>
      <c r="D1111" s="4">
        <v>10000</v>
      </c>
      <c r="E1111" s="4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3">
        <f t="shared" si="102"/>
        <v>4.4999999999999997E-3</v>
      </c>
      <c r="P1111" s="5">
        <f t="shared" si="103"/>
        <v>15</v>
      </c>
      <c r="Q1111" s="3" t="str">
        <f t="shared" si="104"/>
        <v>games</v>
      </c>
      <c r="R1111" t="str">
        <f t="shared" si="105"/>
        <v>video games</v>
      </c>
      <c r="S1111" s="13">
        <f t="shared" si="106"/>
        <v>42662.752199074079</v>
      </c>
      <c r="T1111" s="13">
        <f t="shared" si="107"/>
        <v>42692.793865740736</v>
      </c>
    </row>
    <row r="1112" spans="1:20" ht="48">
      <c r="A1112">
        <v>1110</v>
      </c>
      <c r="B1112" s="1" t="s">
        <v>1111</v>
      </c>
      <c r="C1112" s="1" t="s">
        <v>5220</v>
      </c>
      <c r="D1112" s="4">
        <v>50000</v>
      </c>
      <c r="E1112" s="4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3">
        <f t="shared" si="102"/>
        <v>5.1000000000000004E-3</v>
      </c>
      <c r="P1112" s="5">
        <f t="shared" si="103"/>
        <v>23.181818181818183</v>
      </c>
      <c r="Q1112" s="3" t="str">
        <f t="shared" si="104"/>
        <v>games</v>
      </c>
      <c r="R1112" t="str">
        <f t="shared" si="105"/>
        <v>video games</v>
      </c>
      <c r="S1112" s="13">
        <f t="shared" si="106"/>
        <v>41220.933124999996</v>
      </c>
      <c r="T1112" s="13">
        <f t="shared" si="107"/>
        <v>41250.933124999996</v>
      </c>
    </row>
    <row r="1113" spans="1:20" ht="48">
      <c r="A1113">
        <v>1111</v>
      </c>
      <c r="B1113" s="1" t="s">
        <v>1112</v>
      </c>
      <c r="C1113" s="1" t="s">
        <v>5221</v>
      </c>
      <c r="D1113" s="4">
        <v>2500</v>
      </c>
      <c r="E1113" s="4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3">
        <f t="shared" si="102"/>
        <v>4.0000000000000002E-4</v>
      </c>
      <c r="P1113" s="5">
        <f t="shared" si="103"/>
        <v>1</v>
      </c>
      <c r="Q1113" s="3" t="str">
        <f t="shared" si="104"/>
        <v>games</v>
      </c>
      <c r="R1113" t="str">
        <f t="shared" si="105"/>
        <v>video games</v>
      </c>
      <c r="S1113" s="13">
        <f t="shared" si="106"/>
        <v>42347.203587962969</v>
      </c>
      <c r="T1113" s="13">
        <f t="shared" si="107"/>
        <v>42377.203587962969</v>
      </c>
    </row>
    <row r="1114" spans="1:20" ht="48">
      <c r="A1114">
        <v>1112</v>
      </c>
      <c r="B1114" s="1" t="s">
        <v>1113</v>
      </c>
      <c r="C1114" s="1" t="s">
        <v>5222</v>
      </c>
      <c r="D1114" s="4">
        <v>88000</v>
      </c>
      <c r="E1114" s="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3">
        <f t="shared" si="102"/>
        <v>0.35537409090909089</v>
      </c>
      <c r="P1114" s="5">
        <f t="shared" si="103"/>
        <v>100.23371794871794</v>
      </c>
      <c r="Q1114" s="3" t="str">
        <f t="shared" si="104"/>
        <v>games</v>
      </c>
      <c r="R1114" t="str">
        <f t="shared" si="105"/>
        <v>video games</v>
      </c>
      <c r="S1114" s="13">
        <f t="shared" si="106"/>
        <v>41963.759386574078</v>
      </c>
      <c r="T1114" s="13">
        <f t="shared" si="107"/>
        <v>42023.354166666672</v>
      </c>
    </row>
    <row r="1115" spans="1:20" ht="48">
      <c r="A1115">
        <v>1113</v>
      </c>
      <c r="B1115" s="1" t="s">
        <v>1114</v>
      </c>
      <c r="C1115" s="1" t="s">
        <v>5223</v>
      </c>
      <c r="D1115" s="4">
        <v>1000</v>
      </c>
      <c r="E1115" s="4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3">
        <f t="shared" si="102"/>
        <v>5.0000000000000001E-3</v>
      </c>
      <c r="P1115" s="5">
        <f t="shared" si="103"/>
        <v>5</v>
      </c>
      <c r="Q1115" s="3" t="str">
        <f t="shared" si="104"/>
        <v>games</v>
      </c>
      <c r="R1115" t="str">
        <f t="shared" si="105"/>
        <v>video games</v>
      </c>
      <c r="S1115" s="13">
        <f t="shared" si="106"/>
        <v>41835.977083333331</v>
      </c>
      <c r="T1115" s="13">
        <f t="shared" si="107"/>
        <v>41865.977083333331</v>
      </c>
    </row>
    <row r="1116" spans="1:20" ht="48">
      <c r="A1116">
        <v>1114</v>
      </c>
      <c r="B1116" s="1" t="s">
        <v>1115</v>
      </c>
      <c r="C1116" s="1" t="s">
        <v>5224</v>
      </c>
      <c r="D1116" s="4">
        <v>6000</v>
      </c>
      <c r="E1116" s="4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3">
        <f t="shared" si="102"/>
        <v>1.6666666666666668E-3</v>
      </c>
      <c r="P1116" s="5">
        <f t="shared" si="103"/>
        <v>3.3333333333333335</v>
      </c>
      <c r="Q1116" s="3" t="str">
        <f t="shared" si="104"/>
        <v>games</v>
      </c>
      <c r="R1116" t="str">
        <f t="shared" si="105"/>
        <v>video games</v>
      </c>
      <c r="S1116" s="13">
        <f t="shared" si="106"/>
        <v>41526.345914351856</v>
      </c>
      <c r="T1116" s="13">
        <f t="shared" si="107"/>
        <v>41556.345914351856</v>
      </c>
    </row>
    <row r="1117" spans="1:20" ht="48">
      <c r="A1117">
        <v>1115</v>
      </c>
      <c r="B1117" s="1" t="s">
        <v>1116</v>
      </c>
      <c r="C1117" s="1" t="s">
        <v>5225</v>
      </c>
      <c r="D1117" s="4">
        <v>40000</v>
      </c>
      <c r="E1117" s="4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3">
        <f t="shared" si="102"/>
        <v>1.325E-3</v>
      </c>
      <c r="P1117" s="5">
        <f t="shared" si="103"/>
        <v>13.25</v>
      </c>
      <c r="Q1117" s="3" t="str">
        <f t="shared" si="104"/>
        <v>games</v>
      </c>
      <c r="R1117" t="str">
        <f t="shared" si="105"/>
        <v>video games</v>
      </c>
      <c r="S1117" s="13">
        <f t="shared" si="106"/>
        <v>42429.695543981477</v>
      </c>
      <c r="T1117" s="13">
        <f t="shared" si="107"/>
        <v>42459.653877314813</v>
      </c>
    </row>
    <row r="1118" spans="1:20" ht="32">
      <c r="A1118">
        <v>1116</v>
      </c>
      <c r="B1118" s="1" t="s">
        <v>1117</v>
      </c>
      <c r="C1118" s="1" t="s">
        <v>5226</v>
      </c>
      <c r="D1118" s="4">
        <v>500000</v>
      </c>
      <c r="E1118" s="4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3">
        <f t="shared" si="102"/>
        <v>3.5704000000000004E-4</v>
      </c>
      <c r="P1118" s="5">
        <f t="shared" si="103"/>
        <v>17.852</v>
      </c>
      <c r="Q1118" s="3" t="str">
        <f t="shared" si="104"/>
        <v>games</v>
      </c>
      <c r="R1118" t="str">
        <f t="shared" si="105"/>
        <v>video games</v>
      </c>
      <c r="S1118" s="13">
        <f t="shared" si="106"/>
        <v>41009.847314814811</v>
      </c>
      <c r="T1118" s="13">
        <f t="shared" si="107"/>
        <v>41069.847314814811</v>
      </c>
    </row>
    <row r="1119" spans="1:20" ht="48">
      <c r="A1119">
        <v>1117</v>
      </c>
      <c r="B1119" s="1" t="s">
        <v>1118</v>
      </c>
      <c r="C1119" s="1" t="s">
        <v>5227</v>
      </c>
      <c r="D1119" s="4">
        <v>1000</v>
      </c>
      <c r="E1119" s="4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3">
        <f t="shared" si="102"/>
        <v>8.3000000000000004E-2</v>
      </c>
      <c r="P1119" s="5">
        <f t="shared" si="103"/>
        <v>10.375</v>
      </c>
      <c r="Q1119" s="3" t="str">
        <f t="shared" si="104"/>
        <v>games</v>
      </c>
      <c r="R1119" t="str">
        <f t="shared" si="105"/>
        <v>video games</v>
      </c>
      <c r="S1119" s="13">
        <f t="shared" si="106"/>
        <v>42333.598530092597</v>
      </c>
      <c r="T1119" s="13">
        <f t="shared" si="107"/>
        <v>42363.598530092597</v>
      </c>
    </row>
    <row r="1120" spans="1:20" ht="48">
      <c r="A1120">
        <v>1118</v>
      </c>
      <c r="B1120" s="1" t="s">
        <v>1119</v>
      </c>
      <c r="C1120" s="1" t="s">
        <v>5228</v>
      </c>
      <c r="D1120" s="4">
        <v>4500</v>
      </c>
      <c r="E1120" s="4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3">
        <f t="shared" si="102"/>
        <v>2.4222222222222221E-2</v>
      </c>
      <c r="P1120" s="5">
        <f t="shared" si="103"/>
        <v>36.333333333333336</v>
      </c>
      <c r="Q1120" s="3" t="str">
        <f t="shared" si="104"/>
        <v>games</v>
      </c>
      <c r="R1120" t="str">
        <f t="shared" si="105"/>
        <v>video games</v>
      </c>
      <c r="S1120" s="13">
        <f t="shared" si="106"/>
        <v>41704.16642361111</v>
      </c>
      <c r="T1120" s="13">
        <f t="shared" si="107"/>
        <v>41734.124756944446</v>
      </c>
    </row>
    <row r="1121" spans="1:20" ht="48">
      <c r="A1121">
        <v>1119</v>
      </c>
      <c r="B1121" s="1" t="s">
        <v>1120</v>
      </c>
      <c r="C1121" s="1" t="s">
        <v>5229</v>
      </c>
      <c r="D1121" s="4">
        <v>2100</v>
      </c>
      <c r="E1121" s="4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3">
        <f t="shared" si="102"/>
        <v>2.3809523809523812E-3</v>
      </c>
      <c r="P1121" s="5">
        <f t="shared" si="103"/>
        <v>5</v>
      </c>
      <c r="Q1121" s="3" t="str">
        <f t="shared" si="104"/>
        <v>games</v>
      </c>
      <c r="R1121" t="str">
        <f t="shared" si="105"/>
        <v>video games</v>
      </c>
      <c r="S1121" s="13">
        <f t="shared" si="106"/>
        <v>41722.792407407411</v>
      </c>
      <c r="T1121" s="13">
        <f t="shared" si="107"/>
        <v>41735.792407407411</v>
      </c>
    </row>
    <row r="1122" spans="1:20" ht="32">
      <c r="A1122">
        <v>1120</v>
      </c>
      <c r="B1122" s="1" t="s">
        <v>1121</v>
      </c>
      <c r="C1122" s="1" t="s">
        <v>5230</v>
      </c>
      <c r="D1122" s="4">
        <v>25000</v>
      </c>
      <c r="E1122" s="4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3">
        <f t="shared" si="102"/>
        <v>0</v>
      </c>
      <c r="P1122" s="5" t="e">
        <f t="shared" si="103"/>
        <v>#DIV/0!</v>
      </c>
      <c r="Q1122" s="3" t="str">
        <f t="shared" si="104"/>
        <v>games</v>
      </c>
      <c r="R1122" t="str">
        <f t="shared" si="105"/>
        <v>video games</v>
      </c>
      <c r="S1122" s="13">
        <f t="shared" si="106"/>
        <v>40799.872685185182</v>
      </c>
      <c r="T1122" s="13">
        <f t="shared" si="107"/>
        <v>40844.872685185182</v>
      </c>
    </row>
    <row r="1123" spans="1:20" ht="48">
      <c r="A1123">
        <v>1121</v>
      </c>
      <c r="B1123" s="1" t="s">
        <v>1122</v>
      </c>
      <c r="C1123" s="1" t="s">
        <v>5231</v>
      </c>
      <c r="D1123" s="4">
        <v>250000</v>
      </c>
      <c r="E1123" s="4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3">
        <f t="shared" si="102"/>
        <v>1.16E-4</v>
      </c>
      <c r="P1123" s="5">
        <f t="shared" si="103"/>
        <v>5.8</v>
      </c>
      <c r="Q1123" s="3" t="str">
        <f t="shared" si="104"/>
        <v>games</v>
      </c>
      <c r="R1123" t="str">
        <f t="shared" si="105"/>
        <v>video games</v>
      </c>
      <c r="S1123" s="13">
        <f t="shared" si="106"/>
        <v>42412.934212962966</v>
      </c>
      <c r="T1123" s="13">
        <f t="shared" si="107"/>
        <v>42442.892546296294</v>
      </c>
    </row>
    <row r="1124" spans="1:20" ht="48">
      <c r="A1124">
        <v>1122</v>
      </c>
      <c r="B1124" s="1" t="s">
        <v>1123</v>
      </c>
      <c r="C1124" s="1" t="s">
        <v>5232</v>
      </c>
      <c r="D1124" s="4">
        <v>3200</v>
      </c>
      <c r="E1124" s="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3">
        <f t="shared" si="102"/>
        <v>0</v>
      </c>
      <c r="P1124" s="5" t="e">
        <f t="shared" si="103"/>
        <v>#DIV/0!</v>
      </c>
      <c r="Q1124" s="3" t="str">
        <f t="shared" si="104"/>
        <v>games</v>
      </c>
      <c r="R1124" t="str">
        <f t="shared" si="105"/>
        <v>video games</v>
      </c>
      <c r="S1124" s="13">
        <f t="shared" si="106"/>
        <v>41410.703993055555</v>
      </c>
      <c r="T1124" s="13">
        <f t="shared" si="107"/>
        <v>41424.703993055555</v>
      </c>
    </row>
    <row r="1125" spans="1:20" ht="48">
      <c r="A1125">
        <v>1123</v>
      </c>
      <c r="B1125" s="1" t="s">
        <v>1124</v>
      </c>
      <c r="C1125" s="1" t="s">
        <v>5233</v>
      </c>
      <c r="D1125" s="4">
        <v>5000</v>
      </c>
      <c r="E1125" s="4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3">
        <f t="shared" si="102"/>
        <v>2.2000000000000001E-3</v>
      </c>
      <c r="P1125" s="5">
        <f t="shared" si="103"/>
        <v>3.6666666666666665</v>
      </c>
      <c r="Q1125" s="3" t="str">
        <f t="shared" si="104"/>
        <v>games</v>
      </c>
      <c r="R1125" t="str">
        <f t="shared" si="105"/>
        <v>video games</v>
      </c>
      <c r="S1125" s="13">
        <f t="shared" si="106"/>
        <v>41718.5237037037</v>
      </c>
      <c r="T1125" s="13">
        <f t="shared" si="107"/>
        <v>41748.5237037037</v>
      </c>
    </row>
    <row r="1126" spans="1:20" ht="48">
      <c r="A1126">
        <v>1124</v>
      </c>
      <c r="B1126" s="1" t="s">
        <v>1125</v>
      </c>
      <c r="C1126" s="1" t="s">
        <v>5234</v>
      </c>
      <c r="D1126" s="4">
        <v>90000</v>
      </c>
      <c r="E1126" s="4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3">
        <f t="shared" si="102"/>
        <v>4.7222222222222223E-3</v>
      </c>
      <c r="P1126" s="5">
        <f t="shared" si="103"/>
        <v>60.714285714285715</v>
      </c>
      <c r="Q1126" s="3" t="str">
        <f t="shared" si="104"/>
        <v>games</v>
      </c>
      <c r="R1126" t="str">
        <f t="shared" si="105"/>
        <v>mobile games</v>
      </c>
      <c r="S1126" s="13">
        <f t="shared" si="106"/>
        <v>42094.667256944449</v>
      </c>
      <c r="T1126" s="13">
        <f t="shared" si="107"/>
        <v>42124.667256944449</v>
      </c>
    </row>
    <row r="1127" spans="1:20" ht="48">
      <c r="A1127">
        <v>1125</v>
      </c>
      <c r="B1127" s="1" t="s">
        <v>1126</v>
      </c>
      <c r="C1127" s="1" t="s">
        <v>5235</v>
      </c>
      <c r="D1127" s="4">
        <v>3000</v>
      </c>
      <c r="E1127" s="4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3">
        <f t="shared" si="102"/>
        <v>0</v>
      </c>
      <c r="P1127" s="5" t="e">
        <f t="shared" si="103"/>
        <v>#DIV/0!</v>
      </c>
      <c r="Q1127" s="3" t="str">
        <f t="shared" si="104"/>
        <v>games</v>
      </c>
      <c r="R1127" t="str">
        <f t="shared" si="105"/>
        <v>mobile games</v>
      </c>
      <c r="S1127" s="13">
        <f t="shared" si="106"/>
        <v>42212.624189814815</v>
      </c>
      <c r="T1127" s="13">
        <f t="shared" si="107"/>
        <v>42272.624189814815</v>
      </c>
    </row>
    <row r="1128" spans="1:20" ht="32">
      <c r="A1128">
        <v>1126</v>
      </c>
      <c r="B1128" s="1" t="s">
        <v>1127</v>
      </c>
      <c r="C1128" s="1" t="s">
        <v>5236</v>
      </c>
      <c r="D1128" s="4">
        <v>2000</v>
      </c>
      <c r="E1128" s="4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3">
        <f t="shared" si="102"/>
        <v>5.0000000000000001E-3</v>
      </c>
      <c r="P1128" s="5">
        <f t="shared" si="103"/>
        <v>5</v>
      </c>
      <c r="Q1128" s="3" t="str">
        <f t="shared" si="104"/>
        <v>games</v>
      </c>
      <c r="R1128" t="str">
        <f t="shared" si="105"/>
        <v>mobile games</v>
      </c>
      <c r="S1128" s="13">
        <f t="shared" si="106"/>
        <v>42535.327476851846</v>
      </c>
      <c r="T1128" s="13">
        <f t="shared" si="107"/>
        <v>42565.327476851846</v>
      </c>
    </row>
    <row r="1129" spans="1:20" ht="64">
      <c r="A1129">
        <v>1127</v>
      </c>
      <c r="B1129" s="1" t="s">
        <v>1128</v>
      </c>
      <c r="C1129" s="1" t="s">
        <v>5237</v>
      </c>
      <c r="D1129" s="4">
        <v>35000</v>
      </c>
      <c r="E1129" s="4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3">
        <f t="shared" si="102"/>
        <v>1.6714285714285713E-2</v>
      </c>
      <c r="P1129" s="5">
        <f t="shared" si="103"/>
        <v>25.434782608695652</v>
      </c>
      <c r="Q1129" s="3" t="str">
        <f t="shared" si="104"/>
        <v>games</v>
      </c>
      <c r="R1129" t="str">
        <f t="shared" si="105"/>
        <v>mobile games</v>
      </c>
      <c r="S1129" s="13">
        <f t="shared" si="106"/>
        <v>41926.854166666664</v>
      </c>
      <c r="T1129" s="13">
        <f t="shared" si="107"/>
        <v>41957.895833333328</v>
      </c>
    </row>
    <row r="1130" spans="1:20" ht="16">
      <c r="A1130">
        <v>1128</v>
      </c>
      <c r="B1130" s="1" t="s">
        <v>1129</v>
      </c>
      <c r="C1130" s="1" t="s">
        <v>5238</v>
      </c>
      <c r="D1130" s="4">
        <v>1000</v>
      </c>
      <c r="E1130" s="4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3">
        <f t="shared" si="102"/>
        <v>1E-3</v>
      </c>
      <c r="P1130" s="5">
        <f t="shared" si="103"/>
        <v>1</v>
      </c>
      <c r="Q1130" s="3" t="str">
        <f t="shared" si="104"/>
        <v>games</v>
      </c>
      <c r="R1130" t="str">
        <f t="shared" si="105"/>
        <v>mobile games</v>
      </c>
      <c r="S1130" s="13">
        <f t="shared" si="106"/>
        <v>41828.649502314816</v>
      </c>
      <c r="T1130" s="13">
        <f t="shared" si="107"/>
        <v>41858.649502314816</v>
      </c>
    </row>
    <row r="1131" spans="1:20" ht="48">
      <c r="A1131">
        <v>1129</v>
      </c>
      <c r="B1131" s="1" t="s">
        <v>1130</v>
      </c>
      <c r="C1131" s="1" t="s">
        <v>5239</v>
      </c>
      <c r="D1131" s="4">
        <v>20000</v>
      </c>
      <c r="E1131" s="4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3">
        <f t="shared" si="102"/>
        <v>1.0499999999999999E-3</v>
      </c>
      <c r="P1131" s="5">
        <f t="shared" si="103"/>
        <v>10.5</v>
      </c>
      <c r="Q1131" s="3" t="str">
        <f t="shared" si="104"/>
        <v>games</v>
      </c>
      <c r="R1131" t="str">
        <f t="shared" si="105"/>
        <v>mobile games</v>
      </c>
      <c r="S1131" s="13">
        <f t="shared" si="106"/>
        <v>42496.264965277776</v>
      </c>
      <c r="T1131" s="13">
        <f t="shared" si="107"/>
        <v>42526.264965277776</v>
      </c>
    </row>
    <row r="1132" spans="1:20" ht="48">
      <c r="A1132">
        <v>1130</v>
      </c>
      <c r="B1132" s="1" t="s">
        <v>1131</v>
      </c>
      <c r="C1132" s="1" t="s">
        <v>5240</v>
      </c>
      <c r="D1132" s="4">
        <v>5000</v>
      </c>
      <c r="E1132" s="4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3">
        <f t="shared" si="102"/>
        <v>2.2000000000000001E-3</v>
      </c>
      <c r="P1132" s="5">
        <f t="shared" si="103"/>
        <v>3.6666666666666665</v>
      </c>
      <c r="Q1132" s="3" t="str">
        <f t="shared" si="104"/>
        <v>games</v>
      </c>
      <c r="R1132" t="str">
        <f t="shared" si="105"/>
        <v>mobile games</v>
      </c>
      <c r="S1132" s="13">
        <f t="shared" si="106"/>
        <v>41908.996527777781</v>
      </c>
      <c r="T1132" s="13">
        <f t="shared" si="107"/>
        <v>41969.038194444445</v>
      </c>
    </row>
    <row r="1133" spans="1:20" ht="48">
      <c r="A1133">
        <v>1131</v>
      </c>
      <c r="B1133" s="1" t="s">
        <v>1132</v>
      </c>
      <c r="C1133" s="1" t="s">
        <v>5241</v>
      </c>
      <c r="D1133" s="4">
        <v>40000</v>
      </c>
      <c r="E1133" s="4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3">
        <f t="shared" si="102"/>
        <v>0</v>
      </c>
      <c r="P1133" s="5" t="e">
        <f t="shared" si="103"/>
        <v>#DIV/0!</v>
      </c>
      <c r="Q1133" s="3" t="str">
        <f t="shared" si="104"/>
        <v>games</v>
      </c>
      <c r="R1133" t="str">
        <f t="shared" si="105"/>
        <v>mobile games</v>
      </c>
      <c r="S1133" s="13">
        <f t="shared" si="106"/>
        <v>42332.908194444448</v>
      </c>
      <c r="T1133" s="13">
        <f t="shared" si="107"/>
        <v>42362.908194444448</v>
      </c>
    </row>
    <row r="1134" spans="1:20" ht="48">
      <c r="A1134">
        <v>1132</v>
      </c>
      <c r="B1134" s="1" t="s">
        <v>1133</v>
      </c>
      <c r="C1134" s="1" t="s">
        <v>5242</v>
      </c>
      <c r="D1134" s="4">
        <v>10000</v>
      </c>
      <c r="E1134" s="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3">
        <f t="shared" si="102"/>
        <v>0.14380000000000001</v>
      </c>
      <c r="P1134" s="5">
        <f t="shared" si="103"/>
        <v>110.61538461538461</v>
      </c>
      <c r="Q1134" s="3" t="str">
        <f t="shared" si="104"/>
        <v>games</v>
      </c>
      <c r="R1134" t="str">
        <f t="shared" si="105"/>
        <v>mobile games</v>
      </c>
      <c r="S1134" s="13">
        <f t="shared" si="106"/>
        <v>42706.115405092598</v>
      </c>
      <c r="T1134" s="13">
        <f t="shared" si="107"/>
        <v>42736.115405092598</v>
      </c>
    </row>
    <row r="1135" spans="1:20" ht="48">
      <c r="A1135">
        <v>1133</v>
      </c>
      <c r="B1135" s="1" t="s">
        <v>1134</v>
      </c>
      <c r="C1135" s="1" t="s">
        <v>5243</v>
      </c>
      <c r="D1135" s="4">
        <v>3000</v>
      </c>
      <c r="E1135" s="4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3">
        <f t="shared" si="102"/>
        <v>6.6666666666666671E-3</v>
      </c>
      <c r="P1135" s="5">
        <f t="shared" si="103"/>
        <v>20</v>
      </c>
      <c r="Q1135" s="3" t="str">
        <f t="shared" si="104"/>
        <v>games</v>
      </c>
      <c r="R1135" t="str">
        <f t="shared" si="105"/>
        <v>mobile games</v>
      </c>
      <c r="S1135" s="13">
        <f t="shared" si="106"/>
        <v>41821.407187500001</v>
      </c>
      <c r="T1135" s="13">
        <f t="shared" si="107"/>
        <v>41851.407187500001</v>
      </c>
    </row>
    <row r="1136" spans="1:20" ht="48">
      <c r="A1136">
        <v>1134</v>
      </c>
      <c r="B1136" s="1" t="s">
        <v>1135</v>
      </c>
      <c r="C1136" s="1" t="s">
        <v>5244</v>
      </c>
      <c r="D1136" s="4">
        <v>25000</v>
      </c>
      <c r="E1136" s="4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3">
        <f t="shared" si="102"/>
        <v>4.0000000000000003E-5</v>
      </c>
      <c r="P1136" s="5">
        <f t="shared" si="103"/>
        <v>1</v>
      </c>
      <c r="Q1136" s="3" t="str">
        <f t="shared" si="104"/>
        <v>games</v>
      </c>
      <c r="R1136" t="str">
        <f t="shared" si="105"/>
        <v>mobile games</v>
      </c>
      <c r="S1136" s="13">
        <f t="shared" si="106"/>
        <v>41958.285046296296</v>
      </c>
      <c r="T1136" s="13">
        <f t="shared" si="107"/>
        <v>41972.189583333333</v>
      </c>
    </row>
    <row r="1137" spans="1:20" ht="64">
      <c r="A1137">
        <v>1135</v>
      </c>
      <c r="B1137" s="1" t="s">
        <v>1136</v>
      </c>
      <c r="C1137" s="1" t="s">
        <v>5245</v>
      </c>
      <c r="D1137" s="4">
        <v>1000</v>
      </c>
      <c r="E1137" s="4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3">
        <f t="shared" si="102"/>
        <v>0.05</v>
      </c>
      <c r="P1137" s="5">
        <f t="shared" si="103"/>
        <v>50</v>
      </c>
      <c r="Q1137" s="3" t="str">
        <f t="shared" si="104"/>
        <v>games</v>
      </c>
      <c r="R1137" t="str">
        <f t="shared" si="105"/>
        <v>mobile games</v>
      </c>
      <c r="S1137" s="13">
        <f t="shared" si="106"/>
        <v>42558.989513888882</v>
      </c>
      <c r="T1137" s="13">
        <f t="shared" si="107"/>
        <v>42588.989513888882</v>
      </c>
    </row>
    <row r="1138" spans="1:20" ht="48">
      <c r="A1138">
        <v>1136</v>
      </c>
      <c r="B1138" s="1" t="s">
        <v>1137</v>
      </c>
      <c r="C1138" s="1" t="s">
        <v>5246</v>
      </c>
      <c r="D1138" s="4">
        <v>4190</v>
      </c>
      <c r="E1138" s="4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3">
        <f t="shared" si="102"/>
        <v>6.4439140811455853E-2</v>
      </c>
      <c r="P1138" s="5">
        <f t="shared" si="103"/>
        <v>45</v>
      </c>
      <c r="Q1138" s="3" t="str">
        <f t="shared" si="104"/>
        <v>games</v>
      </c>
      <c r="R1138" t="str">
        <f t="shared" si="105"/>
        <v>mobile games</v>
      </c>
      <c r="S1138" s="13">
        <f t="shared" si="106"/>
        <v>42327.671631944439</v>
      </c>
      <c r="T1138" s="13">
        <f t="shared" si="107"/>
        <v>42357.671631944439</v>
      </c>
    </row>
    <row r="1139" spans="1:20" ht="48">
      <c r="A1139">
        <v>1137</v>
      </c>
      <c r="B1139" s="1" t="s">
        <v>1138</v>
      </c>
      <c r="C1139" s="1" t="s">
        <v>5247</v>
      </c>
      <c r="D1139" s="4">
        <v>25000</v>
      </c>
      <c r="E1139" s="4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3">
        <f t="shared" si="102"/>
        <v>0.39500000000000002</v>
      </c>
      <c r="P1139" s="5">
        <f t="shared" si="103"/>
        <v>253.2051282051282</v>
      </c>
      <c r="Q1139" s="3" t="str">
        <f t="shared" si="104"/>
        <v>games</v>
      </c>
      <c r="R1139" t="str">
        <f t="shared" si="105"/>
        <v>mobile games</v>
      </c>
      <c r="S1139" s="13">
        <f t="shared" si="106"/>
        <v>42453.819687499999</v>
      </c>
      <c r="T1139" s="13">
        <f t="shared" si="107"/>
        <v>42483.819687499999</v>
      </c>
    </row>
    <row r="1140" spans="1:20" ht="48">
      <c r="A1140">
        <v>1138</v>
      </c>
      <c r="B1140" s="1" t="s">
        <v>1139</v>
      </c>
      <c r="C1140" s="1" t="s">
        <v>5248</v>
      </c>
      <c r="D1140" s="4">
        <v>35000</v>
      </c>
      <c r="E1140" s="4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3">
        <f t="shared" si="102"/>
        <v>3.5714285714285713E-3</v>
      </c>
      <c r="P1140" s="5">
        <f t="shared" si="103"/>
        <v>31.25</v>
      </c>
      <c r="Q1140" s="3" t="str">
        <f t="shared" si="104"/>
        <v>games</v>
      </c>
      <c r="R1140" t="str">
        <f t="shared" si="105"/>
        <v>mobile games</v>
      </c>
      <c r="S1140" s="13">
        <f t="shared" si="106"/>
        <v>42736.9066087963</v>
      </c>
      <c r="T1140" s="13">
        <f t="shared" si="107"/>
        <v>42756.9066087963</v>
      </c>
    </row>
    <row r="1141" spans="1:20" ht="48">
      <c r="A1141">
        <v>1139</v>
      </c>
      <c r="B1141" s="1" t="s">
        <v>1140</v>
      </c>
      <c r="C1141" s="1" t="s">
        <v>5249</v>
      </c>
      <c r="D1141" s="4">
        <v>8000</v>
      </c>
      <c r="E1141" s="4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3">
        <f t="shared" si="102"/>
        <v>6.2500000000000001E-4</v>
      </c>
      <c r="P1141" s="5">
        <f t="shared" si="103"/>
        <v>5</v>
      </c>
      <c r="Q1141" s="3" t="str">
        <f t="shared" si="104"/>
        <v>games</v>
      </c>
      <c r="R1141" t="str">
        <f t="shared" si="105"/>
        <v>mobile games</v>
      </c>
      <c r="S1141" s="13">
        <f t="shared" si="106"/>
        <v>41975.347523148142</v>
      </c>
      <c r="T1141" s="13">
        <f t="shared" si="107"/>
        <v>42005.347523148142</v>
      </c>
    </row>
    <row r="1142" spans="1:20" ht="48">
      <c r="A1142">
        <v>1140</v>
      </c>
      <c r="B1142" s="1" t="s">
        <v>1141</v>
      </c>
      <c r="C1142" s="1" t="s">
        <v>5250</v>
      </c>
      <c r="D1142" s="4">
        <v>5000</v>
      </c>
      <c r="E1142" s="4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3">
        <f t="shared" si="102"/>
        <v>0</v>
      </c>
      <c r="P1142" s="5" t="e">
        <f t="shared" si="103"/>
        <v>#DIV/0!</v>
      </c>
      <c r="Q1142" s="3" t="str">
        <f t="shared" si="104"/>
        <v>games</v>
      </c>
      <c r="R1142" t="str">
        <f t="shared" si="105"/>
        <v>mobile games</v>
      </c>
      <c r="S1142" s="13">
        <f t="shared" si="106"/>
        <v>42192.462048611109</v>
      </c>
      <c r="T1142" s="13">
        <f t="shared" si="107"/>
        <v>42222.462048611109</v>
      </c>
    </row>
    <row r="1143" spans="1:20" ht="16">
      <c r="A1143">
        <v>1141</v>
      </c>
      <c r="B1143" s="1" t="s">
        <v>1142</v>
      </c>
      <c r="C1143" s="1" t="s">
        <v>5251</v>
      </c>
      <c r="D1143" s="4">
        <v>500</v>
      </c>
      <c r="E1143" s="4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3">
        <f t="shared" si="102"/>
        <v>0</v>
      </c>
      <c r="P1143" s="5" t="e">
        <f t="shared" si="103"/>
        <v>#DIV/0!</v>
      </c>
      <c r="Q1143" s="3" t="str">
        <f t="shared" si="104"/>
        <v>games</v>
      </c>
      <c r="R1143" t="str">
        <f t="shared" si="105"/>
        <v>mobile games</v>
      </c>
      <c r="S1143" s="13">
        <f t="shared" si="106"/>
        <v>42164.699652777781</v>
      </c>
      <c r="T1143" s="13">
        <f t="shared" si="107"/>
        <v>42194.699652777781</v>
      </c>
    </row>
    <row r="1144" spans="1:20" ht="48">
      <c r="A1144">
        <v>1142</v>
      </c>
      <c r="B1144" s="1" t="s">
        <v>1143</v>
      </c>
      <c r="C1144" s="1" t="s">
        <v>5252</v>
      </c>
      <c r="D1144" s="4">
        <v>4000</v>
      </c>
      <c r="E1144" s="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3">
        <f t="shared" si="102"/>
        <v>0</v>
      </c>
      <c r="P1144" s="5" t="e">
        <f t="shared" si="103"/>
        <v>#DIV/0!</v>
      </c>
      <c r="Q1144" s="3" t="str">
        <f t="shared" si="104"/>
        <v>games</v>
      </c>
      <c r="R1144" t="str">
        <f t="shared" si="105"/>
        <v>mobile games</v>
      </c>
      <c r="S1144" s="13">
        <f t="shared" si="106"/>
        <v>42022.006099537044</v>
      </c>
      <c r="T1144" s="13">
        <f t="shared" si="107"/>
        <v>42052.006099537044</v>
      </c>
    </row>
    <row r="1145" spans="1:20" ht="48">
      <c r="A1145">
        <v>1143</v>
      </c>
      <c r="B1145" s="1" t="s">
        <v>1144</v>
      </c>
      <c r="C1145" s="1" t="s">
        <v>5253</v>
      </c>
      <c r="D1145" s="4">
        <v>45000</v>
      </c>
      <c r="E1145" s="4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3">
        <f t="shared" si="102"/>
        <v>4.1333333333333335E-3</v>
      </c>
      <c r="P1145" s="5">
        <f t="shared" si="103"/>
        <v>23.25</v>
      </c>
      <c r="Q1145" s="3" t="str">
        <f t="shared" si="104"/>
        <v>games</v>
      </c>
      <c r="R1145" t="str">
        <f t="shared" si="105"/>
        <v>mobile games</v>
      </c>
      <c r="S1145" s="13">
        <f t="shared" si="106"/>
        <v>42325.19358796296</v>
      </c>
      <c r="T1145" s="13">
        <f t="shared" si="107"/>
        <v>42355.19358796296</v>
      </c>
    </row>
    <row r="1146" spans="1:20" ht="48">
      <c r="A1146">
        <v>1144</v>
      </c>
      <c r="B1146" s="1" t="s">
        <v>1145</v>
      </c>
      <c r="C1146" s="1" t="s">
        <v>5254</v>
      </c>
      <c r="D1146" s="4">
        <v>9300</v>
      </c>
      <c r="E1146" s="4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3">
        <f t="shared" si="102"/>
        <v>0</v>
      </c>
      <c r="P1146" s="5" t="e">
        <f t="shared" si="103"/>
        <v>#DIV/0!</v>
      </c>
      <c r="Q1146" s="3" t="str">
        <f t="shared" si="104"/>
        <v>food</v>
      </c>
      <c r="R1146" t="str">
        <f t="shared" si="105"/>
        <v>food trucks</v>
      </c>
      <c r="S1146" s="13">
        <f t="shared" si="106"/>
        <v>42093.181944444441</v>
      </c>
      <c r="T1146" s="13">
        <f t="shared" si="107"/>
        <v>42123.181944444441</v>
      </c>
    </row>
    <row r="1147" spans="1:20" ht="48">
      <c r="A1147">
        <v>1145</v>
      </c>
      <c r="B1147" s="1" t="s">
        <v>1146</v>
      </c>
      <c r="C1147" s="1" t="s">
        <v>5255</v>
      </c>
      <c r="D1147" s="4">
        <v>80000</v>
      </c>
      <c r="E1147" s="4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3">
        <f t="shared" si="102"/>
        <v>1.25E-3</v>
      </c>
      <c r="P1147" s="5">
        <f t="shared" si="103"/>
        <v>100</v>
      </c>
      <c r="Q1147" s="3" t="str">
        <f t="shared" si="104"/>
        <v>food</v>
      </c>
      <c r="R1147" t="str">
        <f t="shared" si="105"/>
        <v>food trucks</v>
      </c>
      <c r="S1147" s="13">
        <f t="shared" si="106"/>
        <v>41854.747592592597</v>
      </c>
      <c r="T1147" s="13">
        <f t="shared" si="107"/>
        <v>41914.747592592597</v>
      </c>
    </row>
    <row r="1148" spans="1:20" ht="32">
      <c r="A1148">
        <v>1146</v>
      </c>
      <c r="B1148" s="1" t="s">
        <v>1147</v>
      </c>
      <c r="C1148" s="1" t="s">
        <v>5256</v>
      </c>
      <c r="D1148" s="4">
        <v>6000</v>
      </c>
      <c r="E1148" s="4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3">
        <f t="shared" si="102"/>
        <v>8.8333333333333333E-2</v>
      </c>
      <c r="P1148" s="5">
        <f t="shared" si="103"/>
        <v>44.166666666666664</v>
      </c>
      <c r="Q1148" s="3" t="str">
        <f t="shared" si="104"/>
        <v>food</v>
      </c>
      <c r="R1148" t="str">
        <f t="shared" si="105"/>
        <v>food trucks</v>
      </c>
      <c r="S1148" s="13">
        <f t="shared" si="106"/>
        <v>41723.9533912037</v>
      </c>
      <c r="T1148" s="13">
        <f t="shared" si="107"/>
        <v>41761.9533912037</v>
      </c>
    </row>
    <row r="1149" spans="1:20" ht="48">
      <c r="A1149">
        <v>1147</v>
      </c>
      <c r="B1149" s="1" t="s">
        <v>1148</v>
      </c>
      <c r="C1149" s="1" t="s">
        <v>5257</v>
      </c>
      <c r="D1149" s="4">
        <v>25000</v>
      </c>
      <c r="E1149" s="4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3">
        <f t="shared" si="102"/>
        <v>0</v>
      </c>
      <c r="P1149" s="5" t="e">
        <f t="shared" si="103"/>
        <v>#DIV/0!</v>
      </c>
      <c r="Q1149" s="3" t="str">
        <f t="shared" si="104"/>
        <v>food</v>
      </c>
      <c r="R1149" t="str">
        <f t="shared" si="105"/>
        <v>food trucks</v>
      </c>
      <c r="S1149" s="13">
        <f t="shared" si="106"/>
        <v>41871.972025462965</v>
      </c>
      <c r="T1149" s="13">
        <f t="shared" si="107"/>
        <v>41931.972025462965</v>
      </c>
    </row>
    <row r="1150" spans="1:20" ht="32">
      <c r="A1150">
        <v>1148</v>
      </c>
      <c r="B1150" s="1" t="s">
        <v>1149</v>
      </c>
      <c r="C1150" s="1" t="s">
        <v>5258</v>
      </c>
      <c r="D1150" s="4">
        <v>15000</v>
      </c>
      <c r="E1150" s="4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3">
        <f t="shared" si="102"/>
        <v>4.8666666666666667E-3</v>
      </c>
      <c r="P1150" s="5">
        <f t="shared" si="103"/>
        <v>24.333333333333332</v>
      </c>
      <c r="Q1150" s="3" t="str">
        <f t="shared" si="104"/>
        <v>food</v>
      </c>
      <c r="R1150" t="str">
        <f t="shared" si="105"/>
        <v>food trucks</v>
      </c>
      <c r="S1150" s="13">
        <f t="shared" si="106"/>
        <v>42675.171076388884</v>
      </c>
      <c r="T1150" s="13">
        <f t="shared" si="107"/>
        <v>42705.212743055556</v>
      </c>
    </row>
    <row r="1151" spans="1:20" ht="32">
      <c r="A1151">
        <v>1149</v>
      </c>
      <c r="B1151" s="1" t="s">
        <v>1150</v>
      </c>
      <c r="C1151" s="1" t="s">
        <v>5259</v>
      </c>
      <c r="D1151" s="4">
        <v>50000</v>
      </c>
      <c r="E1151" s="4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3">
        <f t="shared" si="102"/>
        <v>1.5E-3</v>
      </c>
      <c r="P1151" s="5">
        <f t="shared" si="103"/>
        <v>37.5</v>
      </c>
      <c r="Q1151" s="3" t="str">
        <f t="shared" si="104"/>
        <v>food</v>
      </c>
      <c r="R1151" t="str">
        <f t="shared" si="105"/>
        <v>food trucks</v>
      </c>
      <c r="S1151" s="13">
        <f t="shared" si="106"/>
        <v>42507.71025462963</v>
      </c>
      <c r="T1151" s="13">
        <f t="shared" si="107"/>
        <v>42537.71025462963</v>
      </c>
    </row>
    <row r="1152" spans="1:20" ht="32">
      <c r="A1152">
        <v>1150</v>
      </c>
      <c r="B1152" s="1" t="s">
        <v>1151</v>
      </c>
      <c r="C1152" s="1" t="s">
        <v>5260</v>
      </c>
      <c r="D1152" s="4">
        <v>2500</v>
      </c>
      <c r="E1152" s="4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3">
        <f t="shared" si="102"/>
        <v>0.1008</v>
      </c>
      <c r="P1152" s="5">
        <f t="shared" si="103"/>
        <v>42</v>
      </c>
      <c r="Q1152" s="3" t="str">
        <f t="shared" si="104"/>
        <v>food</v>
      </c>
      <c r="R1152" t="str">
        <f t="shared" si="105"/>
        <v>food trucks</v>
      </c>
      <c r="S1152" s="13">
        <f t="shared" si="106"/>
        <v>42317.954571759255</v>
      </c>
      <c r="T1152" s="13">
        <f t="shared" si="107"/>
        <v>42377.954571759255</v>
      </c>
    </row>
    <row r="1153" spans="1:20" ht="48">
      <c r="A1153">
        <v>1151</v>
      </c>
      <c r="B1153" s="1" t="s">
        <v>1152</v>
      </c>
      <c r="C1153" s="1" t="s">
        <v>5261</v>
      </c>
      <c r="D1153" s="4">
        <v>25000</v>
      </c>
      <c r="E1153" s="4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3">
        <f t="shared" si="102"/>
        <v>0</v>
      </c>
      <c r="P1153" s="5" t="e">
        <f t="shared" si="103"/>
        <v>#DIV/0!</v>
      </c>
      <c r="Q1153" s="3" t="str">
        <f t="shared" si="104"/>
        <v>food</v>
      </c>
      <c r="R1153" t="str">
        <f t="shared" si="105"/>
        <v>food trucks</v>
      </c>
      <c r="S1153" s="13">
        <f t="shared" si="106"/>
        <v>42224.102581018517</v>
      </c>
      <c r="T1153" s="13">
        <f t="shared" si="107"/>
        <v>42254.102581018517</v>
      </c>
    </row>
    <row r="1154" spans="1:20" ht="16">
      <c r="A1154">
        <v>1152</v>
      </c>
      <c r="B1154" s="1" t="s">
        <v>1153</v>
      </c>
      <c r="C1154" s="1" t="s">
        <v>5262</v>
      </c>
      <c r="D1154" s="4">
        <v>16000</v>
      </c>
      <c r="E1154" s="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3">
        <f t="shared" si="102"/>
        <v>5.6937500000000002E-2</v>
      </c>
      <c r="P1154" s="5">
        <f t="shared" si="103"/>
        <v>60.733333333333334</v>
      </c>
      <c r="Q1154" s="3" t="str">
        <f t="shared" si="104"/>
        <v>food</v>
      </c>
      <c r="R1154" t="str">
        <f t="shared" si="105"/>
        <v>food trucks</v>
      </c>
      <c r="S1154" s="13">
        <f t="shared" si="106"/>
        <v>42109.709629629629</v>
      </c>
      <c r="T1154" s="13">
        <f t="shared" si="107"/>
        <v>42139.709629629629</v>
      </c>
    </row>
    <row r="1155" spans="1:20" ht="32">
      <c r="A1155">
        <v>1153</v>
      </c>
      <c r="B1155" s="1" t="s">
        <v>1154</v>
      </c>
      <c r="C1155" s="1" t="s">
        <v>5263</v>
      </c>
      <c r="D1155" s="4">
        <v>8000</v>
      </c>
      <c r="E1155" s="4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3">
        <f t="shared" ref="O1155:O1218" si="108">E1155/D1155</f>
        <v>6.2500000000000003E-3</v>
      </c>
      <c r="P1155" s="5">
        <f t="shared" ref="P1155:P1218" si="109">E1155/L1155</f>
        <v>50</v>
      </c>
      <c r="Q1155" s="3" t="str">
        <f t="shared" ref="Q1155:Q1218" si="110">LEFT(N1155,SEARCH("/",N1155)-1)</f>
        <v>food</v>
      </c>
      <c r="R1155" t="str">
        <f t="shared" ref="R1155:R1218" si="111">RIGHT(N1155,LEN(N1155)-SEARCH("/",N1155))</f>
        <v>food trucks</v>
      </c>
      <c r="S1155" s="13">
        <f t="shared" ref="S1155:S1218" si="112">(((J1155/60)/60)/24)+DATE(1970,1,1)</f>
        <v>42143.714178240742</v>
      </c>
      <c r="T1155" s="13">
        <f t="shared" ref="T1155:T1218" si="113">(((I1155/60)/60)/24)+DATE(1970,1,1)</f>
        <v>42173.714178240742</v>
      </c>
    </row>
    <row r="1156" spans="1:20" ht="48">
      <c r="A1156">
        <v>1154</v>
      </c>
      <c r="B1156" s="1" t="s">
        <v>1155</v>
      </c>
      <c r="C1156" s="1" t="s">
        <v>5264</v>
      </c>
      <c r="D1156" s="4">
        <v>5000</v>
      </c>
      <c r="E1156" s="4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3">
        <f t="shared" si="108"/>
        <v>6.5000000000000002E-2</v>
      </c>
      <c r="P1156" s="5">
        <f t="shared" si="109"/>
        <v>108.33333333333333</v>
      </c>
      <c r="Q1156" s="3" t="str">
        <f t="shared" si="110"/>
        <v>food</v>
      </c>
      <c r="R1156" t="str">
        <f t="shared" si="111"/>
        <v>food trucks</v>
      </c>
      <c r="S1156" s="13">
        <f t="shared" si="112"/>
        <v>42223.108865740738</v>
      </c>
      <c r="T1156" s="13">
        <f t="shared" si="113"/>
        <v>42253.108865740738</v>
      </c>
    </row>
    <row r="1157" spans="1:20" ht="48">
      <c r="A1157">
        <v>1155</v>
      </c>
      <c r="B1157" s="1" t="s">
        <v>1156</v>
      </c>
      <c r="C1157" s="1" t="s">
        <v>5265</v>
      </c>
      <c r="D1157" s="4">
        <v>25000</v>
      </c>
      <c r="E1157" s="4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3">
        <f t="shared" si="108"/>
        <v>7.5199999999999998E-3</v>
      </c>
      <c r="P1157" s="5">
        <f t="shared" si="109"/>
        <v>23.5</v>
      </c>
      <c r="Q1157" s="3" t="str">
        <f t="shared" si="110"/>
        <v>food</v>
      </c>
      <c r="R1157" t="str">
        <f t="shared" si="111"/>
        <v>food trucks</v>
      </c>
      <c r="S1157" s="13">
        <f t="shared" si="112"/>
        <v>41835.763981481483</v>
      </c>
      <c r="T1157" s="13">
        <f t="shared" si="113"/>
        <v>41865.763981481483</v>
      </c>
    </row>
    <row r="1158" spans="1:20" ht="48">
      <c r="A1158">
        <v>1156</v>
      </c>
      <c r="B1158" s="1" t="s">
        <v>1157</v>
      </c>
      <c r="C1158" s="1" t="s">
        <v>5266</v>
      </c>
      <c r="D1158" s="4">
        <v>6500</v>
      </c>
      <c r="E1158" s="4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3">
        <f t="shared" si="108"/>
        <v>0</v>
      </c>
      <c r="P1158" s="5" t="e">
        <f t="shared" si="109"/>
        <v>#DIV/0!</v>
      </c>
      <c r="Q1158" s="3" t="str">
        <f t="shared" si="110"/>
        <v>food</v>
      </c>
      <c r="R1158" t="str">
        <f t="shared" si="111"/>
        <v>food trucks</v>
      </c>
      <c r="S1158" s="13">
        <f t="shared" si="112"/>
        <v>42029.07131944444</v>
      </c>
      <c r="T1158" s="13">
        <f t="shared" si="113"/>
        <v>42059.07131944444</v>
      </c>
    </row>
    <row r="1159" spans="1:20" ht="48">
      <c r="A1159">
        <v>1157</v>
      </c>
      <c r="B1159" s="1" t="s">
        <v>1158</v>
      </c>
      <c r="C1159" s="1" t="s">
        <v>5267</v>
      </c>
      <c r="D1159" s="4">
        <v>10000</v>
      </c>
      <c r="E1159" s="4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3">
        <f t="shared" si="108"/>
        <v>1.5100000000000001E-2</v>
      </c>
      <c r="P1159" s="5">
        <f t="shared" si="109"/>
        <v>50.333333333333336</v>
      </c>
      <c r="Q1159" s="3" t="str">
        <f t="shared" si="110"/>
        <v>food</v>
      </c>
      <c r="R1159" t="str">
        <f t="shared" si="111"/>
        <v>food trucks</v>
      </c>
      <c r="S1159" s="13">
        <f t="shared" si="112"/>
        <v>41918.628240740742</v>
      </c>
      <c r="T1159" s="13">
        <f t="shared" si="113"/>
        <v>41978.669907407413</v>
      </c>
    </row>
    <row r="1160" spans="1:20" ht="48">
      <c r="A1160">
        <v>1158</v>
      </c>
      <c r="B1160" s="1" t="s">
        <v>1159</v>
      </c>
      <c r="C1160" s="1" t="s">
        <v>5268</v>
      </c>
      <c r="D1160" s="4">
        <v>7500</v>
      </c>
      <c r="E1160" s="4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3">
        <f t="shared" si="108"/>
        <v>4.6666666666666671E-3</v>
      </c>
      <c r="P1160" s="5">
        <f t="shared" si="109"/>
        <v>11.666666666666666</v>
      </c>
      <c r="Q1160" s="3" t="str">
        <f t="shared" si="110"/>
        <v>food</v>
      </c>
      <c r="R1160" t="str">
        <f t="shared" si="111"/>
        <v>food trucks</v>
      </c>
      <c r="S1160" s="13">
        <f t="shared" si="112"/>
        <v>41952.09175925926</v>
      </c>
      <c r="T1160" s="13">
        <f t="shared" si="113"/>
        <v>41982.09175925926</v>
      </c>
    </row>
    <row r="1161" spans="1:20" ht="48">
      <c r="A1161">
        <v>1159</v>
      </c>
      <c r="B1161" s="1" t="s">
        <v>1160</v>
      </c>
      <c r="C1161" s="1" t="s">
        <v>5269</v>
      </c>
      <c r="D1161" s="4">
        <v>6750</v>
      </c>
      <c r="E1161" s="4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3">
        <f t="shared" si="108"/>
        <v>0</v>
      </c>
      <c r="P1161" s="5" t="e">
        <f t="shared" si="109"/>
        <v>#DIV/0!</v>
      </c>
      <c r="Q1161" s="3" t="str">
        <f t="shared" si="110"/>
        <v>food</v>
      </c>
      <c r="R1161" t="str">
        <f t="shared" si="111"/>
        <v>food trucks</v>
      </c>
      <c r="S1161" s="13">
        <f t="shared" si="112"/>
        <v>42154.726446759261</v>
      </c>
      <c r="T1161" s="13">
        <f t="shared" si="113"/>
        <v>42185.65625</v>
      </c>
    </row>
    <row r="1162" spans="1:20" ht="48">
      <c r="A1162">
        <v>1160</v>
      </c>
      <c r="B1162" s="1" t="s">
        <v>1161</v>
      </c>
      <c r="C1162" s="1" t="s">
        <v>5270</v>
      </c>
      <c r="D1162" s="4">
        <v>30000</v>
      </c>
      <c r="E1162" s="4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3">
        <f t="shared" si="108"/>
        <v>3.85E-2</v>
      </c>
      <c r="P1162" s="5">
        <f t="shared" si="109"/>
        <v>60.789473684210527</v>
      </c>
      <c r="Q1162" s="3" t="str">
        <f t="shared" si="110"/>
        <v>food</v>
      </c>
      <c r="R1162" t="str">
        <f t="shared" si="111"/>
        <v>food trucks</v>
      </c>
      <c r="S1162" s="13">
        <f t="shared" si="112"/>
        <v>42061.154930555553</v>
      </c>
      <c r="T1162" s="13">
        <f t="shared" si="113"/>
        <v>42091.113263888896</v>
      </c>
    </row>
    <row r="1163" spans="1:20" ht="48">
      <c r="A1163">
        <v>1161</v>
      </c>
      <c r="B1163" s="1" t="s">
        <v>1162</v>
      </c>
      <c r="C1163" s="1" t="s">
        <v>5271</v>
      </c>
      <c r="D1163" s="4">
        <v>18000</v>
      </c>
      <c r="E1163" s="4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3">
        <f t="shared" si="108"/>
        <v>0</v>
      </c>
      <c r="P1163" s="5" t="e">
        <f t="shared" si="109"/>
        <v>#DIV/0!</v>
      </c>
      <c r="Q1163" s="3" t="str">
        <f t="shared" si="110"/>
        <v>food</v>
      </c>
      <c r="R1163" t="str">
        <f t="shared" si="111"/>
        <v>food trucks</v>
      </c>
      <c r="S1163" s="13">
        <f t="shared" si="112"/>
        <v>42122.629502314812</v>
      </c>
      <c r="T1163" s="13">
        <f t="shared" si="113"/>
        <v>42143.629502314812</v>
      </c>
    </row>
    <row r="1164" spans="1:20" ht="48">
      <c r="A1164">
        <v>1162</v>
      </c>
      <c r="B1164" s="1" t="s">
        <v>1163</v>
      </c>
      <c r="C1164" s="1" t="s">
        <v>5272</v>
      </c>
      <c r="D1164" s="4">
        <v>60000</v>
      </c>
      <c r="E1164" s="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3">
        <f t="shared" si="108"/>
        <v>5.8333333333333338E-4</v>
      </c>
      <c r="P1164" s="5">
        <f t="shared" si="109"/>
        <v>17.5</v>
      </c>
      <c r="Q1164" s="3" t="str">
        <f t="shared" si="110"/>
        <v>food</v>
      </c>
      <c r="R1164" t="str">
        <f t="shared" si="111"/>
        <v>food trucks</v>
      </c>
      <c r="S1164" s="13">
        <f t="shared" si="112"/>
        <v>41876.683611111112</v>
      </c>
      <c r="T1164" s="13">
        <f t="shared" si="113"/>
        <v>41907.683611111112</v>
      </c>
    </row>
    <row r="1165" spans="1:20" ht="48">
      <c r="A1165">
        <v>1163</v>
      </c>
      <c r="B1165" s="1" t="s">
        <v>1164</v>
      </c>
      <c r="C1165" s="1" t="s">
        <v>5273</v>
      </c>
      <c r="D1165" s="4">
        <v>5200</v>
      </c>
      <c r="E1165" s="4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3">
        <f t="shared" si="108"/>
        <v>0</v>
      </c>
      <c r="P1165" s="5" t="e">
        <f t="shared" si="109"/>
        <v>#DIV/0!</v>
      </c>
      <c r="Q1165" s="3" t="str">
        <f t="shared" si="110"/>
        <v>food</v>
      </c>
      <c r="R1165" t="str">
        <f t="shared" si="111"/>
        <v>food trucks</v>
      </c>
      <c r="S1165" s="13">
        <f t="shared" si="112"/>
        <v>41830.723611111112</v>
      </c>
      <c r="T1165" s="13">
        <f t="shared" si="113"/>
        <v>41860.723611111112</v>
      </c>
    </row>
    <row r="1166" spans="1:20" ht="64">
      <c r="A1166">
        <v>1164</v>
      </c>
      <c r="B1166" s="1" t="s">
        <v>1165</v>
      </c>
      <c r="C1166" s="1" t="s">
        <v>5274</v>
      </c>
      <c r="D1166" s="4">
        <v>10000</v>
      </c>
      <c r="E1166" s="4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3">
        <f t="shared" si="108"/>
        <v>0</v>
      </c>
      <c r="P1166" s="5" t="e">
        <f t="shared" si="109"/>
        <v>#DIV/0!</v>
      </c>
      <c r="Q1166" s="3" t="str">
        <f t="shared" si="110"/>
        <v>food</v>
      </c>
      <c r="R1166" t="str">
        <f t="shared" si="111"/>
        <v>food trucks</v>
      </c>
      <c r="S1166" s="13">
        <f t="shared" si="112"/>
        <v>42509.724328703705</v>
      </c>
      <c r="T1166" s="13">
        <f t="shared" si="113"/>
        <v>42539.724328703705</v>
      </c>
    </row>
    <row r="1167" spans="1:20" ht="48">
      <c r="A1167">
        <v>1165</v>
      </c>
      <c r="B1167" s="1" t="s">
        <v>1166</v>
      </c>
      <c r="C1167" s="1" t="s">
        <v>5275</v>
      </c>
      <c r="D1167" s="4">
        <v>10000</v>
      </c>
      <c r="E1167" s="4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3">
        <f t="shared" si="108"/>
        <v>0.20705000000000001</v>
      </c>
      <c r="P1167" s="5">
        <f t="shared" si="109"/>
        <v>82.82</v>
      </c>
      <c r="Q1167" s="3" t="str">
        <f t="shared" si="110"/>
        <v>food</v>
      </c>
      <c r="R1167" t="str">
        <f t="shared" si="111"/>
        <v>food trucks</v>
      </c>
      <c r="S1167" s="13">
        <f t="shared" si="112"/>
        <v>41792.214467592588</v>
      </c>
      <c r="T1167" s="13">
        <f t="shared" si="113"/>
        <v>41826.214467592588</v>
      </c>
    </row>
    <row r="1168" spans="1:20" ht="48">
      <c r="A1168">
        <v>1166</v>
      </c>
      <c r="B1168" s="1" t="s">
        <v>1167</v>
      </c>
      <c r="C1168" s="1" t="s">
        <v>5276</v>
      </c>
      <c r="D1168" s="4">
        <v>15000</v>
      </c>
      <c r="E1168" s="4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3">
        <f t="shared" si="108"/>
        <v>0.19139999999999999</v>
      </c>
      <c r="P1168" s="5">
        <f t="shared" si="109"/>
        <v>358.875</v>
      </c>
      <c r="Q1168" s="3" t="str">
        <f t="shared" si="110"/>
        <v>food</v>
      </c>
      <c r="R1168" t="str">
        <f t="shared" si="111"/>
        <v>food trucks</v>
      </c>
      <c r="S1168" s="13">
        <f t="shared" si="112"/>
        <v>42150.485439814816</v>
      </c>
      <c r="T1168" s="13">
        <f t="shared" si="113"/>
        <v>42181.166666666672</v>
      </c>
    </row>
    <row r="1169" spans="1:20" ht="48">
      <c r="A1169">
        <v>1167</v>
      </c>
      <c r="B1169" s="1" t="s">
        <v>1168</v>
      </c>
      <c r="C1169" s="1" t="s">
        <v>5277</v>
      </c>
      <c r="D1169" s="4">
        <v>60000</v>
      </c>
      <c r="E1169" s="4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3">
        <f t="shared" si="108"/>
        <v>1.6316666666666667E-2</v>
      </c>
      <c r="P1169" s="5">
        <f t="shared" si="109"/>
        <v>61.1875</v>
      </c>
      <c r="Q1169" s="3" t="str">
        <f t="shared" si="110"/>
        <v>food</v>
      </c>
      <c r="R1169" t="str">
        <f t="shared" si="111"/>
        <v>food trucks</v>
      </c>
      <c r="S1169" s="13">
        <f t="shared" si="112"/>
        <v>41863.734895833331</v>
      </c>
      <c r="T1169" s="13">
        <f t="shared" si="113"/>
        <v>41894.734895833331</v>
      </c>
    </row>
    <row r="1170" spans="1:20" ht="48">
      <c r="A1170">
        <v>1168</v>
      </c>
      <c r="B1170" s="1" t="s">
        <v>1169</v>
      </c>
      <c r="C1170" s="1" t="s">
        <v>5278</v>
      </c>
      <c r="D1170" s="4">
        <v>18000</v>
      </c>
      <c r="E1170" s="4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3">
        <f t="shared" si="108"/>
        <v>5.6666666666666664E-2</v>
      </c>
      <c r="P1170" s="5">
        <f t="shared" si="109"/>
        <v>340</v>
      </c>
      <c r="Q1170" s="3" t="str">
        <f t="shared" si="110"/>
        <v>food</v>
      </c>
      <c r="R1170" t="str">
        <f t="shared" si="111"/>
        <v>food trucks</v>
      </c>
      <c r="S1170" s="13">
        <f t="shared" si="112"/>
        <v>42605.053993055553</v>
      </c>
      <c r="T1170" s="13">
        <f t="shared" si="113"/>
        <v>42635.053993055553</v>
      </c>
    </row>
    <row r="1171" spans="1:20" ht="48">
      <c r="A1171">
        <v>1169</v>
      </c>
      <c r="B1171" s="1" t="s">
        <v>1170</v>
      </c>
      <c r="C1171" s="1" t="s">
        <v>5279</v>
      </c>
      <c r="D1171" s="4">
        <v>10000</v>
      </c>
      <c r="E1171" s="4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3">
        <f t="shared" si="108"/>
        <v>1.6999999999999999E-3</v>
      </c>
      <c r="P1171" s="5">
        <f t="shared" si="109"/>
        <v>5.666666666666667</v>
      </c>
      <c r="Q1171" s="3" t="str">
        <f t="shared" si="110"/>
        <v>food</v>
      </c>
      <c r="R1171" t="str">
        <f t="shared" si="111"/>
        <v>food trucks</v>
      </c>
      <c r="S1171" s="13">
        <f t="shared" si="112"/>
        <v>42027.353738425925</v>
      </c>
      <c r="T1171" s="13">
        <f t="shared" si="113"/>
        <v>42057.353738425925</v>
      </c>
    </row>
    <row r="1172" spans="1:20" ht="48">
      <c r="A1172">
        <v>1170</v>
      </c>
      <c r="B1172" s="1" t="s">
        <v>1171</v>
      </c>
      <c r="C1172" s="1" t="s">
        <v>5280</v>
      </c>
      <c r="D1172" s="4">
        <v>25000</v>
      </c>
      <c r="E1172" s="4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3">
        <f t="shared" si="108"/>
        <v>4.0000000000000001E-3</v>
      </c>
      <c r="P1172" s="5">
        <f t="shared" si="109"/>
        <v>50</v>
      </c>
      <c r="Q1172" s="3" t="str">
        <f t="shared" si="110"/>
        <v>food</v>
      </c>
      <c r="R1172" t="str">
        <f t="shared" si="111"/>
        <v>food trucks</v>
      </c>
      <c r="S1172" s="13">
        <f t="shared" si="112"/>
        <v>42124.893182870372</v>
      </c>
      <c r="T1172" s="13">
        <f t="shared" si="113"/>
        <v>42154.893182870372</v>
      </c>
    </row>
    <row r="1173" spans="1:20" ht="32">
      <c r="A1173">
        <v>1171</v>
      </c>
      <c r="B1173" s="1" t="s">
        <v>1172</v>
      </c>
      <c r="C1173" s="1" t="s">
        <v>5281</v>
      </c>
      <c r="D1173" s="4">
        <v>25000</v>
      </c>
      <c r="E1173" s="4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3">
        <f t="shared" si="108"/>
        <v>1E-3</v>
      </c>
      <c r="P1173" s="5">
        <f t="shared" si="109"/>
        <v>25</v>
      </c>
      <c r="Q1173" s="3" t="str">
        <f t="shared" si="110"/>
        <v>food</v>
      </c>
      <c r="R1173" t="str">
        <f t="shared" si="111"/>
        <v>food trucks</v>
      </c>
      <c r="S1173" s="13">
        <f t="shared" si="112"/>
        <v>41938.804710648146</v>
      </c>
      <c r="T1173" s="13">
        <f t="shared" si="113"/>
        <v>41956.846377314811</v>
      </c>
    </row>
    <row r="1174" spans="1:20" ht="16">
      <c r="A1174">
        <v>1172</v>
      </c>
      <c r="B1174" s="1" t="s">
        <v>1173</v>
      </c>
      <c r="C1174" s="1" t="s">
        <v>5282</v>
      </c>
      <c r="D1174" s="4">
        <v>9000</v>
      </c>
      <c r="E1174" s="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3">
        <f t="shared" si="108"/>
        <v>0</v>
      </c>
      <c r="P1174" s="5" t="e">
        <f t="shared" si="109"/>
        <v>#DIV/0!</v>
      </c>
      <c r="Q1174" s="3" t="str">
        <f t="shared" si="110"/>
        <v>food</v>
      </c>
      <c r="R1174" t="str">
        <f t="shared" si="111"/>
        <v>food trucks</v>
      </c>
      <c r="S1174" s="13">
        <f t="shared" si="112"/>
        <v>41841.682314814818</v>
      </c>
      <c r="T1174" s="13">
        <f t="shared" si="113"/>
        <v>41871.682314814818</v>
      </c>
    </row>
    <row r="1175" spans="1:20" ht="48">
      <c r="A1175">
        <v>1173</v>
      </c>
      <c r="B1175" s="1" t="s">
        <v>1174</v>
      </c>
      <c r="C1175" s="1" t="s">
        <v>5283</v>
      </c>
      <c r="D1175" s="4">
        <v>125000</v>
      </c>
      <c r="E1175" s="4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3">
        <f t="shared" si="108"/>
        <v>2.4000000000000001E-4</v>
      </c>
      <c r="P1175" s="5">
        <f t="shared" si="109"/>
        <v>30</v>
      </c>
      <c r="Q1175" s="3" t="str">
        <f t="shared" si="110"/>
        <v>food</v>
      </c>
      <c r="R1175" t="str">
        <f t="shared" si="111"/>
        <v>food trucks</v>
      </c>
      <c r="S1175" s="13">
        <f t="shared" si="112"/>
        <v>42184.185844907406</v>
      </c>
      <c r="T1175" s="13">
        <f t="shared" si="113"/>
        <v>42219.185844907406</v>
      </c>
    </row>
    <row r="1176" spans="1:20" ht="48">
      <c r="A1176">
        <v>1174</v>
      </c>
      <c r="B1176" s="1" t="s">
        <v>1175</v>
      </c>
      <c r="C1176" s="1" t="s">
        <v>5284</v>
      </c>
      <c r="D1176" s="4">
        <v>15000</v>
      </c>
      <c r="E1176" s="4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3">
        <f t="shared" si="108"/>
        <v>5.906666666666667E-2</v>
      </c>
      <c r="P1176" s="5">
        <f t="shared" si="109"/>
        <v>46.631578947368418</v>
      </c>
      <c r="Q1176" s="3" t="str">
        <f t="shared" si="110"/>
        <v>food</v>
      </c>
      <c r="R1176" t="str">
        <f t="shared" si="111"/>
        <v>food trucks</v>
      </c>
      <c r="S1176" s="13">
        <f t="shared" si="112"/>
        <v>42468.84174768519</v>
      </c>
      <c r="T1176" s="13">
        <f t="shared" si="113"/>
        <v>42498.84174768519</v>
      </c>
    </row>
    <row r="1177" spans="1:20" ht="48">
      <c r="A1177">
        <v>1175</v>
      </c>
      <c r="B1177" s="1" t="s">
        <v>1176</v>
      </c>
      <c r="C1177" s="1" t="s">
        <v>5285</v>
      </c>
      <c r="D1177" s="4">
        <v>20000</v>
      </c>
      <c r="E1177" s="4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3">
        <f t="shared" si="108"/>
        <v>2.9250000000000002E-2</v>
      </c>
      <c r="P1177" s="5">
        <f t="shared" si="109"/>
        <v>65</v>
      </c>
      <c r="Q1177" s="3" t="str">
        <f t="shared" si="110"/>
        <v>food</v>
      </c>
      <c r="R1177" t="str">
        <f t="shared" si="111"/>
        <v>food trucks</v>
      </c>
      <c r="S1177" s="13">
        <f t="shared" si="112"/>
        <v>42170.728460648148</v>
      </c>
      <c r="T1177" s="13">
        <f t="shared" si="113"/>
        <v>42200.728460648148</v>
      </c>
    </row>
    <row r="1178" spans="1:20" ht="64">
      <c r="A1178">
        <v>1176</v>
      </c>
      <c r="B1178" s="1" t="s">
        <v>1177</v>
      </c>
      <c r="C1178" s="1" t="s">
        <v>5286</v>
      </c>
      <c r="D1178" s="4">
        <v>175000</v>
      </c>
      <c r="E1178" s="4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3">
        <f t="shared" si="108"/>
        <v>5.7142857142857142E-5</v>
      </c>
      <c r="P1178" s="5">
        <f t="shared" si="109"/>
        <v>10</v>
      </c>
      <c r="Q1178" s="3" t="str">
        <f t="shared" si="110"/>
        <v>food</v>
      </c>
      <c r="R1178" t="str">
        <f t="shared" si="111"/>
        <v>food trucks</v>
      </c>
      <c r="S1178" s="13">
        <f t="shared" si="112"/>
        <v>42746.019652777773</v>
      </c>
      <c r="T1178" s="13">
        <f t="shared" si="113"/>
        <v>42800.541666666672</v>
      </c>
    </row>
    <row r="1179" spans="1:20" ht="48">
      <c r="A1179">
        <v>1177</v>
      </c>
      <c r="B1179" s="1" t="s">
        <v>1178</v>
      </c>
      <c r="C1179" s="1" t="s">
        <v>5287</v>
      </c>
      <c r="D1179" s="4">
        <v>6000</v>
      </c>
      <c r="E1179" s="4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3">
        <f t="shared" si="108"/>
        <v>0</v>
      </c>
      <c r="P1179" s="5" t="e">
        <f t="shared" si="109"/>
        <v>#DIV/0!</v>
      </c>
      <c r="Q1179" s="3" t="str">
        <f t="shared" si="110"/>
        <v>food</v>
      </c>
      <c r="R1179" t="str">
        <f t="shared" si="111"/>
        <v>food trucks</v>
      </c>
      <c r="S1179" s="13">
        <f t="shared" si="112"/>
        <v>41897.660833333335</v>
      </c>
      <c r="T1179" s="13">
        <f t="shared" si="113"/>
        <v>41927.660833333335</v>
      </c>
    </row>
    <row r="1180" spans="1:20" ht="48">
      <c r="A1180">
        <v>1178</v>
      </c>
      <c r="B1180" s="1" t="s">
        <v>1179</v>
      </c>
      <c r="C1180" s="1" t="s">
        <v>5288</v>
      </c>
      <c r="D1180" s="4">
        <v>75000</v>
      </c>
      <c r="E1180" s="4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3">
        <f t="shared" si="108"/>
        <v>6.666666666666667E-5</v>
      </c>
      <c r="P1180" s="5">
        <f t="shared" si="109"/>
        <v>5</v>
      </c>
      <c r="Q1180" s="3" t="str">
        <f t="shared" si="110"/>
        <v>food</v>
      </c>
      <c r="R1180" t="str">
        <f t="shared" si="111"/>
        <v>food trucks</v>
      </c>
      <c r="S1180" s="13">
        <f t="shared" si="112"/>
        <v>41837.905694444446</v>
      </c>
      <c r="T1180" s="13">
        <f t="shared" si="113"/>
        <v>41867.905694444446</v>
      </c>
    </row>
    <row r="1181" spans="1:20" ht="48">
      <c r="A1181">
        <v>1179</v>
      </c>
      <c r="B1181" s="1" t="s">
        <v>1180</v>
      </c>
      <c r="C1181" s="1" t="s">
        <v>5289</v>
      </c>
      <c r="D1181" s="4">
        <v>60000</v>
      </c>
      <c r="E1181" s="4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3">
        <f t="shared" si="108"/>
        <v>5.3333333333333337E-2</v>
      </c>
      <c r="P1181" s="5">
        <f t="shared" si="109"/>
        <v>640</v>
      </c>
      <c r="Q1181" s="3" t="str">
        <f t="shared" si="110"/>
        <v>food</v>
      </c>
      <c r="R1181" t="str">
        <f t="shared" si="111"/>
        <v>food trucks</v>
      </c>
      <c r="S1181" s="13">
        <f t="shared" si="112"/>
        <v>42275.720219907409</v>
      </c>
      <c r="T1181" s="13">
        <f t="shared" si="113"/>
        <v>42305.720219907409</v>
      </c>
    </row>
    <row r="1182" spans="1:20" ht="32">
      <c r="A1182">
        <v>1180</v>
      </c>
      <c r="B1182" s="1" t="s">
        <v>1181</v>
      </c>
      <c r="C1182" s="1" t="s">
        <v>5290</v>
      </c>
      <c r="D1182" s="4">
        <v>50000</v>
      </c>
      <c r="E1182" s="4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3">
        <f t="shared" si="108"/>
        <v>0.11749999999999999</v>
      </c>
      <c r="P1182" s="5">
        <f t="shared" si="109"/>
        <v>69.117647058823536</v>
      </c>
      <c r="Q1182" s="3" t="str">
        <f t="shared" si="110"/>
        <v>food</v>
      </c>
      <c r="R1182" t="str">
        <f t="shared" si="111"/>
        <v>food trucks</v>
      </c>
      <c r="S1182" s="13">
        <f t="shared" si="112"/>
        <v>41781.806875000002</v>
      </c>
      <c r="T1182" s="13">
        <f t="shared" si="113"/>
        <v>41818.806875000002</v>
      </c>
    </row>
    <row r="1183" spans="1:20" ht="16">
      <c r="A1183">
        <v>1181</v>
      </c>
      <c r="B1183" s="1" t="s">
        <v>1182</v>
      </c>
      <c r="C1183" s="1" t="s">
        <v>5291</v>
      </c>
      <c r="D1183" s="4">
        <v>50000</v>
      </c>
      <c r="E1183" s="4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3">
        <f t="shared" si="108"/>
        <v>8.0000000000000007E-5</v>
      </c>
      <c r="P1183" s="5">
        <f t="shared" si="109"/>
        <v>1.3333333333333333</v>
      </c>
      <c r="Q1183" s="3" t="str">
        <f t="shared" si="110"/>
        <v>food</v>
      </c>
      <c r="R1183" t="str">
        <f t="shared" si="111"/>
        <v>food trucks</v>
      </c>
      <c r="S1183" s="13">
        <f t="shared" si="112"/>
        <v>42034.339363425926</v>
      </c>
      <c r="T1183" s="13">
        <f t="shared" si="113"/>
        <v>42064.339363425926</v>
      </c>
    </row>
    <row r="1184" spans="1:20" ht="48">
      <c r="A1184">
        <v>1182</v>
      </c>
      <c r="B1184" s="1" t="s">
        <v>1183</v>
      </c>
      <c r="C1184" s="1" t="s">
        <v>5292</v>
      </c>
      <c r="D1184" s="4">
        <v>1000</v>
      </c>
      <c r="E1184" s="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3">
        <f t="shared" si="108"/>
        <v>4.2000000000000003E-2</v>
      </c>
      <c r="P1184" s="5">
        <f t="shared" si="109"/>
        <v>10.5</v>
      </c>
      <c r="Q1184" s="3" t="str">
        <f t="shared" si="110"/>
        <v>food</v>
      </c>
      <c r="R1184" t="str">
        <f t="shared" si="111"/>
        <v>food trucks</v>
      </c>
      <c r="S1184" s="13">
        <f t="shared" si="112"/>
        <v>42728.827407407407</v>
      </c>
      <c r="T1184" s="13">
        <f t="shared" si="113"/>
        <v>42747.695833333331</v>
      </c>
    </row>
    <row r="1185" spans="1:20" ht="48">
      <c r="A1185">
        <v>1183</v>
      </c>
      <c r="B1185" s="1" t="s">
        <v>1184</v>
      </c>
      <c r="C1185" s="1" t="s">
        <v>5293</v>
      </c>
      <c r="D1185" s="4">
        <v>2500</v>
      </c>
      <c r="E1185" s="4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3">
        <f t="shared" si="108"/>
        <v>0.04</v>
      </c>
      <c r="P1185" s="5">
        <f t="shared" si="109"/>
        <v>33.333333333333336</v>
      </c>
      <c r="Q1185" s="3" t="str">
        <f t="shared" si="110"/>
        <v>food</v>
      </c>
      <c r="R1185" t="str">
        <f t="shared" si="111"/>
        <v>food trucks</v>
      </c>
      <c r="S1185" s="13">
        <f t="shared" si="112"/>
        <v>42656.86137731481</v>
      </c>
      <c r="T1185" s="13">
        <f t="shared" si="113"/>
        <v>42676.165972222225</v>
      </c>
    </row>
    <row r="1186" spans="1:20" ht="48">
      <c r="A1186">
        <v>1184</v>
      </c>
      <c r="B1186" s="1" t="s">
        <v>1185</v>
      </c>
      <c r="C1186" s="1" t="s">
        <v>5294</v>
      </c>
      <c r="D1186" s="4">
        <v>22000</v>
      </c>
      <c r="E1186" s="4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3">
        <f t="shared" si="108"/>
        <v>1.0493636363636363</v>
      </c>
      <c r="P1186" s="5">
        <f t="shared" si="109"/>
        <v>61.562666666666665</v>
      </c>
      <c r="Q1186" s="3" t="str">
        <f t="shared" si="110"/>
        <v>photography</v>
      </c>
      <c r="R1186" t="str">
        <f t="shared" si="111"/>
        <v>photobooks</v>
      </c>
      <c r="S1186" s="13">
        <f t="shared" si="112"/>
        <v>42741.599664351852</v>
      </c>
      <c r="T1186" s="13">
        <f t="shared" si="113"/>
        <v>42772.599664351852</v>
      </c>
    </row>
    <row r="1187" spans="1:20" ht="48">
      <c r="A1187">
        <v>1185</v>
      </c>
      <c r="B1187" s="1" t="s">
        <v>1186</v>
      </c>
      <c r="C1187" s="1" t="s">
        <v>5295</v>
      </c>
      <c r="D1187" s="4">
        <v>12500</v>
      </c>
      <c r="E1187" s="4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3">
        <f t="shared" si="108"/>
        <v>1.0544</v>
      </c>
      <c r="P1187" s="5">
        <f t="shared" si="109"/>
        <v>118.73873873873873</v>
      </c>
      <c r="Q1187" s="3" t="str">
        <f t="shared" si="110"/>
        <v>photography</v>
      </c>
      <c r="R1187" t="str">
        <f t="shared" si="111"/>
        <v>photobooks</v>
      </c>
      <c r="S1187" s="13">
        <f t="shared" si="112"/>
        <v>42130.865150462967</v>
      </c>
      <c r="T1187" s="13">
        <f t="shared" si="113"/>
        <v>42163.166666666672</v>
      </c>
    </row>
    <row r="1188" spans="1:20" ht="48">
      <c r="A1188">
        <v>1186</v>
      </c>
      <c r="B1188" s="1" t="s">
        <v>1187</v>
      </c>
      <c r="C1188" s="1" t="s">
        <v>5296</v>
      </c>
      <c r="D1188" s="4">
        <v>7500</v>
      </c>
      <c r="E1188" s="4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3">
        <f t="shared" si="108"/>
        <v>1.0673333333333332</v>
      </c>
      <c r="P1188" s="5">
        <f t="shared" si="109"/>
        <v>65.081300813008127</v>
      </c>
      <c r="Q1188" s="3" t="str">
        <f t="shared" si="110"/>
        <v>photography</v>
      </c>
      <c r="R1188" t="str">
        <f t="shared" si="111"/>
        <v>photobooks</v>
      </c>
      <c r="S1188" s="13">
        <f t="shared" si="112"/>
        <v>42123.86336805555</v>
      </c>
      <c r="T1188" s="13">
        <f t="shared" si="113"/>
        <v>42156.945833333331</v>
      </c>
    </row>
    <row r="1189" spans="1:20" ht="48">
      <c r="A1189">
        <v>1187</v>
      </c>
      <c r="B1189" s="1" t="s">
        <v>1188</v>
      </c>
      <c r="C1189" s="1" t="s">
        <v>5297</v>
      </c>
      <c r="D1189" s="4">
        <v>8750</v>
      </c>
      <c r="E1189" s="4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3">
        <f t="shared" si="108"/>
        <v>1.0412571428571429</v>
      </c>
      <c r="P1189" s="5">
        <f t="shared" si="109"/>
        <v>130.15714285714284</v>
      </c>
      <c r="Q1189" s="3" t="str">
        <f t="shared" si="110"/>
        <v>photography</v>
      </c>
      <c r="R1189" t="str">
        <f t="shared" si="111"/>
        <v>photobooks</v>
      </c>
      <c r="S1189" s="13">
        <f t="shared" si="112"/>
        <v>42109.894942129627</v>
      </c>
      <c r="T1189" s="13">
        <f t="shared" si="113"/>
        <v>42141.75</v>
      </c>
    </row>
    <row r="1190" spans="1:20" ht="48">
      <c r="A1190">
        <v>1188</v>
      </c>
      <c r="B1190" s="1" t="s">
        <v>1189</v>
      </c>
      <c r="C1190" s="1" t="s">
        <v>5298</v>
      </c>
      <c r="D1190" s="4">
        <v>2000</v>
      </c>
      <c r="E1190" s="4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3">
        <f t="shared" si="108"/>
        <v>1.6054999999999999</v>
      </c>
      <c r="P1190" s="5">
        <f t="shared" si="109"/>
        <v>37.776470588235291</v>
      </c>
      <c r="Q1190" s="3" t="str">
        <f t="shared" si="110"/>
        <v>photography</v>
      </c>
      <c r="R1190" t="str">
        <f t="shared" si="111"/>
        <v>photobooks</v>
      </c>
      <c r="S1190" s="13">
        <f t="shared" si="112"/>
        <v>42711.700694444444</v>
      </c>
      <c r="T1190" s="13">
        <f t="shared" si="113"/>
        <v>42732.700694444444</v>
      </c>
    </row>
    <row r="1191" spans="1:20" ht="48">
      <c r="A1191">
        <v>1189</v>
      </c>
      <c r="B1191" s="1" t="s">
        <v>1190</v>
      </c>
      <c r="C1191" s="1" t="s">
        <v>5299</v>
      </c>
      <c r="D1191" s="4">
        <v>9000</v>
      </c>
      <c r="E1191" s="4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3">
        <f t="shared" si="108"/>
        <v>1.0777777777777777</v>
      </c>
      <c r="P1191" s="5">
        <f t="shared" si="109"/>
        <v>112.79069767441861</v>
      </c>
      <c r="Q1191" s="3" t="str">
        <f t="shared" si="110"/>
        <v>photography</v>
      </c>
      <c r="R1191" t="str">
        <f t="shared" si="111"/>
        <v>photobooks</v>
      </c>
      <c r="S1191" s="13">
        <f t="shared" si="112"/>
        <v>42529.979108796295</v>
      </c>
      <c r="T1191" s="13">
        <f t="shared" si="113"/>
        <v>42550.979108796295</v>
      </c>
    </row>
    <row r="1192" spans="1:20" ht="32">
      <c r="A1192">
        <v>1190</v>
      </c>
      <c r="B1192" s="1" t="s">
        <v>1191</v>
      </c>
      <c r="C1192" s="1" t="s">
        <v>5300</v>
      </c>
      <c r="D1192" s="4">
        <v>500</v>
      </c>
      <c r="E1192" s="4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3">
        <f t="shared" si="108"/>
        <v>1.35</v>
      </c>
      <c r="P1192" s="5">
        <f t="shared" si="109"/>
        <v>51.92307692307692</v>
      </c>
      <c r="Q1192" s="3" t="str">
        <f t="shared" si="110"/>
        <v>photography</v>
      </c>
      <c r="R1192" t="str">
        <f t="shared" si="111"/>
        <v>photobooks</v>
      </c>
      <c r="S1192" s="13">
        <f t="shared" si="112"/>
        <v>41852.665798611109</v>
      </c>
      <c r="T1192" s="13">
        <f t="shared" si="113"/>
        <v>41882.665798611109</v>
      </c>
    </row>
    <row r="1193" spans="1:20" ht="48">
      <c r="A1193">
        <v>1191</v>
      </c>
      <c r="B1193" s="1" t="s">
        <v>1192</v>
      </c>
      <c r="C1193" s="1" t="s">
        <v>5301</v>
      </c>
      <c r="D1193" s="4">
        <v>2700</v>
      </c>
      <c r="E1193" s="4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3">
        <f t="shared" si="108"/>
        <v>1.0907407407407408</v>
      </c>
      <c r="P1193" s="5">
        <f t="shared" si="109"/>
        <v>89.242424242424249</v>
      </c>
      <c r="Q1193" s="3" t="str">
        <f t="shared" si="110"/>
        <v>photography</v>
      </c>
      <c r="R1193" t="str">
        <f t="shared" si="111"/>
        <v>photobooks</v>
      </c>
      <c r="S1193" s="13">
        <f t="shared" si="112"/>
        <v>42419.603703703702</v>
      </c>
      <c r="T1193" s="13">
        <f t="shared" si="113"/>
        <v>42449.562037037031</v>
      </c>
    </row>
    <row r="1194" spans="1:20" ht="32">
      <c r="A1194">
        <v>1192</v>
      </c>
      <c r="B1194" s="1" t="s">
        <v>1193</v>
      </c>
      <c r="C1194" s="1" t="s">
        <v>5302</v>
      </c>
      <c r="D1194" s="4">
        <v>100</v>
      </c>
      <c r="E1194" s="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3">
        <f t="shared" si="108"/>
        <v>2.9</v>
      </c>
      <c r="P1194" s="5">
        <f t="shared" si="109"/>
        <v>19.333333333333332</v>
      </c>
      <c r="Q1194" s="3" t="str">
        <f t="shared" si="110"/>
        <v>photography</v>
      </c>
      <c r="R1194" t="str">
        <f t="shared" si="111"/>
        <v>photobooks</v>
      </c>
      <c r="S1194" s="13">
        <f t="shared" si="112"/>
        <v>42747.506689814814</v>
      </c>
      <c r="T1194" s="13">
        <f t="shared" si="113"/>
        <v>42777.506689814814</v>
      </c>
    </row>
    <row r="1195" spans="1:20" ht="48">
      <c r="A1195">
        <v>1193</v>
      </c>
      <c r="B1195" s="1" t="s">
        <v>1194</v>
      </c>
      <c r="C1195" s="1" t="s">
        <v>5303</v>
      </c>
      <c r="D1195" s="4">
        <v>21000</v>
      </c>
      <c r="E1195" s="4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3">
        <f t="shared" si="108"/>
        <v>1.0395714285714286</v>
      </c>
      <c r="P1195" s="5">
        <f t="shared" si="109"/>
        <v>79.967032967032964</v>
      </c>
      <c r="Q1195" s="3" t="str">
        <f t="shared" si="110"/>
        <v>photography</v>
      </c>
      <c r="R1195" t="str">
        <f t="shared" si="111"/>
        <v>photobooks</v>
      </c>
      <c r="S1195" s="13">
        <f t="shared" si="112"/>
        <v>42409.776076388895</v>
      </c>
      <c r="T1195" s="13">
        <f t="shared" si="113"/>
        <v>42469.734409722223</v>
      </c>
    </row>
    <row r="1196" spans="1:20" ht="48">
      <c r="A1196">
        <v>1194</v>
      </c>
      <c r="B1196" s="1" t="s">
        <v>1195</v>
      </c>
      <c r="C1196" s="1" t="s">
        <v>5304</v>
      </c>
      <c r="D1196" s="4">
        <v>12500</v>
      </c>
      <c r="E1196" s="4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3">
        <f t="shared" si="108"/>
        <v>3.2223999999999999</v>
      </c>
      <c r="P1196" s="5">
        <f t="shared" si="109"/>
        <v>56.414565826330531</v>
      </c>
      <c r="Q1196" s="3" t="str">
        <f t="shared" si="110"/>
        <v>photography</v>
      </c>
      <c r="R1196" t="str">
        <f t="shared" si="111"/>
        <v>photobooks</v>
      </c>
      <c r="S1196" s="13">
        <f t="shared" si="112"/>
        <v>42072.488182870366</v>
      </c>
      <c r="T1196" s="13">
        <f t="shared" si="113"/>
        <v>42102.488182870366</v>
      </c>
    </row>
    <row r="1197" spans="1:20" ht="64">
      <c r="A1197">
        <v>1195</v>
      </c>
      <c r="B1197" s="1" t="s">
        <v>1196</v>
      </c>
      <c r="C1197" s="1" t="s">
        <v>5305</v>
      </c>
      <c r="D1197" s="4">
        <v>10000</v>
      </c>
      <c r="E1197" s="4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3">
        <f t="shared" si="108"/>
        <v>1.35</v>
      </c>
      <c r="P1197" s="5">
        <f t="shared" si="109"/>
        <v>79.411764705882348</v>
      </c>
      <c r="Q1197" s="3" t="str">
        <f t="shared" si="110"/>
        <v>photography</v>
      </c>
      <c r="R1197" t="str">
        <f t="shared" si="111"/>
        <v>photobooks</v>
      </c>
      <c r="S1197" s="13">
        <f t="shared" si="112"/>
        <v>42298.34783564815</v>
      </c>
      <c r="T1197" s="13">
        <f t="shared" si="113"/>
        <v>42358.375</v>
      </c>
    </row>
    <row r="1198" spans="1:20" ht="32">
      <c r="A1198">
        <v>1196</v>
      </c>
      <c r="B1198" s="1" t="s">
        <v>1197</v>
      </c>
      <c r="C1198" s="1" t="s">
        <v>5306</v>
      </c>
      <c r="D1198" s="4">
        <v>14500</v>
      </c>
      <c r="E1198" s="4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3">
        <f t="shared" si="108"/>
        <v>2.6991034482758622</v>
      </c>
      <c r="P1198" s="5">
        <f t="shared" si="109"/>
        <v>76.439453125</v>
      </c>
      <c r="Q1198" s="3" t="str">
        <f t="shared" si="110"/>
        <v>photography</v>
      </c>
      <c r="R1198" t="str">
        <f t="shared" si="111"/>
        <v>photobooks</v>
      </c>
      <c r="S1198" s="13">
        <f t="shared" si="112"/>
        <v>42326.818738425922</v>
      </c>
      <c r="T1198" s="13">
        <f t="shared" si="113"/>
        <v>42356.818738425922</v>
      </c>
    </row>
    <row r="1199" spans="1:20" ht="48">
      <c r="A1199">
        <v>1197</v>
      </c>
      <c r="B1199" s="1" t="s">
        <v>1198</v>
      </c>
      <c r="C1199" s="1" t="s">
        <v>5307</v>
      </c>
      <c r="D1199" s="4">
        <v>15000</v>
      </c>
      <c r="E1199" s="4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3">
        <f t="shared" si="108"/>
        <v>2.5329333333333333</v>
      </c>
      <c r="P1199" s="5">
        <f t="shared" si="109"/>
        <v>121</v>
      </c>
      <c r="Q1199" s="3" t="str">
        <f t="shared" si="110"/>
        <v>photography</v>
      </c>
      <c r="R1199" t="str">
        <f t="shared" si="111"/>
        <v>photobooks</v>
      </c>
      <c r="S1199" s="13">
        <f t="shared" si="112"/>
        <v>42503.66474537037</v>
      </c>
      <c r="T1199" s="13">
        <f t="shared" si="113"/>
        <v>42534.249305555553</v>
      </c>
    </row>
    <row r="1200" spans="1:20" ht="48">
      <c r="A1200">
        <v>1198</v>
      </c>
      <c r="B1200" s="1" t="s">
        <v>1199</v>
      </c>
      <c r="C1200" s="1" t="s">
        <v>5308</v>
      </c>
      <c r="D1200" s="4">
        <v>3500</v>
      </c>
      <c r="E1200" s="4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3">
        <f t="shared" si="108"/>
        <v>2.6059999999999999</v>
      </c>
      <c r="P1200" s="5">
        <f t="shared" si="109"/>
        <v>54.616766467065865</v>
      </c>
      <c r="Q1200" s="3" t="str">
        <f t="shared" si="110"/>
        <v>photography</v>
      </c>
      <c r="R1200" t="str">
        <f t="shared" si="111"/>
        <v>photobooks</v>
      </c>
      <c r="S1200" s="13">
        <f t="shared" si="112"/>
        <v>42333.619050925925</v>
      </c>
      <c r="T1200" s="13">
        <f t="shared" si="113"/>
        <v>42369.125</v>
      </c>
    </row>
    <row r="1201" spans="1:20" ht="48">
      <c r="A1201">
        <v>1199</v>
      </c>
      <c r="B1201" s="1" t="s">
        <v>1200</v>
      </c>
      <c r="C1201" s="1" t="s">
        <v>5309</v>
      </c>
      <c r="D1201" s="4">
        <v>2658</v>
      </c>
      <c r="E1201" s="4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3">
        <f t="shared" si="108"/>
        <v>1.0131677953348381</v>
      </c>
      <c r="P1201" s="5">
        <f t="shared" si="109"/>
        <v>299.22222222222223</v>
      </c>
      <c r="Q1201" s="3" t="str">
        <f t="shared" si="110"/>
        <v>photography</v>
      </c>
      <c r="R1201" t="str">
        <f t="shared" si="111"/>
        <v>photobooks</v>
      </c>
      <c r="S1201" s="13">
        <f t="shared" si="112"/>
        <v>42161.770833333328</v>
      </c>
      <c r="T1201" s="13">
        <f t="shared" si="113"/>
        <v>42193.770833333328</v>
      </c>
    </row>
    <row r="1202" spans="1:20" ht="48">
      <c r="A1202">
        <v>1200</v>
      </c>
      <c r="B1202" s="1" t="s">
        <v>1201</v>
      </c>
      <c r="C1202" s="1" t="s">
        <v>5310</v>
      </c>
      <c r="D1202" s="4">
        <v>4800</v>
      </c>
      <c r="E1202" s="4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3">
        <f t="shared" si="108"/>
        <v>1.2560416666666667</v>
      </c>
      <c r="P1202" s="5">
        <f t="shared" si="109"/>
        <v>58.533980582524272</v>
      </c>
      <c r="Q1202" s="3" t="str">
        <f t="shared" si="110"/>
        <v>photography</v>
      </c>
      <c r="R1202" t="str">
        <f t="shared" si="111"/>
        <v>photobooks</v>
      </c>
      <c r="S1202" s="13">
        <f t="shared" si="112"/>
        <v>42089.477500000001</v>
      </c>
      <c r="T1202" s="13">
        <f t="shared" si="113"/>
        <v>42110.477500000001</v>
      </c>
    </row>
    <row r="1203" spans="1:20" ht="48">
      <c r="A1203">
        <v>1201</v>
      </c>
      <c r="B1203" s="1" t="s">
        <v>1202</v>
      </c>
      <c r="C1203" s="1" t="s">
        <v>5311</v>
      </c>
      <c r="D1203" s="4">
        <v>6000</v>
      </c>
      <c r="E1203" s="4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3">
        <f t="shared" si="108"/>
        <v>1.0243783333333334</v>
      </c>
      <c r="P1203" s="5">
        <f t="shared" si="109"/>
        <v>55.371801801801809</v>
      </c>
      <c r="Q1203" s="3" t="str">
        <f t="shared" si="110"/>
        <v>photography</v>
      </c>
      <c r="R1203" t="str">
        <f t="shared" si="111"/>
        <v>photobooks</v>
      </c>
      <c r="S1203" s="13">
        <f t="shared" si="112"/>
        <v>42536.60701388889</v>
      </c>
      <c r="T1203" s="13">
        <f t="shared" si="113"/>
        <v>42566.60701388889</v>
      </c>
    </row>
    <row r="1204" spans="1:20" ht="48">
      <c r="A1204">
        <v>1202</v>
      </c>
      <c r="B1204" s="1" t="s">
        <v>1203</v>
      </c>
      <c r="C1204" s="1" t="s">
        <v>5312</v>
      </c>
      <c r="D1204" s="4">
        <v>25000</v>
      </c>
      <c r="E1204" s="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3">
        <f t="shared" si="108"/>
        <v>1.99244</v>
      </c>
      <c r="P1204" s="5">
        <f t="shared" si="109"/>
        <v>183.80442804428046</v>
      </c>
      <c r="Q1204" s="3" t="str">
        <f t="shared" si="110"/>
        <v>photography</v>
      </c>
      <c r="R1204" t="str">
        <f t="shared" si="111"/>
        <v>photobooks</v>
      </c>
      <c r="S1204" s="13">
        <f t="shared" si="112"/>
        <v>42152.288819444439</v>
      </c>
      <c r="T1204" s="13">
        <f t="shared" si="113"/>
        <v>42182.288819444439</v>
      </c>
    </row>
    <row r="1205" spans="1:20" ht="48">
      <c r="A1205">
        <v>1203</v>
      </c>
      <c r="B1205" s="1" t="s">
        <v>1204</v>
      </c>
      <c r="C1205" s="1" t="s">
        <v>5313</v>
      </c>
      <c r="D1205" s="4">
        <v>16300</v>
      </c>
      <c r="E1205" s="4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3">
        <f t="shared" si="108"/>
        <v>1.0245398773006136</v>
      </c>
      <c r="P1205" s="5">
        <f t="shared" si="109"/>
        <v>165.34653465346534</v>
      </c>
      <c r="Q1205" s="3" t="str">
        <f t="shared" si="110"/>
        <v>photography</v>
      </c>
      <c r="R1205" t="str">
        <f t="shared" si="111"/>
        <v>photobooks</v>
      </c>
      <c r="S1205" s="13">
        <f t="shared" si="112"/>
        <v>42125.614895833336</v>
      </c>
      <c r="T1205" s="13">
        <f t="shared" si="113"/>
        <v>42155.614895833336</v>
      </c>
    </row>
    <row r="1206" spans="1:20" ht="48">
      <c r="A1206">
        <v>1204</v>
      </c>
      <c r="B1206" s="1" t="s">
        <v>1205</v>
      </c>
      <c r="C1206" s="1" t="s">
        <v>5314</v>
      </c>
      <c r="D1206" s="4">
        <v>13000</v>
      </c>
      <c r="E1206" s="4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3">
        <f t="shared" si="108"/>
        <v>1.0294615384615384</v>
      </c>
      <c r="P1206" s="5">
        <f t="shared" si="109"/>
        <v>234.78947368421052</v>
      </c>
      <c r="Q1206" s="3" t="str">
        <f t="shared" si="110"/>
        <v>photography</v>
      </c>
      <c r="R1206" t="str">
        <f t="shared" si="111"/>
        <v>photobooks</v>
      </c>
      <c r="S1206" s="13">
        <f t="shared" si="112"/>
        <v>42297.748067129629</v>
      </c>
      <c r="T1206" s="13">
        <f t="shared" si="113"/>
        <v>42342.208333333328</v>
      </c>
    </row>
    <row r="1207" spans="1:20" ht="48">
      <c r="A1207">
        <v>1205</v>
      </c>
      <c r="B1207" s="1" t="s">
        <v>1206</v>
      </c>
      <c r="C1207" s="1" t="s">
        <v>5315</v>
      </c>
      <c r="D1207" s="4">
        <v>13000</v>
      </c>
      <c r="E1207" s="4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3">
        <f t="shared" si="108"/>
        <v>1.0086153846153847</v>
      </c>
      <c r="P1207" s="5">
        <f t="shared" si="109"/>
        <v>211.48387096774192</v>
      </c>
      <c r="Q1207" s="3" t="str">
        <f t="shared" si="110"/>
        <v>photography</v>
      </c>
      <c r="R1207" t="str">
        <f t="shared" si="111"/>
        <v>photobooks</v>
      </c>
      <c r="S1207" s="13">
        <f t="shared" si="112"/>
        <v>42138.506377314814</v>
      </c>
      <c r="T1207" s="13">
        <f t="shared" si="113"/>
        <v>42168.506377314814</v>
      </c>
    </row>
    <row r="1208" spans="1:20" ht="48">
      <c r="A1208">
        <v>1206</v>
      </c>
      <c r="B1208" s="1" t="s">
        <v>1207</v>
      </c>
      <c r="C1208" s="1" t="s">
        <v>5316</v>
      </c>
      <c r="D1208" s="4">
        <v>900</v>
      </c>
      <c r="E1208" s="4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3">
        <f t="shared" si="108"/>
        <v>1.1499999999999999</v>
      </c>
      <c r="P1208" s="5">
        <f t="shared" si="109"/>
        <v>32.34375</v>
      </c>
      <c r="Q1208" s="3" t="str">
        <f t="shared" si="110"/>
        <v>photography</v>
      </c>
      <c r="R1208" t="str">
        <f t="shared" si="111"/>
        <v>photobooks</v>
      </c>
      <c r="S1208" s="13">
        <f t="shared" si="112"/>
        <v>42772.776076388895</v>
      </c>
      <c r="T1208" s="13">
        <f t="shared" si="113"/>
        <v>42805.561805555553</v>
      </c>
    </row>
    <row r="1209" spans="1:20" ht="32">
      <c r="A1209">
        <v>1207</v>
      </c>
      <c r="B1209" s="1" t="s">
        <v>1208</v>
      </c>
      <c r="C1209" s="1" t="s">
        <v>5317</v>
      </c>
      <c r="D1209" s="4">
        <v>16700</v>
      </c>
      <c r="E1209" s="4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3">
        <f t="shared" si="108"/>
        <v>1.0416766467065868</v>
      </c>
      <c r="P1209" s="5">
        <f t="shared" si="109"/>
        <v>123.37588652482269</v>
      </c>
      <c r="Q1209" s="3" t="str">
        <f t="shared" si="110"/>
        <v>photography</v>
      </c>
      <c r="R1209" t="str">
        <f t="shared" si="111"/>
        <v>photobooks</v>
      </c>
      <c r="S1209" s="13">
        <f t="shared" si="112"/>
        <v>42430.430243055554</v>
      </c>
      <c r="T1209" s="13">
        <f t="shared" si="113"/>
        <v>42460.416666666672</v>
      </c>
    </row>
    <row r="1210" spans="1:20" ht="48">
      <c r="A1210">
        <v>1208</v>
      </c>
      <c r="B1210" s="1" t="s">
        <v>1209</v>
      </c>
      <c r="C1210" s="1" t="s">
        <v>5318</v>
      </c>
      <c r="D1210" s="4">
        <v>10000</v>
      </c>
      <c r="E1210" s="4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3">
        <f t="shared" si="108"/>
        <v>1.5529999999999999</v>
      </c>
      <c r="P1210" s="5">
        <f t="shared" si="109"/>
        <v>207.06666666666666</v>
      </c>
      <c r="Q1210" s="3" t="str">
        <f t="shared" si="110"/>
        <v>photography</v>
      </c>
      <c r="R1210" t="str">
        <f t="shared" si="111"/>
        <v>photobooks</v>
      </c>
      <c r="S1210" s="13">
        <f t="shared" si="112"/>
        <v>42423.709074074075</v>
      </c>
      <c r="T1210" s="13">
        <f t="shared" si="113"/>
        <v>42453.667407407411</v>
      </c>
    </row>
    <row r="1211" spans="1:20" ht="48">
      <c r="A1211">
        <v>1209</v>
      </c>
      <c r="B1211" s="1" t="s">
        <v>1210</v>
      </c>
      <c r="C1211" s="1" t="s">
        <v>5319</v>
      </c>
      <c r="D1211" s="4">
        <v>6000</v>
      </c>
      <c r="E1211" s="4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3">
        <f t="shared" si="108"/>
        <v>1.06</v>
      </c>
      <c r="P1211" s="5">
        <f t="shared" si="109"/>
        <v>138.2608695652174</v>
      </c>
      <c r="Q1211" s="3" t="str">
        <f t="shared" si="110"/>
        <v>photography</v>
      </c>
      <c r="R1211" t="str">
        <f t="shared" si="111"/>
        <v>photobooks</v>
      </c>
      <c r="S1211" s="13">
        <f t="shared" si="112"/>
        <v>42761.846122685187</v>
      </c>
      <c r="T1211" s="13">
        <f t="shared" si="113"/>
        <v>42791.846122685187</v>
      </c>
    </row>
    <row r="1212" spans="1:20" ht="32">
      <c r="A1212">
        <v>1210</v>
      </c>
      <c r="B1212" s="1" t="s">
        <v>1211</v>
      </c>
      <c r="C1212" s="1" t="s">
        <v>5320</v>
      </c>
      <c r="D1212" s="4">
        <v>20000</v>
      </c>
      <c r="E1212" s="4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3">
        <f t="shared" si="108"/>
        <v>2.5431499999999998</v>
      </c>
      <c r="P1212" s="5">
        <f t="shared" si="109"/>
        <v>493.81553398058253</v>
      </c>
      <c r="Q1212" s="3" t="str">
        <f t="shared" si="110"/>
        <v>photography</v>
      </c>
      <c r="R1212" t="str">
        <f t="shared" si="111"/>
        <v>photobooks</v>
      </c>
      <c r="S1212" s="13">
        <f t="shared" si="112"/>
        <v>42132.941805555558</v>
      </c>
      <c r="T1212" s="13">
        <f t="shared" si="113"/>
        <v>42155.875</v>
      </c>
    </row>
    <row r="1213" spans="1:20" ht="48">
      <c r="A1213">
        <v>1211</v>
      </c>
      <c r="B1213" s="1" t="s">
        <v>1212</v>
      </c>
      <c r="C1213" s="1" t="s">
        <v>5321</v>
      </c>
      <c r="D1213" s="4">
        <v>1000</v>
      </c>
      <c r="E1213" s="4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3">
        <f t="shared" si="108"/>
        <v>1.0109999999999999</v>
      </c>
      <c r="P1213" s="5">
        <f t="shared" si="109"/>
        <v>168.5</v>
      </c>
      <c r="Q1213" s="3" t="str">
        <f t="shared" si="110"/>
        <v>photography</v>
      </c>
      <c r="R1213" t="str">
        <f t="shared" si="111"/>
        <v>photobooks</v>
      </c>
      <c r="S1213" s="13">
        <f t="shared" si="112"/>
        <v>42515.866446759261</v>
      </c>
      <c r="T1213" s="13">
        <f t="shared" si="113"/>
        <v>42530.866446759261</v>
      </c>
    </row>
    <row r="1214" spans="1:20" ht="48">
      <c r="A1214">
        <v>1212</v>
      </c>
      <c r="B1214" s="1" t="s">
        <v>1213</v>
      </c>
      <c r="C1214" s="1" t="s">
        <v>5322</v>
      </c>
      <c r="D1214" s="4">
        <v>2500</v>
      </c>
      <c r="E1214" s="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3">
        <f t="shared" si="108"/>
        <v>1.2904</v>
      </c>
      <c r="P1214" s="5">
        <f t="shared" si="109"/>
        <v>38.867469879518069</v>
      </c>
      <c r="Q1214" s="3" t="str">
        <f t="shared" si="110"/>
        <v>photography</v>
      </c>
      <c r="R1214" t="str">
        <f t="shared" si="111"/>
        <v>photobooks</v>
      </c>
      <c r="S1214" s="13">
        <f t="shared" si="112"/>
        <v>42318.950173611112</v>
      </c>
      <c r="T1214" s="13">
        <f t="shared" si="113"/>
        <v>42335.041666666672</v>
      </c>
    </row>
    <row r="1215" spans="1:20" ht="48">
      <c r="A1215">
        <v>1213</v>
      </c>
      <c r="B1215" s="1" t="s">
        <v>1214</v>
      </c>
      <c r="C1215" s="1" t="s">
        <v>5323</v>
      </c>
      <c r="D1215" s="4">
        <v>6500</v>
      </c>
      <c r="E1215" s="4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3">
        <f t="shared" si="108"/>
        <v>1.0223076923076924</v>
      </c>
      <c r="P1215" s="5">
        <f t="shared" si="109"/>
        <v>61.527777777777779</v>
      </c>
      <c r="Q1215" s="3" t="str">
        <f t="shared" si="110"/>
        <v>photography</v>
      </c>
      <c r="R1215" t="str">
        <f t="shared" si="111"/>
        <v>photobooks</v>
      </c>
      <c r="S1215" s="13">
        <f t="shared" si="112"/>
        <v>42731.755787037036</v>
      </c>
      <c r="T1215" s="13">
        <f t="shared" si="113"/>
        <v>42766.755787037036</v>
      </c>
    </row>
    <row r="1216" spans="1:20" ht="48">
      <c r="A1216">
        <v>1214</v>
      </c>
      <c r="B1216" s="1" t="s">
        <v>1215</v>
      </c>
      <c r="C1216" s="1" t="s">
        <v>5324</v>
      </c>
      <c r="D1216" s="4">
        <v>2000</v>
      </c>
      <c r="E1216" s="4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3">
        <f t="shared" si="108"/>
        <v>1.3180000000000001</v>
      </c>
      <c r="P1216" s="5">
        <f t="shared" si="109"/>
        <v>105.44</v>
      </c>
      <c r="Q1216" s="3" t="str">
        <f t="shared" si="110"/>
        <v>photography</v>
      </c>
      <c r="R1216" t="str">
        <f t="shared" si="111"/>
        <v>photobooks</v>
      </c>
      <c r="S1216" s="13">
        <f t="shared" si="112"/>
        <v>42104.840335648143</v>
      </c>
      <c r="T1216" s="13">
        <f t="shared" si="113"/>
        <v>42164.840335648143</v>
      </c>
    </row>
    <row r="1217" spans="1:20" ht="48">
      <c r="A1217">
        <v>1215</v>
      </c>
      <c r="B1217" s="1" t="s">
        <v>1216</v>
      </c>
      <c r="C1217" s="1" t="s">
        <v>5325</v>
      </c>
      <c r="D1217" s="4">
        <v>5000</v>
      </c>
      <c r="E1217" s="4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3">
        <f t="shared" si="108"/>
        <v>7.8608020000000005</v>
      </c>
      <c r="P1217" s="5">
        <f t="shared" si="109"/>
        <v>71.592003642987251</v>
      </c>
      <c r="Q1217" s="3" t="str">
        <f t="shared" si="110"/>
        <v>photography</v>
      </c>
      <c r="R1217" t="str">
        <f t="shared" si="111"/>
        <v>photobooks</v>
      </c>
      <c r="S1217" s="13">
        <f t="shared" si="112"/>
        <v>41759.923101851848</v>
      </c>
      <c r="T1217" s="13">
        <f t="shared" si="113"/>
        <v>41789.923101851848</v>
      </c>
    </row>
    <row r="1218" spans="1:20" ht="32">
      <c r="A1218">
        <v>1216</v>
      </c>
      <c r="B1218" s="1" t="s">
        <v>1217</v>
      </c>
      <c r="C1218" s="1" t="s">
        <v>5326</v>
      </c>
      <c r="D1218" s="4">
        <v>14000</v>
      </c>
      <c r="E1218" s="4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3">
        <f t="shared" si="108"/>
        <v>1.4570000000000001</v>
      </c>
      <c r="P1218" s="5">
        <f t="shared" si="109"/>
        <v>91.882882882882882</v>
      </c>
      <c r="Q1218" s="3" t="str">
        <f t="shared" si="110"/>
        <v>photography</v>
      </c>
      <c r="R1218" t="str">
        <f t="shared" si="111"/>
        <v>photobooks</v>
      </c>
      <c r="S1218" s="13">
        <f t="shared" si="112"/>
        <v>42247.616400462968</v>
      </c>
      <c r="T1218" s="13">
        <f t="shared" si="113"/>
        <v>42279.960416666669</v>
      </c>
    </row>
    <row r="1219" spans="1:20" ht="48">
      <c r="A1219">
        <v>1217</v>
      </c>
      <c r="B1219" s="1" t="s">
        <v>1218</v>
      </c>
      <c r="C1219" s="1" t="s">
        <v>5327</v>
      </c>
      <c r="D1219" s="4">
        <v>26500</v>
      </c>
      <c r="E1219" s="4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3">
        <f t="shared" ref="O1219:O1282" si="114">E1219/D1219</f>
        <v>1.026</v>
      </c>
      <c r="P1219" s="5">
        <f t="shared" ref="P1219:P1282" si="115">E1219/L1219</f>
        <v>148.57377049180329</v>
      </c>
      <c r="Q1219" s="3" t="str">
        <f t="shared" ref="Q1219:Q1282" si="116">LEFT(N1219,SEARCH("/",N1219)-1)</f>
        <v>photography</v>
      </c>
      <c r="R1219" t="str">
        <f t="shared" ref="R1219:R1282" si="117">RIGHT(N1219,LEN(N1219)-SEARCH("/",N1219))</f>
        <v>photobooks</v>
      </c>
      <c r="S1219" s="13">
        <f t="shared" ref="S1219:S1282" si="118">(((J1219/60)/60)/24)+DATE(1970,1,1)</f>
        <v>42535.809490740736</v>
      </c>
      <c r="T1219" s="13">
        <f t="shared" ref="T1219:T1282" si="119">(((I1219/60)/60)/24)+DATE(1970,1,1)</f>
        <v>42565.809490740736</v>
      </c>
    </row>
    <row r="1220" spans="1:20" ht="48">
      <c r="A1220">
        <v>1218</v>
      </c>
      <c r="B1220" s="1" t="s">
        <v>1219</v>
      </c>
      <c r="C1220" s="1" t="s">
        <v>5328</v>
      </c>
      <c r="D1220" s="4">
        <v>9000</v>
      </c>
      <c r="E1220" s="4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3">
        <f t="shared" si="114"/>
        <v>1.7227777777777777</v>
      </c>
      <c r="P1220" s="5">
        <f t="shared" si="115"/>
        <v>174.2134831460674</v>
      </c>
      <c r="Q1220" s="3" t="str">
        <f t="shared" si="116"/>
        <v>photography</v>
      </c>
      <c r="R1220" t="str">
        <f t="shared" si="117"/>
        <v>photobooks</v>
      </c>
      <c r="S1220" s="13">
        <f t="shared" si="118"/>
        <v>42278.662037037036</v>
      </c>
      <c r="T1220" s="13">
        <f t="shared" si="119"/>
        <v>42309.125</v>
      </c>
    </row>
    <row r="1221" spans="1:20" ht="32">
      <c r="A1221">
        <v>1219</v>
      </c>
      <c r="B1221" s="1" t="s">
        <v>1220</v>
      </c>
      <c r="C1221" s="1" t="s">
        <v>5329</v>
      </c>
      <c r="D1221" s="4">
        <v>16350</v>
      </c>
      <c r="E1221" s="4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3">
        <f t="shared" si="114"/>
        <v>1.5916819571865444</v>
      </c>
      <c r="P1221" s="5">
        <f t="shared" si="115"/>
        <v>102.86166007905139</v>
      </c>
      <c r="Q1221" s="3" t="str">
        <f t="shared" si="116"/>
        <v>photography</v>
      </c>
      <c r="R1221" t="str">
        <f t="shared" si="117"/>
        <v>photobooks</v>
      </c>
      <c r="S1221" s="13">
        <f t="shared" si="118"/>
        <v>42633.461956018517</v>
      </c>
      <c r="T1221" s="13">
        <f t="shared" si="119"/>
        <v>42663.461956018517</v>
      </c>
    </row>
    <row r="1222" spans="1:20" ht="48">
      <c r="A1222">
        <v>1220</v>
      </c>
      <c r="B1222" s="1" t="s">
        <v>1221</v>
      </c>
      <c r="C1222" s="1" t="s">
        <v>5330</v>
      </c>
      <c r="D1222" s="4">
        <v>15000</v>
      </c>
      <c r="E1222" s="4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3">
        <f t="shared" si="114"/>
        <v>1.0376666666666667</v>
      </c>
      <c r="P1222" s="5">
        <f t="shared" si="115"/>
        <v>111.17857142857143</v>
      </c>
      <c r="Q1222" s="3" t="str">
        <f t="shared" si="116"/>
        <v>photography</v>
      </c>
      <c r="R1222" t="str">
        <f t="shared" si="117"/>
        <v>photobooks</v>
      </c>
      <c r="S1222" s="13">
        <f t="shared" si="118"/>
        <v>42211.628611111111</v>
      </c>
      <c r="T1222" s="13">
        <f t="shared" si="119"/>
        <v>42241.628611111111</v>
      </c>
    </row>
    <row r="1223" spans="1:20" ht="48">
      <c r="A1223">
        <v>1221</v>
      </c>
      <c r="B1223" s="1" t="s">
        <v>1222</v>
      </c>
      <c r="C1223" s="1" t="s">
        <v>5331</v>
      </c>
      <c r="D1223" s="4">
        <v>2200</v>
      </c>
      <c r="E1223" s="4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3">
        <f t="shared" si="114"/>
        <v>1.1140954545454547</v>
      </c>
      <c r="P1223" s="5">
        <f t="shared" si="115"/>
        <v>23.796213592233013</v>
      </c>
      <c r="Q1223" s="3" t="str">
        <f t="shared" si="116"/>
        <v>photography</v>
      </c>
      <c r="R1223" t="str">
        <f t="shared" si="117"/>
        <v>photobooks</v>
      </c>
      <c r="S1223" s="13">
        <f t="shared" si="118"/>
        <v>42680.47555555556</v>
      </c>
      <c r="T1223" s="13">
        <f t="shared" si="119"/>
        <v>42708</v>
      </c>
    </row>
    <row r="1224" spans="1:20" ht="32">
      <c r="A1224">
        <v>1222</v>
      </c>
      <c r="B1224" s="1" t="s">
        <v>1223</v>
      </c>
      <c r="C1224" s="1" t="s">
        <v>5332</v>
      </c>
      <c r="D1224" s="4">
        <v>4000</v>
      </c>
      <c r="E1224" s="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3">
        <f t="shared" si="114"/>
        <v>2.80375</v>
      </c>
      <c r="P1224" s="5">
        <f t="shared" si="115"/>
        <v>81.268115942028984</v>
      </c>
      <c r="Q1224" s="3" t="str">
        <f t="shared" si="116"/>
        <v>photography</v>
      </c>
      <c r="R1224" t="str">
        <f t="shared" si="117"/>
        <v>photobooks</v>
      </c>
      <c r="S1224" s="13">
        <f t="shared" si="118"/>
        <v>42430.720451388886</v>
      </c>
      <c r="T1224" s="13">
        <f t="shared" si="119"/>
        <v>42461.166666666672</v>
      </c>
    </row>
    <row r="1225" spans="1:20" ht="32">
      <c r="A1225">
        <v>1223</v>
      </c>
      <c r="B1225" s="1" t="s">
        <v>1224</v>
      </c>
      <c r="C1225" s="1" t="s">
        <v>5333</v>
      </c>
      <c r="D1225" s="4">
        <v>19800</v>
      </c>
      <c r="E1225" s="4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3">
        <f t="shared" si="114"/>
        <v>1.1210606060606061</v>
      </c>
      <c r="P1225" s="5">
        <f t="shared" si="115"/>
        <v>116.21465968586388</v>
      </c>
      <c r="Q1225" s="3" t="str">
        <f t="shared" si="116"/>
        <v>photography</v>
      </c>
      <c r="R1225" t="str">
        <f t="shared" si="117"/>
        <v>photobooks</v>
      </c>
      <c r="S1225" s="13">
        <f t="shared" si="118"/>
        <v>42654.177187499998</v>
      </c>
      <c r="T1225" s="13">
        <f t="shared" si="119"/>
        <v>42684.218854166669</v>
      </c>
    </row>
    <row r="1226" spans="1:20" ht="32">
      <c r="A1226">
        <v>1224</v>
      </c>
      <c r="B1226" s="1" t="s">
        <v>1225</v>
      </c>
      <c r="C1226" s="1" t="s">
        <v>5334</v>
      </c>
      <c r="D1226" s="4">
        <v>15000</v>
      </c>
      <c r="E1226" s="4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3">
        <f t="shared" si="114"/>
        <v>7.0666666666666669E-2</v>
      </c>
      <c r="P1226" s="5">
        <f t="shared" si="115"/>
        <v>58.888888888888886</v>
      </c>
      <c r="Q1226" s="3" t="str">
        <f t="shared" si="116"/>
        <v>music</v>
      </c>
      <c r="R1226" t="str">
        <f t="shared" si="117"/>
        <v>world music</v>
      </c>
      <c r="S1226" s="13">
        <f t="shared" si="118"/>
        <v>41736.549791666665</v>
      </c>
      <c r="T1226" s="13">
        <f t="shared" si="119"/>
        <v>41796.549791666665</v>
      </c>
    </row>
    <row r="1227" spans="1:20" ht="48">
      <c r="A1227">
        <v>1225</v>
      </c>
      <c r="B1227" s="1" t="s">
        <v>1226</v>
      </c>
      <c r="C1227" s="1" t="s">
        <v>5335</v>
      </c>
      <c r="D1227" s="4">
        <v>3000</v>
      </c>
      <c r="E1227" s="4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3">
        <f t="shared" si="114"/>
        <v>4.3999999999999997E-2</v>
      </c>
      <c r="P1227" s="5">
        <f t="shared" si="115"/>
        <v>44</v>
      </c>
      <c r="Q1227" s="3" t="str">
        <f t="shared" si="116"/>
        <v>music</v>
      </c>
      <c r="R1227" t="str">
        <f t="shared" si="117"/>
        <v>world music</v>
      </c>
      <c r="S1227" s="13">
        <f t="shared" si="118"/>
        <v>41509.905995370369</v>
      </c>
      <c r="T1227" s="13">
        <f t="shared" si="119"/>
        <v>41569.905995370369</v>
      </c>
    </row>
    <row r="1228" spans="1:20" ht="48">
      <c r="A1228">
        <v>1226</v>
      </c>
      <c r="B1228" s="1" t="s">
        <v>1227</v>
      </c>
      <c r="C1228" s="1" t="s">
        <v>5336</v>
      </c>
      <c r="D1228" s="4">
        <v>50000</v>
      </c>
      <c r="E1228" s="4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3">
        <f t="shared" si="114"/>
        <v>3.8739999999999997E-2</v>
      </c>
      <c r="P1228" s="5">
        <f t="shared" si="115"/>
        <v>48.424999999999997</v>
      </c>
      <c r="Q1228" s="3" t="str">
        <f t="shared" si="116"/>
        <v>music</v>
      </c>
      <c r="R1228" t="str">
        <f t="shared" si="117"/>
        <v>world music</v>
      </c>
      <c r="S1228" s="13">
        <f t="shared" si="118"/>
        <v>41715.874780092592</v>
      </c>
      <c r="T1228" s="13">
        <f t="shared" si="119"/>
        <v>41750.041666666664</v>
      </c>
    </row>
    <row r="1229" spans="1:20" ht="48">
      <c r="A1229">
        <v>1227</v>
      </c>
      <c r="B1229" s="1" t="s">
        <v>1228</v>
      </c>
      <c r="C1229" s="1" t="s">
        <v>5337</v>
      </c>
      <c r="D1229" s="4">
        <v>2000</v>
      </c>
      <c r="E1229" s="4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3">
        <f t="shared" si="114"/>
        <v>0</v>
      </c>
      <c r="P1229" s="5" t="e">
        <f t="shared" si="115"/>
        <v>#DIV/0!</v>
      </c>
      <c r="Q1229" s="3" t="str">
        <f t="shared" si="116"/>
        <v>music</v>
      </c>
      <c r="R1229" t="str">
        <f t="shared" si="117"/>
        <v>world music</v>
      </c>
      <c r="S1229" s="13">
        <f t="shared" si="118"/>
        <v>41827.919166666667</v>
      </c>
      <c r="T1229" s="13">
        <f t="shared" si="119"/>
        <v>41858.291666666664</v>
      </c>
    </row>
    <row r="1230" spans="1:20" ht="32">
      <c r="A1230">
        <v>1228</v>
      </c>
      <c r="B1230" s="1" t="s">
        <v>1229</v>
      </c>
      <c r="C1230" s="1" t="s">
        <v>5338</v>
      </c>
      <c r="D1230" s="4">
        <v>5000</v>
      </c>
      <c r="E1230" s="4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3">
        <f t="shared" si="114"/>
        <v>0.29299999999999998</v>
      </c>
      <c r="P1230" s="5">
        <f t="shared" si="115"/>
        <v>61.041666666666664</v>
      </c>
      <c r="Q1230" s="3" t="str">
        <f t="shared" si="116"/>
        <v>music</v>
      </c>
      <c r="R1230" t="str">
        <f t="shared" si="117"/>
        <v>world music</v>
      </c>
      <c r="S1230" s="13">
        <f t="shared" si="118"/>
        <v>40754.729259259257</v>
      </c>
      <c r="T1230" s="13">
        <f t="shared" si="119"/>
        <v>40814.729259259257</v>
      </c>
    </row>
    <row r="1231" spans="1:20" ht="48">
      <c r="A1231">
        <v>1229</v>
      </c>
      <c r="B1231" s="1" t="s">
        <v>1230</v>
      </c>
      <c r="C1231" s="1" t="s">
        <v>5339</v>
      </c>
      <c r="D1231" s="4">
        <v>2750</v>
      </c>
      <c r="E1231" s="4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3">
        <f t="shared" si="114"/>
        <v>9.0909090909090905E-3</v>
      </c>
      <c r="P1231" s="5">
        <f t="shared" si="115"/>
        <v>25</v>
      </c>
      <c r="Q1231" s="3" t="str">
        <f t="shared" si="116"/>
        <v>music</v>
      </c>
      <c r="R1231" t="str">
        <f t="shared" si="117"/>
        <v>world music</v>
      </c>
      <c r="S1231" s="13">
        <f t="shared" si="118"/>
        <v>40985.459803240738</v>
      </c>
      <c r="T1231" s="13">
        <f t="shared" si="119"/>
        <v>41015.666666666664</v>
      </c>
    </row>
    <row r="1232" spans="1:20" ht="48">
      <c r="A1232">
        <v>1230</v>
      </c>
      <c r="B1232" s="1" t="s">
        <v>1231</v>
      </c>
      <c r="C1232" s="1" t="s">
        <v>5340</v>
      </c>
      <c r="D1232" s="4">
        <v>500000</v>
      </c>
      <c r="E1232" s="4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3">
        <f t="shared" si="114"/>
        <v>0</v>
      </c>
      <c r="P1232" s="5" t="e">
        <f t="shared" si="115"/>
        <v>#DIV/0!</v>
      </c>
      <c r="Q1232" s="3" t="str">
        <f t="shared" si="116"/>
        <v>music</v>
      </c>
      <c r="R1232" t="str">
        <f t="shared" si="117"/>
        <v>world music</v>
      </c>
      <c r="S1232" s="13">
        <f t="shared" si="118"/>
        <v>40568.972569444442</v>
      </c>
      <c r="T1232" s="13">
        <f t="shared" si="119"/>
        <v>40598.972569444442</v>
      </c>
    </row>
    <row r="1233" spans="1:20" ht="48">
      <c r="A1233">
        <v>1231</v>
      </c>
      <c r="B1233" s="1" t="s">
        <v>1232</v>
      </c>
      <c r="C1233" s="1" t="s">
        <v>5341</v>
      </c>
      <c r="D1233" s="4">
        <v>5000</v>
      </c>
      <c r="E1233" s="4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3">
        <f t="shared" si="114"/>
        <v>0</v>
      </c>
      <c r="P1233" s="5" t="e">
        <f t="shared" si="115"/>
        <v>#DIV/0!</v>
      </c>
      <c r="Q1233" s="3" t="str">
        <f t="shared" si="116"/>
        <v>music</v>
      </c>
      <c r="R1233" t="str">
        <f t="shared" si="117"/>
        <v>world music</v>
      </c>
      <c r="S1233" s="13">
        <f t="shared" si="118"/>
        <v>42193.941759259258</v>
      </c>
      <c r="T1233" s="13">
        <f t="shared" si="119"/>
        <v>42244.041666666672</v>
      </c>
    </row>
    <row r="1234" spans="1:20" ht="48">
      <c r="A1234">
        <v>1232</v>
      </c>
      <c r="B1234" s="1" t="s">
        <v>1233</v>
      </c>
      <c r="C1234" s="1" t="s">
        <v>5342</v>
      </c>
      <c r="D1234" s="4">
        <v>5000</v>
      </c>
      <c r="E1234" s="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3">
        <f t="shared" si="114"/>
        <v>8.0000000000000002E-3</v>
      </c>
      <c r="P1234" s="5">
        <f t="shared" si="115"/>
        <v>40</v>
      </c>
      <c r="Q1234" s="3" t="str">
        <f t="shared" si="116"/>
        <v>music</v>
      </c>
      <c r="R1234" t="str">
        <f t="shared" si="117"/>
        <v>world music</v>
      </c>
      <c r="S1234" s="13">
        <f t="shared" si="118"/>
        <v>41506.848032407412</v>
      </c>
      <c r="T1234" s="13">
        <f t="shared" si="119"/>
        <v>41553.848032407412</v>
      </c>
    </row>
    <row r="1235" spans="1:20" ht="48">
      <c r="A1235">
        <v>1233</v>
      </c>
      <c r="B1235" s="1" t="s">
        <v>1234</v>
      </c>
      <c r="C1235" s="1" t="s">
        <v>5343</v>
      </c>
      <c r="D1235" s="4">
        <v>1000</v>
      </c>
      <c r="E1235" s="4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3">
        <f t="shared" si="114"/>
        <v>0.11600000000000001</v>
      </c>
      <c r="P1235" s="5">
        <f t="shared" si="115"/>
        <v>19.333333333333332</v>
      </c>
      <c r="Q1235" s="3" t="str">
        <f t="shared" si="116"/>
        <v>music</v>
      </c>
      <c r="R1235" t="str">
        <f t="shared" si="117"/>
        <v>world music</v>
      </c>
      <c r="S1235" s="13">
        <f t="shared" si="118"/>
        <v>40939.948773148149</v>
      </c>
      <c r="T1235" s="13">
        <f t="shared" si="119"/>
        <v>40960.948773148149</v>
      </c>
    </row>
    <row r="1236" spans="1:20" ht="48">
      <c r="A1236">
        <v>1234</v>
      </c>
      <c r="B1236" s="1" t="s">
        <v>1235</v>
      </c>
      <c r="C1236" s="1" t="s">
        <v>5344</v>
      </c>
      <c r="D1236" s="4">
        <v>50000</v>
      </c>
      <c r="E1236" s="4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3">
        <f t="shared" si="114"/>
        <v>0</v>
      </c>
      <c r="P1236" s="5" t="e">
        <f t="shared" si="115"/>
        <v>#DIV/0!</v>
      </c>
      <c r="Q1236" s="3" t="str">
        <f t="shared" si="116"/>
        <v>music</v>
      </c>
      <c r="R1236" t="str">
        <f t="shared" si="117"/>
        <v>world music</v>
      </c>
      <c r="S1236" s="13">
        <f t="shared" si="118"/>
        <v>42007.788680555561</v>
      </c>
      <c r="T1236" s="13">
        <f t="shared" si="119"/>
        <v>42037.788680555561</v>
      </c>
    </row>
    <row r="1237" spans="1:20" ht="48">
      <c r="A1237">
        <v>1235</v>
      </c>
      <c r="B1237" s="1" t="s">
        <v>1236</v>
      </c>
      <c r="C1237" s="1" t="s">
        <v>5345</v>
      </c>
      <c r="D1237" s="4">
        <v>7534</v>
      </c>
      <c r="E1237" s="4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3">
        <f t="shared" si="114"/>
        <v>2.787363950092912E-2</v>
      </c>
      <c r="P1237" s="5">
        <f t="shared" si="115"/>
        <v>35</v>
      </c>
      <c r="Q1237" s="3" t="str">
        <f t="shared" si="116"/>
        <v>music</v>
      </c>
      <c r="R1237" t="str">
        <f t="shared" si="117"/>
        <v>world music</v>
      </c>
      <c r="S1237" s="13">
        <f t="shared" si="118"/>
        <v>41583.135405092595</v>
      </c>
      <c r="T1237" s="13">
        <f t="shared" si="119"/>
        <v>41623.135405092595</v>
      </c>
    </row>
    <row r="1238" spans="1:20" ht="16">
      <c r="A1238">
        <v>1236</v>
      </c>
      <c r="B1238" s="1" t="s">
        <v>1237</v>
      </c>
      <c r="C1238" s="1" t="s">
        <v>5346</v>
      </c>
      <c r="D1238" s="4">
        <v>2500</v>
      </c>
      <c r="E1238" s="4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3">
        <f t="shared" si="114"/>
        <v>0</v>
      </c>
      <c r="P1238" s="5" t="e">
        <f t="shared" si="115"/>
        <v>#DIV/0!</v>
      </c>
      <c r="Q1238" s="3" t="str">
        <f t="shared" si="116"/>
        <v>music</v>
      </c>
      <c r="R1238" t="str">
        <f t="shared" si="117"/>
        <v>world music</v>
      </c>
      <c r="S1238" s="13">
        <f t="shared" si="118"/>
        <v>41110.680138888885</v>
      </c>
      <c r="T1238" s="13">
        <f t="shared" si="119"/>
        <v>41118.666666666664</v>
      </c>
    </row>
    <row r="1239" spans="1:20" ht="48">
      <c r="A1239">
        <v>1237</v>
      </c>
      <c r="B1239" s="1" t="s">
        <v>1238</v>
      </c>
      <c r="C1239" s="1" t="s">
        <v>5347</v>
      </c>
      <c r="D1239" s="4">
        <v>25000</v>
      </c>
      <c r="E1239" s="4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3">
        <f t="shared" si="114"/>
        <v>0</v>
      </c>
      <c r="P1239" s="5" t="e">
        <f t="shared" si="115"/>
        <v>#DIV/0!</v>
      </c>
      <c r="Q1239" s="3" t="str">
        <f t="shared" si="116"/>
        <v>music</v>
      </c>
      <c r="R1239" t="str">
        <f t="shared" si="117"/>
        <v>world music</v>
      </c>
      <c r="S1239" s="13">
        <f t="shared" si="118"/>
        <v>41125.283159722225</v>
      </c>
      <c r="T1239" s="13">
        <f t="shared" si="119"/>
        <v>41145.283159722225</v>
      </c>
    </row>
    <row r="1240" spans="1:20" ht="48">
      <c r="A1240">
        <v>1238</v>
      </c>
      <c r="B1240" s="1" t="s">
        <v>1239</v>
      </c>
      <c r="C1240" s="1" t="s">
        <v>5348</v>
      </c>
      <c r="D1240" s="4">
        <v>1000</v>
      </c>
      <c r="E1240" s="4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3">
        <f t="shared" si="114"/>
        <v>0.17799999999999999</v>
      </c>
      <c r="P1240" s="5">
        <f t="shared" si="115"/>
        <v>59.333333333333336</v>
      </c>
      <c r="Q1240" s="3" t="str">
        <f t="shared" si="116"/>
        <v>music</v>
      </c>
      <c r="R1240" t="str">
        <f t="shared" si="117"/>
        <v>world music</v>
      </c>
      <c r="S1240" s="13">
        <f t="shared" si="118"/>
        <v>40731.61037037037</v>
      </c>
      <c r="T1240" s="13">
        <f t="shared" si="119"/>
        <v>40761.61037037037</v>
      </c>
    </row>
    <row r="1241" spans="1:20" ht="32">
      <c r="A1241">
        <v>1239</v>
      </c>
      <c r="B1241" s="1" t="s">
        <v>1240</v>
      </c>
      <c r="C1241" s="1" t="s">
        <v>5349</v>
      </c>
      <c r="D1241" s="4">
        <v>2500</v>
      </c>
      <c r="E1241" s="4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3">
        <f t="shared" si="114"/>
        <v>0</v>
      </c>
      <c r="P1241" s="5" t="e">
        <f t="shared" si="115"/>
        <v>#DIV/0!</v>
      </c>
      <c r="Q1241" s="3" t="str">
        <f t="shared" si="116"/>
        <v>music</v>
      </c>
      <c r="R1241" t="str">
        <f t="shared" si="117"/>
        <v>world music</v>
      </c>
      <c r="S1241" s="13">
        <f t="shared" si="118"/>
        <v>40883.962581018517</v>
      </c>
      <c r="T1241" s="13">
        <f t="shared" si="119"/>
        <v>40913.962581018517</v>
      </c>
    </row>
    <row r="1242" spans="1:20" ht="32">
      <c r="A1242">
        <v>1240</v>
      </c>
      <c r="B1242" s="1" t="s">
        <v>1241</v>
      </c>
      <c r="C1242" s="1" t="s">
        <v>5350</v>
      </c>
      <c r="D1242" s="4">
        <v>8000</v>
      </c>
      <c r="E1242" s="4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3">
        <f t="shared" si="114"/>
        <v>3.0124999999999999E-2</v>
      </c>
      <c r="P1242" s="5">
        <f t="shared" si="115"/>
        <v>30.125</v>
      </c>
      <c r="Q1242" s="3" t="str">
        <f t="shared" si="116"/>
        <v>music</v>
      </c>
      <c r="R1242" t="str">
        <f t="shared" si="117"/>
        <v>world music</v>
      </c>
      <c r="S1242" s="13">
        <f t="shared" si="118"/>
        <v>41409.040011574078</v>
      </c>
      <c r="T1242" s="13">
        <f t="shared" si="119"/>
        <v>41467.910416666666</v>
      </c>
    </row>
    <row r="1243" spans="1:20" ht="48">
      <c r="A1243">
        <v>1241</v>
      </c>
      <c r="B1243" s="1" t="s">
        <v>1242</v>
      </c>
      <c r="C1243" s="1" t="s">
        <v>5351</v>
      </c>
      <c r="D1243" s="4">
        <v>5000</v>
      </c>
      <c r="E1243" s="4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3">
        <f t="shared" si="114"/>
        <v>0.50739999999999996</v>
      </c>
      <c r="P1243" s="5">
        <f t="shared" si="115"/>
        <v>74.617647058823536</v>
      </c>
      <c r="Q1243" s="3" t="str">
        <f t="shared" si="116"/>
        <v>music</v>
      </c>
      <c r="R1243" t="str">
        <f t="shared" si="117"/>
        <v>world music</v>
      </c>
      <c r="S1243" s="13">
        <f t="shared" si="118"/>
        <v>41923.837731481479</v>
      </c>
      <c r="T1243" s="13">
        <f t="shared" si="119"/>
        <v>41946.249305555553</v>
      </c>
    </row>
    <row r="1244" spans="1:20" ht="48">
      <c r="A1244">
        <v>1242</v>
      </c>
      <c r="B1244" s="1" t="s">
        <v>1243</v>
      </c>
      <c r="C1244" s="1" t="s">
        <v>5352</v>
      </c>
      <c r="D1244" s="4">
        <v>911</v>
      </c>
      <c r="E1244" s="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3">
        <f t="shared" si="114"/>
        <v>5.4884742041712408E-3</v>
      </c>
      <c r="P1244" s="5">
        <f t="shared" si="115"/>
        <v>5</v>
      </c>
      <c r="Q1244" s="3" t="str">
        <f t="shared" si="116"/>
        <v>music</v>
      </c>
      <c r="R1244" t="str">
        <f t="shared" si="117"/>
        <v>world music</v>
      </c>
      <c r="S1244" s="13">
        <f t="shared" si="118"/>
        <v>40782.165532407409</v>
      </c>
      <c r="T1244" s="13">
        <f t="shared" si="119"/>
        <v>40797.554166666669</v>
      </c>
    </row>
    <row r="1245" spans="1:20" ht="48">
      <c r="A1245">
        <v>1243</v>
      </c>
      <c r="B1245" s="1" t="s">
        <v>1244</v>
      </c>
      <c r="C1245" s="1" t="s">
        <v>5353</v>
      </c>
      <c r="D1245" s="4">
        <v>12000</v>
      </c>
      <c r="E1245" s="4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3">
        <f t="shared" si="114"/>
        <v>0.14091666666666666</v>
      </c>
      <c r="P1245" s="5">
        <f t="shared" si="115"/>
        <v>44.5</v>
      </c>
      <c r="Q1245" s="3" t="str">
        <f t="shared" si="116"/>
        <v>music</v>
      </c>
      <c r="R1245" t="str">
        <f t="shared" si="117"/>
        <v>world music</v>
      </c>
      <c r="S1245" s="13">
        <f t="shared" si="118"/>
        <v>40671.879293981481</v>
      </c>
      <c r="T1245" s="13">
        <f t="shared" si="119"/>
        <v>40732.875</v>
      </c>
    </row>
    <row r="1246" spans="1:20" ht="48">
      <c r="A1246">
        <v>1244</v>
      </c>
      <c r="B1246" s="1" t="s">
        <v>1245</v>
      </c>
      <c r="C1246" s="1" t="s">
        <v>5354</v>
      </c>
      <c r="D1246" s="4">
        <v>2000</v>
      </c>
      <c r="E1246" s="4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3">
        <f t="shared" si="114"/>
        <v>1.038</v>
      </c>
      <c r="P1246" s="5">
        <f t="shared" si="115"/>
        <v>46.133333333333333</v>
      </c>
      <c r="Q1246" s="3" t="str">
        <f t="shared" si="116"/>
        <v>music</v>
      </c>
      <c r="R1246" t="str">
        <f t="shared" si="117"/>
        <v>rock</v>
      </c>
      <c r="S1246" s="13">
        <f t="shared" si="118"/>
        <v>41355.825497685182</v>
      </c>
      <c r="T1246" s="13">
        <f t="shared" si="119"/>
        <v>41386.875</v>
      </c>
    </row>
    <row r="1247" spans="1:20" ht="48">
      <c r="A1247">
        <v>1245</v>
      </c>
      <c r="B1247" s="1" t="s">
        <v>1246</v>
      </c>
      <c r="C1247" s="1" t="s">
        <v>5355</v>
      </c>
      <c r="D1247" s="4">
        <v>2000</v>
      </c>
      <c r="E1247" s="4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3">
        <f t="shared" si="114"/>
        <v>1.2024999999999999</v>
      </c>
      <c r="P1247" s="5">
        <f t="shared" si="115"/>
        <v>141.47058823529412</v>
      </c>
      <c r="Q1247" s="3" t="str">
        <f t="shared" si="116"/>
        <v>music</v>
      </c>
      <c r="R1247" t="str">
        <f t="shared" si="117"/>
        <v>rock</v>
      </c>
      <c r="S1247" s="13">
        <f t="shared" si="118"/>
        <v>41774.599930555552</v>
      </c>
      <c r="T1247" s="13">
        <f t="shared" si="119"/>
        <v>41804.599930555552</v>
      </c>
    </row>
    <row r="1248" spans="1:20" ht="48">
      <c r="A1248">
        <v>1246</v>
      </c>
      <c r="B1248" s="1" t="s">
        <v>1247</v>
      </c>
      <c r="C1248" s="1" t="s">
        <v>5356</v>
      </c>
      <c r="D1248" s="4">
        <v>2000</v>
      </c>
      <c r="E1248" s="4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3">
        <f t="shared" si="114"/>
        <v>1.17</v>
      </c>
      <c r="P1248" s="5">
        <f t="shared" si="115"/>
        <v>75.483870967741936</v>
      </c>
      <c r="Q1248" s="3" t="str">
        <f t="shared" si="116"/>
        <v>music</v>
      </c>
      <c r="R1248" t="str">
        <f t="shared" si="117"/>
        <v>rock</v>
      </c>
      <c r="S1248" s="13">
        <f t="shared" si="118"/>
        <v>40838.043391203704</v>
      </c>
      <c r="T1248" s="13">
        <f t="shared" si="119"/>
        <v>40883.085057870368</v>
      </c>
    </row>
    <row r="1249" spans="1:20" ht="32">
      <c r="A1249">
        <v>1247</v>
      </c>
      <c r="B1249" s="1" t="s">
        <v>1248</v>
      </c>
      <c r="C1249" s="1" t="s">
        <v>5357</v>
      </c>
      <c r="D1249" s="4">
        <v>3500</v>
      </c>
      <c r="E1249" s="4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3">
        <f t="shared" si="114"/>
        <v>1.2214285714285715</v>
      </c>
      <c r="P1249" s="5">
        <f t="shared" si="115"/>
        <v>85.5</v>
      </c>
      <c r="Q1249" s="3" t="str">
        <f t="shared" si="116"/>
        <v>music</v>
      </c>
      <c r="R1249" t="str">
        <f t="shared" si="117"/>
        <v>rock</v>
      </c>
      <c r="S1249" s="13">
        <f t="shared" si="118"/>
        <v>41370.292303240742</v>
      </c>
      <c r="T1249" s="13">
        <f t="shared" si="119"/>
        <v>41400.292303240742</v>
      </c>
    </row>
    <row r="1250" spans="1:20" ht="32">
      <c r="A1250">
        <v>1248</v>
      </c>
      <c r="B1250" s="1" t="s">
        <v>1249</v>
      </c>
      <c r="C1250" s="1" t="s">
        <v>5358</v>
      </c>
      <c r="D1250" s="4">
        <v>2500</v>
      </c>
      <c r="E1250" s="4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3">
        <f t="shared" si="114"/>
        <v>1.5164</v>
      </c>
      <c r="P1250" s="5">
        <f t="shared" si="115"/>
        <v>64.254237288135599</v>
      </c>
      <c r="Q1250" s="3" t="str">
        <f t="shared" si="116"/>
        <v>music</v>
      </c>
      <c r="R1250" t="str">
        <f t="shared" si="117"/>
        <v>rock</v>
      </c>
      <c r="S1250" s="13">
        <f t="shared" si="118"/>
        <v>41767.656863425924</v>
      </c>
      <c r="T1250" s="13">
        <f t="shared" si="119"/>
        <v>41803.290972222225</v>
      </c>
    </row>
    <row r="1251" spans="1:20" ht="48">
      <c r="A1251">
        <v>1249</v>
      </c>
      <c r="B1251" s="1" t="s">
        <v>1250</v>
      </c>
      <c r="C1251" s="1" t="s">
        <v>5359</v>
      </c>
      <c r="D1251" s="4">
        <v>5000</v>
      </c>
      <c r="E1251" s="4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3">
        <f t="shared" si="114"/>
        <v>1.0444</v>
      </c>
      <c r="P1251" s="5">
        <f t="shared" si="115"/>
        <v>64.46913580246914</v>
      </c>
      <c r="Q1251" s="3" t="str">
        <f t="shared" si="116"/>
        <v>music</v>
      </c>
      <c r="R1251" t="str">
        <f t="shared" si="117"/>
        <v>rock</v>
      </c>
      <c r="S1251" s="13">
        <f t="shared" si="118"/>
        <v>41067.74086805556</v>
      </c>
      <c r="T1251" s="13">
        <f t="shared" si="119"/>
        <v>41097.74086805556</v>
      </c>
    </row>
    <row r="1252" spans="1:20" ht="48">
      <c r="A1252">
        <v>1250</v>
      </c>
      <c r="B1252" s="1" t="s">
        <v>1251</v>
      </c>
      <c r="C1252" s="1" t="s">
        <v>5360</v>
      </c>
      <c r="D1252" s="4">
        <v>30000</v>
      </c>
      <c r="E1252" s="4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3">
        <f t="shared" si="114"/>
        <v>2.0015333333333332</v>
      </c>
      <c r="P1252" s="5">
        <f t="shared" si="115"/>
        <v>118.2007874015748</v>
      </c>
      <c r="Q1252" s="3" t="str">
        <f t="shared" si="116"/>
        <v>music</v>
      </c>
      <c r="R1252" t="str">
        <f t="shared" si="117"/>
        <v>rock</v>
      </c>
      <c r="S1252" s="13">
        <f t="shared" si="118"/>
        <v>41843.64271990741</v>
      </c>
      <c r="T1252" s="13">
        <f t="shared" si="119"/>
        <v>41888.64271990741</v>
      </c>
    </row>
    <row r="1253" spans="1:20" ht="32">
      <c r="A1253">
        <v>1251</v>
      </c>
      <c r="B1253" s="1" t="s">
        <v>1252</v>
      </c>
      <c r="C1253" s="1" t="s">
        <v>5361</v>
      </c>
      <c r="D1253" s="4">
        <v>6000</v>
      </c>
      <c r="E1253" s="4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3">
        <f t="shared" si="114"/>
        <v>1.018</v>
      </c>
      <c r="P1253" s="5">
        <f t="shared" si="115"/>
        <v>82.540540540540547</v>
      </c>
      <c r="Q1253" s="3" t="str">
        <f t="shared" si="116"/>
        <v>music</v>
      </c>
      <c r="R1253" t="str">
        <f t="shared" si="117"/>
        <v>rock</v>
      </c>
      <c r="S1253" s="13">
        <f t="shared" si="118"/>
        <v>40751.814432870371</v>
      </c>
      <c r="T1253" s="13">
        <f t="shared" si="119"/>
        <v>40811.814432870371</v>
      </c>
    </row>
    <row r="1254" spans="1:20" ht="48">
      <c r="A1254">
        <v>1252</v>
      </c>
      <c r="B1254" s="1" t="s">
        <v>1253</v>
      </c>
      <c r="C1254" s="1" t="s">
        <v>5362</v>
      </c>
      <c r="D1254" s="4">
        <v>3500</v>
      </c>
      <c r="E1254" s="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3">
        <f t="shared" si="114"/>
        <v>1.3765714285714286</v>
      </c>
      <c r="P1254" s="5">
        <f t="shared" si="115"/>
        <v>34.170212765957444</v>
      </c>
      <c r="Q1254" s="3" t="str">
        <f t="shared" si="116"/>
        <v>music</v>
      </c>
      <c r="R1254" t="str">
        <f t="shared" si="117"/>
        <v>rock</v>
      </c>
      <c r="S1254" s="13">
        <f t="shared" si="118"/>
        <v>41543.988067129627</v>
      </c>
      <c r="T1254" s="13">
        <f t="shared" si="119"/>
        <v>41571.988067129627</v>
      </c>
    </row>
    <row r="1255" spans="1:20" ht="48">
      <c r="A1255">
        <v>1253</v>
      </c>
      <c r="B1255" s="1" t="s">
        <v>1254</v>
      </c>
      <c r="C1255" s="1" t="s">
        <v>5363</v>
      </c>
      <c r="D1255" s="4">
        <v>10</v>
      </c>
      <c r="E1255" s="4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3">
        <f t="shared" si="114"/>
        <v>3038.3319999999999</v>
      </c>
      <c r="P1255" s="5">
        <f t="shared" si="115"/>
        <v>42.73322081575246</v>
      </c>
      <c r="Q1255" s="3" t="str">
        <f t="shared" si="116"/>
        <v>music</v>
      </c>
      <c r="R1255" t="str">
        <f t="shared" si="117"/>
        <v>rock</v>
      </c>
      <c r="S1255" s="13">
        <f t="shared" si="118"/>
        <v>41855.783645833333</v>
      </c>
      <c r="T1255" s="13">
        <f t="shared" si="119"/>
        <v>41885.783645833333</v>
      </c>
    </row>
    <row r="1256" spans="1:20" ht="48">
      <c r="A1256">
        <v>1254</v>
      </c>
      <c r="B1256" s="1" t="s">
        <v>1255</v>
      </c>
      <c r="C1256" s="1" t="s">
        <v>5364</v>
      </c>
      <c r="D1256" s="4">
        <v>6700</v>
      </c>
      <c r="E1256" s="4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3">
        <f t="shared" si="114"/>
        <v>1.9885074626865671</v>
      </c>
      <c r="P1256" s="5">
        <f t="shared" si="115"/>
        <v>94.489361702127653</v>
      </c>
      <c r="Q1256" s="3" t="str">
        <f t="shared" si="116"/>
        <v>music</v>
      </c>
      <c r="R1256" t="str">
        <f t="shared" si="117"/>
        <v>rock</v>
      </c>
      <c r="S1256" s="13">
        <f t="shared" si="118"/>
        <v>40487.621365740742</v>
      </c>
      <c r="T1256" s="13">
        <f t="shared" si="119"/>
        <v>40544.207638888889</v>
      </c>
    </row>
    <row r="1257" spans="1:20" ht="48">
      <c r="A1257">
        <v>1255</v>
      </c>
      <c r="B1257" s="1" t="s">
        <v>1256</v>
      </c>
      <c r="C1257" s="1" t="s">
        <v>5365</v>
      </c>
      <c r="D1257" s="4">
        <v>3000</v>
      </c>
      <c r="E1257" s="4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3">
        <f t="shared" si="114"/>
        <v>2.0236666666666667</v>
      </c>
      <c r="P1257" s="5">
        <f t="shared" si="115"/>
        <v>55.697247706422019</v>
      </c>
      <c r="Q1257" s="3" t="str">
        <f t="shared" si="116"/>
        <v>music</v>
      </c>
      <c r="R1257" t="str">
        <f t="shared" si="117"/>
        <v>rock</v>
      </c>
      <c r="S1257" s="13">
        <f t="shared" si="118"/>
        <v>41579.845509259263</v>
      </c>
      <c r="T1257" s="13">
        <f t="shared" si="119"/>
        <v>41609.887175925927</v>
      </c>
    </row>
    <row r="1258" spans="1:20" ht="48">
      <c r="A1258">
        <v>1256</v>
      </c>
      <c r="B1258" s="1" t="s">
        <v>1257</v>
      </c>
      <c r="C1258" s="1" t="s">
        <v>5366</v>
      </c>
      <c r="D1258" s="4">
        <v>30000</v>
      </c>
      <c r="E1258" s="4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3">
        <f t="shared" si="114"/>
        <v>1.1796376666666666</v>
      </c>
      <c r="P1258" s="5">
        <f t="shared" si="115"/>
        <v>98.030831024930734</v>
      </c>
      <c r="Q1258" s="3" t="str">
        <f t="shared" si="116"/>
        <v>music</v>
      </c>
      <c r="R1258" t="str">
        <f t="shared" si="117"/>
        <v>rock</v>
      </c>
      <c r="S1258" s="13">
        <f t="shared" si="118"/>
        <v>40921.919340277782</v>
      </c>
      <c r="T1258" s="13">
        <f t="shared" si="119"/>
        <v>40951.919340277782</v>
      </c>
    </row>
    <row r="1259" spans="1:20" ht="48">
      <c r="A1259">
        <v>1257</v>
      </c>
      <c r="B1259" s="1" t="s">
        <v>1258</v>
      </c>
      <c r="C1259" s="1" t="s">
        <v>5367</v>
      </c>
      <c r="D1259" s="4">
        <v>5500</v>
      </c>
      <c r="E1259" s="4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3">
        <f t="shared" si="114"/>
        <v>2.9472727272727273</v>
      </c>
      <c r="P1259" s="5">
        <f t="shared" si="115"/>
        <v>92.102272727272734</v>
      </c>
      <c r="Q1259" s="3" t="str">
        <f t="shared" si="116"/>
        <v>music</v>
      </c>
      <c r="R1259" t="str">
        <f t="shared" si="117"/>
        <v>rock</v>
      </c>
      <c r="S1259" s="13">
        <f t="shared" si="118"/>
        <v>40587.085532407407</v>
      </c>
      <c r="T1259" s="13">
        <f t="shared" si="119"/>
        <v>40636.043865740743</v>
      </c>
    </row>
    <row r="1260" spans="1:20" ht="48">
      <c r="A1260">
        <v>1258</v>
      </c>
      <c r="B1260" s="1" t="s">
        <v>1259</v>
      </c>
      <c r="C1260" s="1" t="s">
        <v>5368</v>
      </c>
      <c r="D1260" s="4">
        <v>12000</v>
      </c>
      <c r="E1260" s="4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3">
        <f t="shared" si="114"/>
        <v>2.1314633333333335</v>
      </c>
      <c r="P1260" s="5">
        <f t="shared" si="115"/>
        <v>38.175462686567165</v>
      </c>
      <c r="Q1260" s="3" t="str">
        <f t="shared" si="116"/>
        <v>music</v>
      </c>
      <c r="R1260" t="str">
        <f t="shared" si="117"/>
        <v>rock</v>
      </c>
      <c r="S1260" s="13">
        <f t="shared" si="118"/>
        <v>41487.611250000002</v>
      </c>
      <c r="T1260" s="13">
        <f t="shared" si="119"/>
        <v>41517.611250000002</v>
      </c>
    </row>
    <row r="1261" spans="1:20" ht="32">
      <c r="A1261">
        <v>1259</v>
      </c>
      <c r="B1261" s="1" t="s">
        <v>1260</v>
      </c>
      <c r="C1261" s="1" t="s">
        <v>5369</v>
      </c>
      <c r="D1261" s="4">
        <v>2500</v>
      </c>
      <c r="E1261" s="4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3">
        <f t="shared" si="114"/>
        <v>1.0424</v>
      </c>
      <c r="P1261" s="5">
        <f t="shared" si="115"/>
        <v>27.145833333333332</v>
      </c>
      <c r="Q1261" s="3" t="str">
        <f t="shared" si="116"/>
        <v>music</v>
      </c>
      <c r="R1261" t="str">
        <f t="shared" si="117"/>
        <v>rock</v>
      </c>
      <c r="S1261" s="13">
        <f t="shared" si="118"/>
        <v>41766.970648148148</v>
      </c>
      <c r="T1261" s="13">
        <f t="shared" si="119"/>
        <v>41799.165972222225</v>
      </c>
    </row>
    <row r="1262" spans="1:20" ht="48">
      <c r="A1262">
        <v>1260</v>
      </c>
      <c r="B1262" s="1" t="s">
        <v>1261</v>
      </c>
      <c r="C1262" s="1" t="s">
        <v>5370</v>
      </c>
      <c r="D1262" s="4">
        <v>3300</v>
      </c>
      <c r="E1262" s="4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3">
        <f t="shared" si="114"/>
        <v>1.1366666666666667</v>
      </c>
      <c r="P1262" s="5">
        <f t="shared" si="115"/>
        <v>50.689189189189186</v>
      </c>
      <c r="Q1262" s="3" t="str">
        <f t="shared" si="116"/>
        <v>music</v>
      </c>
      <c r="R1262" t="str">
        <f t="shared" si="117"/>
        <v>rock</v>
      </c>
      <c r="S1262" s="13">
        <f t="shared" si="118"/>
        <v>41666.842824074076</v>
      </c>
      <c r="T1262" s="13">
        <f t="shared" si="119"/>
        <v>41696.842824074076</v>
      </c>
    </row>
    <row r="1263" spans="1:20" ht="32">
      <c r="A1263">
        <v>1261</v>
      </c>
      <c r="B1263" s="1" t="s">
        <v>1262</v>
      </c>
      <c r="C1263" s="1" t="s">
        <v>5371</v>
      </c>
      <c r="D1263" s="4">
        <v>2000</v>
      </c>
      <c r="E1263" s="4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3">
        <f t="shared" si="114"/>
        <v>1.0125</v>
      </c>
      <c r="P1263" s="5">
        <f t="shared" si="115"/>
        <v>38.942307692307693</v>
      </c>
      <c r="Q1263" s="3" t="str">
        <f t="shared" si="116"/>
        <v>music</v>
      </c>
      <c r="R1263" t="str">
        <f t="shared" si="117"/>
        <v>rock</v>
      </c>
      <c r="S1263" s="13">
        <f t="shared" si="118"/>
        <v>41638.342905092592</v>
      </c>
      <c r="T1263" s="13">
        <f t="shared" si="119"/>
        <v>41668.342905092592</v>
      </c>
    </row>
    <row r="1264" spans="1:20" ht="48">
      <c r="A1264">
        <v>1262</v>
      </c>
      <c r="B1264" s="1" t="s">
        <v>1263</v>
      </c>
      <c r="C1264" s="1" t="s">
        <v>5372</v>
      </c>
      <c r="D1264" s="4">
        <v>6500</v>
      </c>
      <c r="E1264" s="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3">
        <f t="shared" si="114"/>
        <v>1.2541538461538462</v>
      </c>
      <c r="P1264" s="5">
        <f t="shared" si="115"/>
        <v>77.638095238095232</v>
      </c>
      <c r="Q1264" s="3" t="str">
        <f t="shared" si="116"/>
        <v>music</v>
      </c>
      <c r="R1264" t="str">
        <f t="shared" si="117"/>
        <v>rock</v>
      </c>
      <c r="S1264" s="13">
        <f t="shared" si="118"/>
        <v>41656.762638888889</v>
      </c>
      <c r="T1264" s="13">
        <f t="shared" si="119"/>
        <v>41686.762638888889</v>
      </c>
    </row>
    <row r="1265" spans="1:20" ht="32">
      <c r="A1265">
        <v>1263</v>
      </c>
      <c r="B1265" s="1" t="s">
        <v>1264</v>
      </c>
      <c r="C1265" s="1" t="s">
        <v>5373</v>
      </c>
      <c r="D1265" s="4">
        <v>1500</v>
      </c>
      <c r="E1265" s="4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3">
        <f t="shared" si="114"/>
        <v>1.19</v>
      </c>
      <c r="P1265" s="5">
        <f t="shared" si="115"/>
        <v>43.536585365853661</v>
      </c>
      <c r="Q1265" s="3" t="str">
        <f t="shared" si="116"/>
        <v>music</v>
      </c>
      <c r="R1265" t="str">
        <f t="shared" si="117"/>
        <v>rock</v>
      </c>
      <c r="S1265" s="13">
        <f t="shared" si="118"/>
        <v>41692.084143518521</v>
      </c>
      <c r="T1265" s="13">
        <f t="shared" si="119"/>
        <v>41727.041666666664</v>
      </c>
    </row>
    <row r="1266" spans="1:20" ht="48">
      <c r="A1266">
        <v>1264</v>
      </c>
      <c r="B1266" s="1" t="s">
        <v>1265</v>
      </c>
      <c r="C1266" s="1" t="s">
        <v>5374</v>
      </c>
      <c r="D1266" s="4">
        <v>650</v>
      </c>
      <c r="E1266" s="4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3">
        <f t="shared" si="114"/>
        <v>1.6646153846153846</v>
      </c>
      <c r="P1266" s="5">
        <f t="shared" si="115"/>
        <v>31.823529411764707</v>
      </c>
      <c r="Q1266" s="3" t="str">
        <f t="shared" si="116"/>
        <v>music</v>
      </c>
      <c r="R1266" t="str">
        <f t="shared" si="117"/>
        <v>rock</v>
      </c>
      <c r="S1266" s="13">
        <f t="shared" si="118"/>
        <v>41547.662997685184</v>
      </c>
      <c r="T1266" s="13">
        <f t="shared" si="119"/>
        <v>41576.662997685184</v>
      </c>
    </row>
    <row r="1267" spans="1:20" ht="64">
      <c r="A1267">
        <v>1265</v>
      </c>
      <c r="B1267" s="1" t="s">
        <v>1266</v>
      </c>
      <c r="C1267" s="1" t="s">
        <v>5375</v>
      </c>
      <c r="D1267" s="4">
        <v>3500</v>
      </c>
      <c r="E1267" s="4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3">
        <f t="shared" si="114"/>
        <v>1.1914771428571429</v>
      </c>
      <c r="P1267" s="5">
        <f t="shared" si="115"/>
        <v>63.184393939393942</v>
      </c>
      <c r="Q1267" s="3" t="str">
        <f t="shared" si="116"/>
        <v>music</v>
      </c>
      <c r="R1267" t="str">
        <f t="shared" si="117"/>
        <v>rock</v>
      </c>
      <c r="S1267" s="13">
        <f t="shared" si="118"/>
        <v>40465.655266203699</v>
      </c>
      <c r="T1267" s="13">
        <f t="shared" si="119"/>
        <v>40512.655266203699</v>
      </c>
    </row>
    <row r="1268" spans="1:20" ht="32">
      <c r="A1268">
        <v>1266</v>
      </c>
      <c r="B1268" s="1" t="s">
        <v>1267</v>
      </c>
      <c r="C1268" s="1" t="s">
        <v>5376</v>
      </c>
      <c r="D1268" s="4">
        <v>9500</v>
      </c>
      <c r="E1268" s="4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3">
        <f t="shared" si="114"/>
        <v>1.0047368421052632</v>
      </c>
      <c r="P1268" s="5">
        <f t="shared" si="115"/>
        <v>190.9</v>
      </c>
      <c r="Q1268" s="3" t="str">
        <f t="shared" si="116"/>
        <v>music</v>
      </c>
      <c r="R1268" t="str">
        <f t="shared" si="117"/>
        <v>rock</v>
      </c>
      <c r="S1268" s="13">
        <f t="shared" si="118"/>
        <v>41620.87667824074</v>
      </c>
      <c r="T1268" s="13">
        <f t="shared" si="119"/>
        <v>41650.87667824074</v>
      </c>
    </row>
    <row r="1269" spans="1:20" ht="48">
      <c r="A1269">
        <v>1267</v>
      </c>
      <c r="B1269" s="1" t="s">
        <v>1268</v>
      </c>
      <c r="C1269" s="1" t="s">
        <v>5377</v>
      </c>
      <c r="D1269" s="4">
        <v>22000</v>
      </c>
      <c r="E1269" s="4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3">
        <f t="shared" si="114"/>
        <v>1.018</v>
      </c>
      <c r="P1269" s="5">
        <f t="shared" si="115"/>
        <v>140.85534591194968</v>
      </c>
      <c r="Q1269" s="3" t="str">
        <f t="shared" si="116"/>
        <v>music</v>
      </c>
      <c r="R1269" t="str">
        <f t="shared" si="117"/>
        <v>rock</v>
      </c>
      <c r="S1269" s="13">
        <f t="shared" si="118"/>
        <v>41449.585162037038</v>
      </c>
      <c r="T1269" s="13">
        <f t="shared" si="119"/>
        <v>41479.585162037038</v>
      </c>
    </row>
    <row r="1270" spans="1:20" ht="32">
      <c r="A1270">
        <v>1268</v>
      </c>
      <c r="B1270" s="1" t="s">
        <v>1269</v>
      </c>
      <c r="C1270" s="1" t="s">
        <v>5378</v>
      </c>
      <c r="D1270" s="4">
        <v>12000</v>
      </c>
      <c r="E1270" s="4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3">
        <f t="shared" si="114"/>
        <v>1.1666666666666667</v>
      </c>
      <c r="P1270" s="5">
        <f t="shared" si="115"/>
        <v>76.92307692307692</v>
      </c>
      <c r="Q1270" s="3" t="str">
        <f t="shared" si="116"/>
        <v>music</v>
      </c>
      <c r="R1270" t="str">
        <f t="shared" si="117"/>
        <v>rock</v>
      </c>
      <c r="S1270" s="13">
        <f t="shared" si="118"/>
        <v>41507.845451388886</v>
      </c>
      <c r="T1270" s="13">
        <f t="shared" si="119"/>
        <v>41537.845451388886</v>
      </c>
    </row>
    <row r="1271" spans="1:20" ht="48">
      <c r="A1271">
        <v>1269</v>
      </c>
      <c r="B1271" s="1" t="s">
        <v>1270</v>
      </c>
      <c r="C1271" s="1" t="s">
        <v>5379</v>
      </c>
      <c r="D1271" s="4">
        <v>18800</v>
      </c>
      <c r="E1271" s="4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3">
        <f t="shared" si="114"/>
        <v>1.0864893617021276</v>
      </c>
      <c r="P1271" s="5">
        <f t="shared" si="115"/>
        <v>99.15533980582525</v>
      </c>
      <c r="Q1271" s="3" t="str">
        <f t="shared" si="116"/>
        <v>music</v>
      </c>
      <c r="R1271" t="str">
        <f t="shared" si="117"/>
        <v>rock</v>
      </c>
      <c r="S1271" s="13">
        <f t="shared" si="118"/>
        <v>42445.823055555549</v>
      </c>
      <c r="T1271" s="13">
        <f t="shared" si="119"/>
        <v>42476</v>
      </c>
    </row>
    <row r="1272" spans="1:20" ht="32">
      <c r="A1272">
        <v>1270</v>
      </c>
      <c r="B1272" s="1" t="s">
        <v>1271</v>
      </c>
      <c r="C1272" s="1" t="s">
        <v>5380</v>
      </c>
      <c r="D1272" s="4">
        <v>10000</v>
      </c>
      <c r="E1272" s="4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3">
        <f t="shared" si="114"/>
        <v>1.1472</v>
      </c>
      <c r="P1272" s="5">
        <f t="shared" si="115"/>
        <v>67.881656804733723</v>
      </c>
      <c r="Q1272" s="3" t="str">
        <f t="shared" si="116"/>
        <v>music</v>
      </c>
      <c r="R1272" t="str">
        <f t="shared" si="117"/>
        <v>rock</v>
      </c>
      <c r="S1272" s="13">
        <f t="shared" si="118"/>
        <v>40933.856967592597</v>
      </c>
      <c r="T1272" s="13">
        <f t="shared" si="119"/>
        <v>40993.815300925926</v>
      </c>
    </row>
    <row r="1273" spans="1:20" ht="48">
      <c r="A1273">
        <v>1271</v>
      </c>
      <c r="B1273" s="1" t="s">
        <v>1272</v>
      </c>
      <c r="C1273" s="1" t="s">
        <v>5381</v>
      </c>
      <c r="D1273" s="4">
        <v>7500</v>
      </c>
      <c r="E1273" s="4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3">
        <f t="shared" si="114"/>
        <v>1.018</v>
      </c>
      <c r="P1273" s="5">
        <f t="shared" si="115"/>
        <v>246.29032258064515</v>
      </c>
      <c r="Q1273" s="3" t="str">
        <f t="shared" si="116"/>
        <v>music</v>
      </c>
      <c r="R1273" t="str">
        <f t="shared" si="117"/>
        <v>rock</v>
      </c>
      <c r="S1273" s="13">
        <f t="shared" si="118"/>
        <v>41561.683553240742</v>
      </c>
      <c r="T1273" s="13">
        <f t="shared" si="119"/>
        <v>41591.725219907406</v>
      </c>
    </row>
    <row r="1274" spans="1:20" ht="48">
      <c r="A1274">
        <v>1272</v>
      </c>
      <c r="B1274" s="1" t="s">
        <v>1273</v>
      </c>
      <c r="C1274" s="1" t="s">
        <v>5382</v>
      </c>
      <c r="D1274" s="4">
        <v>5000</v>
      </c>
      <c r="E1274" s="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3">
        <f t="shared" si="114"/>
        <v>1.06</v>
      </c>
      <c r="P1274" s="5">
        <f t="shared" si="115"/>
        <v>189.28571428571428</v>
      </c>
      <c r="Q1274" s="3" t="str">
        <f t="shared" si="116"/>
        <v>music</v>
      </c>
      <c r="R1274" t="str">
        <f t="shared" si="117"/>
        <v>rock</v>
      </c>
      <c r="S1274" s="13">
        <f t="shared" si="118"/>
        <v>40274.745127314818</v>
      </c>
      <c r="T1274" s="13">
        <f t="shared" si="119"/>
        <v>40344.166666666664</v>
      </c>
    </row>
    <row r="1275" spans="1:20" ht="32">
      <c r="A1275">
        <v>1273</v>
      </c>
      <c r="B1275" s="1" t="s">
        <v>1274</v>
      </c>
      <c r="C1275" s="1" t="s">
        <v>5383</v>
      </c>
      <c r="D1275" s="4">
        <v>4000</v>
      </c>
      <c r="E1275" s="4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3">
        <f t="shared" si="114"/>
        <v>1.0349999999999999</v>
      </c>
      <c r="P1275" s="5">
        <f t="shared" si="115"/>
        <v>76.666666666666671</v>
      </c>
      <c r="Q1275" s="3" t="str">
        <f t="shared" si="116"/>
        <v>music</v>
      </c>
      <c r="R1275" t="str">
        <f t="shared" si="117"/>
        <v>rock</v>
      </c>
      <c r="S1275" s="13">
        <f t="shared" si="118"/>
        <v>41852.730219907404</v>
      </c>
      <c r="T1275" s="13">
        <f t="shared" si="119"/>
        <v>41882.730219907404</v>
      </c>
    </row>
    <row r="1276" spans="1:20" ht="48">
      <c r="A1276">
        <v>1274</v>
      </c>
      <c r="B1276" s="1" t="s">
        <v>1275</v>
      </c>
      <c r="C1276" s="1" t="s">
        <v>5384</v>
      </c>
      <c r="D1276" s="4">
        <v>25000</v>
      </c>
      <c r="E1276" s="4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3">
        <f t="shared" si="114"/>
        <v>1.5497535999999998</v>
      </c>
      <c r="P1276" s="5">
        <f t="shared" si="115"/>
        <v>82.963254817987149</v>
      </c>
      <c r="Q1276" s="3" t="str">
        <f t="shared" si="116"/>
        <v>music</v>
      </c>
      <c r="R1276" t="str">
        <f t="shared" si="117"/>
        <v>rock</v>
      </c>
      <c r="S1276" s="13">
        <f t="shared" si="118"/>
        <v>41116.690104166664</v>
      </c>
      <c r="T1276" s="13">
        <f t="shared" si="119"/>
        <v>41151.690104166664</v>
      </c>
    </row>
    <row r="1277" spans="1:20" ht="48">
      <c r="A1277">
        <v>1275</v>
      </c>
      <c r="B1277" s="1" t="s">
        <v>1276</v>
      </c>
      <c r="C1277" s="1" t="s">
        <v>5385</v>
      </c>
      <c r="D1277" s="4">
        <v>15000</v>
      </c>
      <c r="E1277" s="4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3">
        <f t="shared" si="114"/>
        <v>1.6214066666666667</v>
      </c>
      <c r="P1277" s="5">
        <f t="shared" si="115"/>
        <v>62.522107969151669</v>
      </c>
      <c r="Q1277" s="3" t="str">
        <f t="shared" si="116"/>
        <v>music</v>
      </c>
      <c r="R1277" t="str">
        <f t="shared" si="117"/>
        <v>rock</v>
      </c>
      <c r="S1277" s="13">
        <f t="shared" si="118"/>
        <v>41458.867905092593</v>
      </c>
      <c r="T1277" s="13">
        <f t="shared" si="119"/>
        <v>41493.867905092593</v>
      </c>
    </row>
    <row r="1278" spans="1:20" ht="32">
      <c r="A1278">
        <v>1276</v>
      </c>
      <c r="B1278" s="1" t="s">
        <v>1277</v>
      </c>
      <c r="C1278" s="1" t="s">
        <v>5386</v>
      </c>
      <c r="D1278" s="4">
        <v>3000</v>
      </c>
      <c r="E1278" s="4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3">
        <f t="shared" si="114"/>
        <v>1.0442100000000001</v>
      </c>
      <c r="P1278" s="5">
        <f t="shared" si="115"/>
        <v>46.06808823529412</v>
      </c>
      <c r="Q1278" s="3" t="str">
        <f t="shared" si="116"/>
        <v>music</v>
      </c>
      <c r="R1278" t="str">
        <f t="shared" si="117"/>
        <v>rock</v>
      </c>
      <c r="S1278" s="13">
        <f t="shared" si="118"/>
        <v>40007.704247685186</v>
      </c>
      <c r="T1278" s="13">
        <f t="shared" si="119"/>
        <v>40057.166666666664</v>
      </c>
    </row>
    <row r="1279" spans="1:20" ht="48">
      <c r="A1279">
        <v>1277</v>
      </c>
      <c r="B1279" s="1" t="s">
        <v>1278</v>
      </c>
      <c r="C1279" s="1" t="s">
        <v>5387</v>
      </c>
      <c r="D1279" s="4">
        <v>15000</v>
      </c>
      <c r="E1279" s="4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3">
        <f t="shared" si="114"/>
        <v>1.0612433333333333</v>
      </c>
      <c r="P1279" s="5">
        <f t="shared" si="115"/>
        <v>38.543946731234868</v>
      </c>
      <c r="Q1279" s="3" t="str">
        <f t="shared" si="116"/>
        <v>music</v>
      </c>
      <c r="R1279" t="str">
        <f t="shared" si="117"/>
        <v>rock</v>
      </c>
      <c r="S1279" s="13">
        <f t="shared" si="118"/>
        <v>41121.561886574076</v>
      </c>
      <c r="T1279" s="13">
        <f t="shared" si="119"/>
        <v>41156.561886574076</v>
      </c>
    </row>
    <row r="1280" spans="1:20" ht="48">
      <c r="A1280">
        <v>1278</v>
      </c>
      <c r="B1280" s="1" t="s">
        <v>1279</v>
      </c>
      <c r="C1280" s="1" t="s">
        <v>5388</v>
      </c>
      <c r="D1280" s="4">
        <v>6500</v>
      </c>
      <c r="E1280" s="4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3">
        <f t="shared" si="114"/>
        <v>1.5493846153846154</v>
      </c>
      <c r="P1280" s="5">
        <f t="shared" si="115"/>
        <v>53.005263157894738</v>
      </c>
      <c r="Q1280" s="3" t="str">
        <f t="shared" si="116"/>
        <v>music</v>
      </c>
      <c r="R1280" t="str">
        <f t="shared" si="117"/>
        <v>rock</v>
      </c>
      <c r="S1280" s="13">
        <f t="shared" si="118"/>
        <v>41786.555162037039</v>
      </c>
      <c r="T1280" s="13">
        <f t="shared" si="119"/>
        <v>41815.083333333336</v>
      </c>
    </row>
    <row r="1281" spans="1:20" ht="48">
      <c r="A1281">
        <v>1279</v>
      </c>
      <c r="B1281" s="1" t="s">
        <v>1280</v>
      </c>
      <c r="C1281" s="1" t="s">
        <v>5389</v>
      </c>
      <c r="D1281" s="4">
        <v>12516</v>
      </c>
      <c r="E1281" s="4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3">
        <f t="shared" si="114"/>
        <v>1.1077157238734421</v>
      </c>
      <c r="P1281" s="5">
        <f t="shared" si="115"/>
        <v>73.355396825396824</v>
      </c>
      <c r="Q1281" s="3" t="str">
        <f t="shared" si="116"/>
        <v>music</v>
      </c>
      <c r="R1281" t="str">
        <f t="shared" si="117"/>
        <v>rock</v>
      </c>
      <c r="S1281" s="13">
        <f t="shared" si="118"/>
        <v>41682.099189814813</v>
      </c>
      <c r="T1281" s="13">
        <f t="shared" si="119"/>
        <v>41722.057523148149</v>
      </c>
    </row>
    <row r="1282" spans="1:20" ht="48">
      <c r="A1282">
        <v>1280</v>
      </c>
      <c r="B1282" s="1" t="s">
        <v>1281</v>
      </c>
      <c r="C1282" s="1" t="s">
        <v>5390</v>
      </c>
      <c r="D1282" s="4">
        <v>15000</v>
      </c>
      <c r="E1282" s="4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3">
        <f t="shared" si="114"/>
        <v>1.1091186666666666</v>
      </c>
      <c r="P1282" s="5">
        <f t="shared" si="115"/>
        <v>127.97523076923076</v>
      </c>
      <c r="Q1282" s="3" t="str">
        <f t="shared" si="116"/>
        <v>music</v>
      </c>
      <c r="R1282" t="str">
        <f t="shared" si="117"/>
        <v>rock</v>
      </c>
      <c r="S1282" s="13">
        <f t="shared" si="118"/>
        <v>40513.757569444446</v>
      </c>
      <c r="T1282" s="13">
        <f t="shared" si="119"/>
        <v>40603.757569444446</v>
      </c>
    </row>
    <row r="1283" spans="1:20" ht="48">
      <c r="A1283">
        <v>1281</v>
      </c>
      <c r="B1283" s="1" t="s">
        <v>1282</v>
      </c>
      <c r="C1283" s="1" t="s">
        <v>5391</v>
      </c>
      <c r="D1283" s="4">
        <v>7000</v>
      </c>
      <c r="E1283" s="4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3">
        <f t="shared" ref="O1283:O1346" si="120">E1283/D1283</f>
        <v>1.1071428571428572</v>
      </c>
      <c r="P1283" s="5">
        <f t="shared" ref="P1283:P1346" si="121">E1283/L1283</f>
        <v>104.72972972972973</v>
      </c>
      <c r="Q1283" s="3" t="str">
        <f t="shared" ref="Q1283:Q1346" si="122">LEFT(N1283,SEARCH("/",N1283)-1)</f>
        <v>music</v>
      </c>
      <c r="R1283" t="str">
        <f t="shared" ref="R1283:R1346" si="123">RIGHT(N1283,LEN(N1283)-SEARCH("/",N1283))</f>
        <v>rock</v>
      </c>
      <c r="S1283" s="13">
        <f t="shared" ref="S1283:S1346" si="124">(((J1283/60)/60)/24)+DATE(1970,1,1)</f>
        <v>41463.743472222224</v>
      </c>
      <c r="T1283" s="13">
        <f t="shared" ref="T1283:T1346" si="125">(((I1283/60)/60)/24)+DATE(1970,1,1)</f>
        <v>41483.743472222224</v>
      </c>
    </row>
    <row r="1284" spans="1:20" ht="48">
      <c r="A1284">
        <v>1282</v>
      </c>
      <c r="B1284" s="1" t="s">
        <v>1283</v>
      </c>
      <c r="C1284" s="1" t="s">
        <v>5392</v>
      </c>
      <c r="D1284" s="4">
        <v>15000</v>
      </c>
      <c r="E1284" s="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3">
        <f t="shared" si="120"/>
        <v>1.2361333333333333</v>
      </c>
      <c r="P1284" s="5">
        <f t="shared" si="121"/>
        <v>67.671532846715323</v>
      </c>
      <c r="Q1284" s="3" t="str">
        <f t="shared" si="122"/>
        <v>music</v>
      </c>
      <c r="R1284" t="str">
        <f t="shared" si="123"/>
        <v>rock</v>
      </c>
      <c r="S1284" s="13">
        <f t="shared" si="124"/>
        <v>41586.475173611114</v>
      </c>
      <c r="T1284" s="13">
        <f t="shared" si="125"/>
        <v>41617.207638888889</v>
      </c>
    </row>
    <row r="1285" spans="1:20" ht="48">
      <c r="A1285">
        <v>1283</v>
      </c>
      <c r="B1285" s="1" t="s">
        <v>1284</v>
      </c>
      <c r="C1285" s="1" t="s">
        <v>5393</v>
      </c>
      <c r="D1285" s="4">
        <v>1000</v>
      </c>
      <c r="E1285" s="4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3">
        <f t="shared" si="120"/>
        <v>2.1105</v>
      </c>
      <c r="P1285" s="5">
        <f t="shared" si="121"/>
        <v>95.931818181818187</v>
      </c>
      <c r="Q1285" s="3" t="str">
        <f t="shared" si="122"/>
        <v>music</v>
      </c>
      <c r="R1285" t="str">
        <f t="shared" si="123"/>
        <v>rock</v>
      </c>
      <c r="S1285" s="13">
        <f t="shared" si="124"/>
        <v>41320.717465277776</v>
      </c>
      <c r="T1285" s="13">
        <f t="shared" si="125"/>
        <v>41344.166666666664</v>
      </c>
    </row>
    <row r="1286" spans="1:20" ht="48">
      <c r="A1286">
        <v>1284</v>
      </c>
      <c r="B1286" s="1" t="s">
        <v>1285</v>
      </c>
      <c r="C1286" s="1" t="s">
        <v>5394</v>
      </c>
      <c r="D1286" s="4">
        <v>2000</v>
      </c>
      <c r="E1286" s="4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3">
        <f t="shared" si="120"/>
        <v>1.01</v>
      </c>
      <c r="P1286" s="5">
        <f t="shared" si="121"/>
        <v>65.161290322580641</v>
      </c>
      <c r="Q1286" s="3" t="str">
        <f t="shared" si="122"/>
        <v>theater</v>
      </c>
      <c r="R1286" t="str">
        <f t="shared" si="123"/>
        <v>plays</v>
      </c>
      <c r="S1286" s="13">
        <f t="shared" si="124"/>
        <v>42712.23474537037</v>
      </c>
      <c r="T1286" s="13">
        <f t="shared" si="125"/>
        <v>42735.707638888889</v>
      </c>
    </row>
    <row r="1287" spans="1:20" ht="48">
      <c r="A1287">
        <v>1285</v>
      </c>
      <c r="B1287" s="1" t="s">
        <v>1286</v>
      </c>
      <c r="C1287" s="1" t="s">
        <v>5395</v>
      </c>
      <c r="D1287" s="4">
        <v>2000</v>
      </c>
      <c r="E1287" s="4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3">
        <f t="shared" si="120"/>
        <v>1.0165</v>
      </c>
      <c r="P1287" s="5">
        <f t="shared" si="121"/>
        <v>32.269841269841272</v>
      </c>
      <c r="Q1287" s="3" t="str">
        <f t="shared" si="122"/>
        <v>theater</v>
      </c>
      <c r="R1287" t="str">
        <f t="shared" si="123"/>
        <v>plays</v>
      </c>
      <c r="S1287" s="13">
        <f t="shared" si="124"/>
        <v>42160.583043981482</v>
      </c>
      <c r="T1287" s="13">
        <f t="shared" si="125"/>
        <v>42175.583043981482</v>
      </c>
    </row>
    <row r="1288" spans="1:20" ht="48">
      <c r="A1288">
        <v>1286</v>
      </c>
      <c r="B1288" s="1" t="s">
        <v>1287</v>
      </c>
      <c r="C1288" s="1" t="s">
        <v>5396</v>
      </c>
      <c r="D1288" s="4">
        <v>1500</v>
      </c>
      <c r="E1288" s="4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3">
        <f t="shared" si="120"/>
        <v>1.0833333333333333</v>
      </c>
      <c r="P1288" s="5">
        <f t="shared" si="121"/>
        <v>81.25</v>
      </c>
      <c r="Q1288" s="3" t="str">
        <f t="shared" si="122"/>
        <v>theater</v>
      </c>
      <c r="R1288" t="str">
        <f t="shared" si="123"/>
        <v>plays</v>
      </c>
      <c r="S1288" s="13">
        <f t="shared" si="124"/>
        <v>42039.384571759263</v>
      </c>
      <c r="T1288" s="13">
        <f t="shared" si="125"/>
        <v>42052.583333333328</v>
      </c>
    </row>
    <row r="1289" spans="1:20" ht="64">
      <c r="A1289">
        <v>1287</v>
      </c>
      <c r="B1289" s="1" t="s">
        <v>1288</v>
      </c>
      <c r="C1289" s="1" t="s">
        <v>5397</v>
      </c>
      <c r="D1289" s="4">
        <v>250</v>
      </c>
      <c r="E1289" s="4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3">
        <f t="shared" si="120"/>
        <v>2.42</v>
      </c>
      <c r="P1289" s="5">
        <f t="shared" si="121"/>
        <v>24.2</v>
      </c>
      <c r="Q1289" s="3" t="str">
        <f t="shared" si="122"/>
        <v>theater</v>
      </c>
      <c r="R1289" t="str">
        <f t="shared" si="123"/>
        <v>plays</v>
      </c>
      <c r="S1289" s="13">
        <f t="shared" si="124"/>
        <v>42107.621018518519</v>
      </c>
      <c r="T1289" s="13">
        <f t="shared" si="125"/>
        <v>42167.621018518519</v>
      </c>
    </row>
    <row r="1290" spans="1:20" ht="48">
      <c r="A1290">
        <v>1288</v>
      </c>
      <c r="B1290" s="1" t="s">
        <v>1289</v>
      </c>
      <c r="C1290" s="1" t="s">
        <v>5398</v>
      </c>
      <c r="D1290" s="4">
        <v>4000</v>
      </c>
      <c r="E1290" s="4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3">
        <f t="shared" si="120"/>
        <v>1.0044999999999999</v>
      </c>
      <c r="P1290" s="5">
        <f t="shared" si="121"/>
        <v>65.868852459016395</v>
      </c>
      <c r="Q1290" s="3" t="str">
        <f t="shared" si="122"/>
        <v>theater</v>
      </c>
      <c r="R1290" t="str">
        <f t="shared" si="123"/>
        <v>plays</v>
      </c>
      <c r="S1290" s="13">
        <f t="shared" si="124"/>
        <v>42561.154664351852</v>
      </c>
      <c r="T1290" s="13">
        <f t="shared" si="125"/>
        <v>42592.166666666672</v>
      </c>
    </row>
    <row r="1291" spans="1:20" ht="48">
      <c r="A1291">
        <v>1289</v>
      </c>
      <c r="B1291" s="1" t="s">
        <v>1290</v>
      </c>
      <c r="C1291" s="1" t="s">
        <v>5399</v>
      </c>
      <c r="D1291" s="4">
        <v>1500</v>
      </c>
      <c r="E1291" s="4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3">
        <f t="shared" si="120"/>
        <v>1.2506666666666666</v>
      </c>
      <c r="P1291" s="5">
        <f t="shared" si="121"/>
        <v>36.07692307692308</v>
      </c>
      <c r="Q1291" s="3" t="str">
        <f t="shared" si="122"/>
        <v>theater</v>
      </c>
      <c r="R1291" t="str">
        <f t="shared" si="123"/>
        <v>plays</v>
      </c>
      <c r="S1291" s="13">
        <f t="shared" si="124"/>
        <v>42709.134780092587</v>
      </c>
      <c r="T1291" s="13">
        <f t="shared" si="125"/>
        <v>42739.134780092587</v>
      </c>
    </row>
    <row r="1292" spans="1:20" ht="32">
      <c r="A1292">
        <v>1290</v>
      </c>
      <c r="B1292" s="1" t="s">
        <v>1291</v>
      </c>
      <c r="C1292" s="1" t="s">
        <v>5400</v>
      </c>
      <c r="D1292" s="4">
        <v>3500</v>
      </c>
      <c r="E1292" s="4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3">
        <f t="shared" si="120"/>
        <v>1.0857142857142856</v>
      </c>
      <c r="P1292" s="5">
        <f t="shared" si="121"/>
        <v>44.186046511627907</v>
      </c>
      <c r="Q1292" s="3" t="str">
        <f t="shared" si="122"/>
        <v>theater</v>
      </c>
      <c r="R1292" t="str">
        <f t="shared" si="123"/>
        <v>plays</v>
      </c>
      <c r="S1292" s="13">
        <f t="shared" si="124"/>
        <v>42086.614942129629</v>
      </c>
      <c r="T1292" s="13">
        <f t="shared" si="125"/>
        <v>42117.290972222225</v>
      </c>
    </row>
    <row r="1293" spans="1:20" ht="48">
      <c r="A1293">
        <v>1291</v>
      </c>
      <c r="B1293" s="1" t="s">
        <v>1292</v>
      </c>
      <c r="C1293" s="1" t="s">
        <v>5401</v>
      </c>
      <c r="D1293" s="4">
        <v>3000</v>
      </c>
      <c r="E1293" s="4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3">
        <f t="shared" si="120"/>
        <v>1.4570000000000001</v>
      </c>
      <c r="P1293" s="5">
        <f t="shared" si="121"/>
        <v>104.07142857142857</v>
      </c>
      <c r="Q1293" s="3" t="str">
        <f t="shared" si="122"/>
        <v>theater</v>
      </c>
      <c r="R1293" t="str">
        <f t="shared" si="123"/>
        <v>plays</v>
      </c>
      <c r="S1293" s="13">
        <f t="shared" si="124"/>
        <v>42064.652673611112</v>
      </c>
      <c r="T1293" s="13">
        <f t="shared" si="125"/>
        <v>42101.291666666672</v>
      </c>
    </row>
    <row r="1294" spans="1:20" ht="48">
      <c r="A1294">
        <v>1292</v>
      </c>
      <c r="B1294" s="1" t="s">
        <v>1293</v>
      </c>
      <c r="C1294" s="1" t="s">
        <v>5402</v>
      </c>
      <c r="D1294" s="4">
        <v>1700</v>
      </c>
      <c r="E1294" s="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3">
        <f t="shared" si="120"/>
        <v>1.1000000000000001</v>
      </c>
      <c r="P1294" s="5">
        <f t="shared" si="121"/>
        <v>35.96153846153846</v>
      </c>
      <c r="Q1294" s="3" t="str">
        <f t="shared" si="122"/>
        <v>theater</v>
      </c>
      <c r="R1294" t="str">
        <f t="shared" si="123"/>
        <v>plays</v>
      </c>
      <c r="S1294" s="13">
        <f t="shared" si="124"/>
        <v>42256.764212962968</v>
      </c>
      <c r="T1294" s="13">
        <f t="shared" si="125"/>
        <v>42283.957638888889</v>
      </c>
    </row>
    <row r="1295" spans="1:20" ht="48">
      <c r="A1295">
        <v>1293</v>
      </c>
      <c r="B1295" s="1" t="s">
        <v>1294</v>
      </c>
      <c r="C1295" s="1" t="s">
        <v>5403</v>
      </c>
      <c r="D1295" s="4">
        <v>15000</v>
      </c>
      <c r="E1295" s="4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3">
        <f t="shared" si="120"/>
        <v>1.0223333333333333</v>
      </c>
      <c r="P1295" s="5">
        <f t="shared" si="121"/>
        <v>127.79166666666667</v>
      </c>
      <c r="Q1295" s="3" t="str">
        <f t="shared" si="122"/>
        <v>theater</v>
      </c>
      <c r="R1295" t="str">
        <f t="shared" si="123"/>
        <v>plays</v>
      </c>
      <c r="S1295" s="13">
        <f t="shared" si="124"/>
        <v>42292.701053240744</v>
      </c>
      <c r="T1295" s="13">
        <f t="shared" si="125"/>
        <v>42322.742719907401</v>
      </c>
    </row>
    <row r="1296" spans="1:20" ht="48">
      <c r="A1296">
        <v>1294</v>
      </c>
      <c r="B1296" s="1" t="s">
        <v>1295</v>
      </c>
      <c r="C1296" s="1" t="s">
        <v>5404</v>
      </c>
      <c r="D1296" s="4">
        <v>500</v>
      </c>
      <c r="E1296" s="4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3">
        <f t="shared" si="120"/>
        <v>1.22</v>
      </c>
      <c r="P1296" s="5">
        <f t="shared" si="121"/>
        <v>27.727272727272727</v>
      </c>
      <c r="Q1296" s="3" t="str">
        <f t="shared" si="122"/>
        <v>theater</v>
      </c>
      <c r="R1296" t="str">
        <f t="shared" si="123"/>
        <v>plays</v>
      </c>
      <c r="S1296" s="13">
        <f t="shared" si="124"/>
        <v>42278.453668981485</v>
      </c>
      <c r="T1296" s="13">
        <f t="shared" si="125"/>
        <v>42296.458333333328</v>
      </c>
    </row>
    <row r="1297" spans="1:20" ht="48">
      <c r="A1297">
        <v>1295</v>
      </c>
      <c r="B1297" s="1" t="s">
        <v>1296</v>
      </c>
      <c r="C1297" s="1" t="s">
        <v>5405</v>
      </c>
      <c r="D1297" s="4">
        <v>2500</v>
      </c>
      <c r="E1297" s="4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3">
        <f t="shared" si="120"/>
        <v>1.0196000000000001</v>
      </c>
      <c r="P1297" s="5">
        <f t="shared" si="121"/>
        <v>39.828125</v>
      </c>
      <c r="Q1297" s="3" t="str">
        <f t="shared" si="122"/>
        <v>theater</v>
      </c>
      <c r="R1297" t="str">
        <f t="shared" si="123"/>
        <v>plays</v>
      </c>
      <c r="S1297" s="13">
        <f t="shared" si="124"/>
        <v>42184.572881944448</v>
      </c>
      <c r="T1297" s="13">
        <f t="shared" si="125"/>
        <v>42214.708333333328</v>
      </c>
    </row>
    <row r="1298" spans="1:20" ht="48">
      <c r="A1298">
        <v>1296</v>
      </c>
      <c r="B1298" s="1" t="s">
        <v>1297</v>
      </c>
      <c r="C1298" s="1" t="s">
        <v>5406</v>
      </c>
      <c r="D1298" s="4">
        <v>850</v>
      </c>
      <c r="E1298" s="4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3">
        <f t="shared" si="120"/>
        <v>1.411764705882353</v>
      </c>
      <c r="P1298" s="5">
        <f t="shared" si="121"/>
        <v>52.173913043478258</v>
      </c>
      <c r="Q1298" s="3" t="str">
        <f t="shared" si="122"/>
        <v>theater</v>
      </c>
      <c r="R1298" t="str">
        <f t="shared" si="123"/>
        <v>plays</v>
      </c>
      <c r="S1298" s="13">
        <f t="shared" si="124"/>
        <v>42423.050613425927</v>
      </c>
      <c r="T1298" s="13">
        <f t="shared" si="125"/>
        <v>42443.008946759262</v>
      </c>
    </row>
    <row r="1299" spans="1:20" ht="48">
      <c r="A1299">
        <v>1297</v>
      </c>
      <c r="B1299" s="1" t="s">
        <v>1298</v>
      </c>
      <c r="C1299" s="1" t="s">
        <v>5407</v>
      </c>
      <c r="D1299" s="4">
        <v>20000</v>
      </c>
      <c r="E1299" s="4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3">
        <f t="shared" si="120"/>
        <v>1.0952500000000001</v>
      </c>
      <c r="P1299" s="5">
        <f t="shared" si="121"/>
        <v>92.037815126050418</v>
      </c>
      <c r="Q1299" s="3" t="str">
        <f t="shared" si="122"/>
        <v>theater</v>
      </c>
      <c r="R1299" t="str">
        <f t="shared" si="123"/>
        <v>plays</v>
      </c>
      <c r="S1299" s="13">
        <f t="shared" si="124"/>
        <v>42461.747199074074</v>
      </c>
      <c r="T1299" s="13">
        <f t="shared" si="125"/>
        <v>42491.747199074074</v>
      </c>
    </row>
    <row r="1300" spans="1:20" ht="48">
      <c r="A1300">
        <v>1298</v>
      </c>
      <c r="B1300" s="1" t="s">
        <v>1299</v>
      </c>
      <c r="C1300" s="1" t="s">
        <v>5408</v>
      </c>
      <c r="D1300" s="4">
        <v>2000</v>
      </c>
      <c r="E1300" s="4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3">
        <f t="shared" si="120"/>
        <v>1.0465</v>
      </c>
      <c r="P1300" s="5">
        <f t="shared" si="121"/>
        <v>63.424242424242422</v>
      </c>
      <c r="Q1300" s="3" t="str">
        <f t="shared" si="122"/>
        <v>theater</v>
      </c>
      <c r="R1300" t="str">
        <f t="shared" si="123"/>
        <v>plays</v>
      </c>
      <c r="S1300" s="13">
        <f t="shared" si="124"/>
        <v>42458.680925925932</v>
      </c>
      <c r="T1300" s="13">
        <f t="shared" si="125"/>
        <v>42488.680925925932</v>
      </c>
    </row>
    <row r="1301" spans="1:20" ht="48">
      <c r="A1301">
        <v>1299</v>
      </c>
      <c r="B1301" s="1" t="s">
        <v>1300</v>
      </c>
      <c r="C1301" s="1" t="s">
        <v>5409</v>
      </c>
      <c r="D1301" s="4">
        <v>3500</v>
      </c>
      <c r="E1301" s="4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3">
        <f t="shared" si="120"/>
        <v>1.24</v>
      </c>
      <c r="P1301" s="5">
        <f t="shared" si="121"/>
        <v>135.625</v>
      </c>
      <c r="Q1301" s="3" t="str">
        <f t="shared" si="122"/>
        <v>theater</v>
      </c>
      <c r="R1301" t="str">
        <f t="shared" si="123"/>
        <v>plays</v>
      </c>
      <c r="S1301" s="13">
        <f t="shared" si="124"/>
        <v>42169.814340277779</v>
      </c>
      <c r="T1301" s="13">
        <f t="shared" si="125"/>
        <v>42199.814340277779</v>
      </c>
    </row>
    <row r="1302" spans="1:20" ht="48">
      <c r="A1302">
        <v>1300</v>
      </c>
      <c r="B1302" s="1" t="s">
        <v>1301</v>
      </c>
      <c r="C1302" s="1" t="s">
        <v>5410</v>
      </c>
      <c r="D1302" s="4">
        <v>3000</v>
      </c>
      <c r="E1302" s="4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3">
        <f t="shared" si="120"/>
        <v>1.35</v>
      </c>
      <c r="P1302" s="5">
        <f t="shared" si="121"/>
        <v>168.75</v>
      </c>
      <c r="Q1302" s="3" t="str">
        <f t="shared" si="122"/>
        <v>theater</v>
      </c>
      <c r="R1302" t="str">
        <f t="shared" si="123"/>
        <v>plays</v>
      </c>
      <c r="S1302" s="13">
        <f t="shared" si="124"/>
        <v>42483.675208333334</v>
      </c>
      <c r="T1302" s="13">
        <f t="shared" si="125"/>
        <v>42522.789583333331</v>
      </c>
    </row>
    <row r="1303" spans="1:20" ht="48">
      <c r="A1303">
        <v>1301</v>
      </c>
      <c r="B1303" s="1" t="s">
        <v>1302</v>
      </c>
      <c r="C1303" s="1" t="s">
        <v>5411</v>
      </c>
      <c r="D1303" s="4">
        <v>2000</v>
      </c>
      <c r="E1303" s="4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3">
        <f t="shared" si="120"/>
        <v>1.0275000000000001</v>
      </c>
      <c r="P1303" s="5">
        <f t="shared" si="121"/>
        <v>70.862068965517238</v>
      </c>
      <c r="Q1303" s="3" t="str">
        <f t="shared" si="122"/>
        <v>theater</v>
      </c>
      <c r="R1303" t="str">
        <f t="shared" si="123"/>
        <v>plays</v>
      </c>
      <c r="S1303" s="13">
        <f t="shared" si="124"/>
        <v>42195.749745370369</v>
      </c>
      <c r="T1303" s="13">
        <f t="shared" si="125"/>
        <v>42206.125</v>
      </c>
    </row>
    <row r="1304" spans="1:20" ht="48">
      <c r="A1304">
        <v>1302</v>
      </c>
      <c r="B1304" s="1" t="s">
        <v>1303</v>
      </c>
      <c r="C1304" s="1" t="s">
        <v>5412</v>
      </c>
      <c r="D1304" s="4">
        <v>2500</v>
      </c>
      <c r="E1304" s="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3">
        <f t="shared" si="120"/>
        <v>1</v>
      </c>
      <c r="P1304" s="5">
        <f t="shared" si="121"/>
        <v>50</v>
      </c>
      <c r="Q1304" s="3" t="str">
        <f t="shared" si="122"/>
        <v>theater</v>
      </c>
      <c r="R1304" t="str">
        <f t="shared" si="123"/>
        <v>plays</v>
      </c>
      <c r="S1304" s="13">
        <f t="shared" si="124"/>
        <v>42675.057997685188</v>
      </c>
      <c r="T1304" s="13">
        <f t="shared" si="125"/>
        <v>42705.099664351852</v>
      </c>
    </row>
    <row r="1305" spans="1:20" ht="32">
      <c r="A1305">
        <v>1303</v>
      </c>
      <c r="B1305" s="1" t="s">
        <v>1304</v>
      </c>
      <c r="C1305" s="1" t="s">
        <v>5413</v>
      </c>
      <c r="D1305" s="4">
        <v>3500</v>
      </c>
      <c r="E1305" s="4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3">
        <f t="shared" si="120"/>
        <v>1.3026085714285716</v>
      </c>
      <c r="P1305" s="5">
        <f t="shared" si="121"/>
        <v>42.214166666666671</v>
      </c>
      <c r="Q1305" s="3" t="str">
        <f t="shared" si="122"/>
        <v>theater</v>
      </c>
      <c r="R1305" t="str">
        <f t="shared" si="123"/>
        <v>plays</v>
      </c>
      <c r="S1305" s="13">
        <f t="shared" si="124"/>
        <v>42566.441203703704</v>
      </c>
      <c r="T1305" s="13">
        <f t="shared" si="125"/>
        <v>42582.458333333328</v>
      </c>
    </row>
    <row r="1306" spans="1:20" ht="48">
      <c r="A1306">
        <v>1304</v>
      </c>
      <c r="B1306" s="1" t="s">
        <v>1305</v>
      </c>
      <c r="C1306" s="1" t="s">
        <v>5414</v>
      </c>
      <c r="D1306" s="4">
        <v>40000</v>
      </c>
      <c r="E1306" s="4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3">
        <f t="shared" si="120"/>
        <v>0.39627499999999999</v>
      </c>
      <c r="P1306" s="5">
        <f t="shared" si="121"/>
        <v>152.41346153846155</v>
      </c>
      <c r="Q1306" s="3" t="str">
        <f t="shared" si="122"/>
        <v>technology</v>
      </c>
      <c r="R1306" t="str">
        <f t="shared" si="123"/>
        <v>wearables</v>
      </c>
      <c r="S1306" s="13">
        <f t="shared" si="124"/>
        <v>42747.194502314815</v>
      </c>
      <c r="T1306" s="13">
        <f t="shared" si="125"/>
        <v>42807.152835648143</v>
      </c>
    </row>
    <row r="1307" spans="1:20" ht="48">
      <c r="A1307">
        <v>1305</v>
      </c>
      <c r="B1307" s="1" t="s">
        <v>1306</v>
      </c>
      <c r="C1307" s="1" t="s">
        <v>5415</v>
      </c>
      <c r="D1307" s="4">
        <v>30000</v>
      </c>
      <c r="E1307" s="4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3">
        <f t="shared" si="120"/>
        <v>0.25976666666666665</v>
      </c>
      <c r="P1307" s="5">
        <f t="shared" si="121"/>
        <v>90.616279069767444</v>
      </c>
      <c r="Q1307" s="3" t="str">
        <f t="shared" si="122"/>
        <v>technology</v>
      </c>
      <c r="R1307" t="str">
        <f t="shared" si="123"/>
        <v>wearables</v>
      </c>
      <c r="S1307" s="13">
        <f t="shared" si="124"/>
        <v>42543.665601851855</v>
      </c>
      <c r="T1307" s="13">
        <f t="shared" si="125"/>
        <v>42572.729166666672</v>
      </c>
    </row>
    <row r="1308" spans="1:20" ht="64">
      <c r="A1308">
        <v>1306</v>
      </c>
      <c r="B1308" s="1" t="s">
        <v>1307</v>
      </c>
      <c r="C1308" s="1" t="s">
        <v>5416</v>
      </c>
      <c r="D1308" s="4">
        <v>110000</v>
      </c>
      <c r="E1308" s="4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3">
        <f t="shared" si="120"/>
        <v>0.65246363636363636</v>
      </c>
      <c r="P1308" s="5">
        <f t="shared" si="121"/>
        <v>201.60393258426967</v>
      </c>
      <c r="Q1308" s="3" t="str">
        <f t="shared" si="122"/>
        <v>technology</v>
      </c>
      <c r="R1308" t="str">
        <f t="shared" si="123"/>
        <v>wearables</v>
      </c>
      <c r="S1308" s="13">
        <f t="shared" si="124"/>
        <v>41947.457569444443</v>
      </c>
      <c r="T1308" s="13">
        <f t="shared" si="125"/>
        <v>41977.457569444443</v>
      </c>
    </row>
    <row r="1309" spans="1:20" ht="32">
      <c r="A1309">
        <v>1307</v>
      </c>
      <c r="B1309" s="1" t="s">
        <v>1308</v>
      </c>
      <c r="C1309" s="1" t="s">
        <v>5417</v>
      </c>
      <c r="D1309" s="4">
        <v>50000</v>
      </c>
      <c r="E1309" s="4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3">
        <f t="shared" si="120"/>
        <v>0.11514000000000001</v>
      </c>
      <c r="P1309" s="5">
        <f t="shared" si="121"/>
        <v>127.93333333333334</v>
      </c>
      <c r="Q1309" s="3" t="str">
        <f t="shared" si="122"/>
        <v>technology</v>
      </c>
      <c r="R1309" t="str">
        <f t="shared" si="123"/>
        <v>wearables</v>
      </c>
      <c r="S1309" s="13">
        <f t="shared" si="124"/>
        <v>42387.503229166665</v>
      </c>
      <c r="T1309" s="13">
        <f t="shared" si="125"/>
        <v>42417.503229166665</v>
      </c>
    </row>
    <row r="1310" spans="1:20" ht="32">
      <c r="A1310">
        <v>1308</v>
      </c>
      <c r="B1310" s="1" t="s">
        <v>1309</v>
      </c>
      <c r="C1310" s="1" t="s">
        <v>5418</v>
      </c>
      <c r="D1310" s="4">
        <v>10000</v>
      </c>
      <c r="E1310" s="4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3">
        <f t="shared" si="120"/>
        <v>0.11360000000000001</v>
      </c>
      <c r="P1310" s="5">
        <f t="shared" si="121"/>
        <v>29.894736842105264</v>
      </c>
      <c r="Q1310" s="3" t="str">
        <f t="shared" si="122"/>
        <v>technology</v>
      </c>
      <c r="R1310" t="str">
        <f t="shared" si="123"/>
        <v>wearables</v>
      </c>
      <c r="S1310" s="13">
        <f t="shared" si="124"/>
        <v>42611.613564814819</v>
      </c>
      <c r="T1310" s="13">
        <f t="shared" si="125"/>
        <v>42651.613564814819</v>
      </c>
    </row>
    <row r="1311" spans="1:20" ht="32">
      <c r="A1311">
        <v>1309</v>
      </c>
      <c r="B1311" s="1" t="s">
        <v>1310</v>
      </c>
      <c r="C1311" s="1" t="s">
        <v>5419</v>
      </c>
      <c r="D1311" s="4">
        <v>11500</v>
      </c>
      <c r="E1311" s="4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3">
        <f t="shared" si="120"/>
        <v>1.1199130434782609</v>
      </c>
      <c r="P1311" s="5">
        <f t="shared" si="121"/>
        <v>367.97142857142859</v>
      </c>
      <c r="Q1311" s="3" t="str">
        <f t="shared" si="122"/>
        <v>technology</v>
      </c>
      <c r="R1311" t="str">
        <f t="shared" si="123"/>
        <v>wearables</v>
      </c>
      <c r="S1311" s="13">
        <f t="shared" si="124"/>
        <v>42257.882731481484</v>
      </c>
      <c r="T1311" s="13">
        <f t="shared" si="125"/>
        <v>42292.882731481484</v>
      </c>
    </row>
    <row r="1312" spans="1:20" ht="32">
      <c r="A1312">
        <v>1310</v>
      </c>
      <c r="B1312" s="1" t="s">
        <v>1311</v>
      </c>
      <c r="C1312" s="1" t="s">
        <v>5420</v>
      </c>
      <c r="D1312" s="4">
        <v>20000</v>
      </c>
      <c r="E1312" s="4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3">
        <f t="shared" si="120"/>
        <v>0.155</v>
      </c>
      <c r="P1312" s="5">
        <f t="shared" si="121"/>
        <v>129.16666666666666</v>
      </c>
      <c r="Q1312" s="3" t="str">
        <f t="shared" si="122"/>
        <v>technology</v>
      </c>
      <c r="R1312" t="str">
        <f t="shared" si="123"/>
        <v>wearables</v>
      </c>
      <c r="S1312" s="13">
        <f t="shared" si="124"/>
        <v>42556.667245370365</v>
      </c>
      <c r="T1312" s="13">
        <f t="shared" si="125"/>
        <v>42601.667245370365</v>
      </c>
    </row>
    <row r="1313" spans="1:20" ht="48">
      <c r="A1313">
        <v>1311</v>
      </c>
      <c r="B1313" s="1" t="s">
        <v>1312</v>
      </c>
      <c r="C1313" s="1" t="s">
        <v>5421</v>
      </c>
      <c r="D1313" s="4">
        <v>250000</v>
      </c>
      <c r="E1313" s="4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3">
        <f t="shared" si="120"/>
        <v>0.32028000000000001</v>
      </c>
      <c r="P1313" s="5">
        <f t="shared" si="121"/>
        <v>800.7</v>
      </c>
      <c r="Q1313" s="3" t="str">
        <f t="shared" si="122"/>
        <v>technology</v>
      </c>
      <c r="R1313" t="str">
        <f t="shared" si="123"/>
        <v>wearables</v>
      </c>
      <c r="S1313" s="13">
        <f t="shared" si="124"/>
        <v>42669.802303240736</v>
      </c>
      <c r="T1313" s="13">
        <f t="shared" si="125"/>
        <v>42704.843969907408</v>
      </c>
    </row>
    <row r="1314" spans="1:20" ht="48">
      <c r="A1314">
        <v>1312</v>
      </c>
      <c r="B1314" s="1" t="s">
        <v>1313</v>
      </c>
      <c r="C1314" s="1" t="s">
        <v>5422</v>
      </c>
      <c r="D1314" s="4">
        <v>4600</v>
      </c>
      <c r="E1314" s="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3">
        <f t="shared" si="120"/>
        <v>6.0869565217391303E-3</v>
      </c>
      <c r="P1314" s="5">
        <f t="shared" si="121"/>
        <v>28</v>
      </c>
      <c r="Q1314" s="3" t="str">
        <f t="shared" si="122"/>
        <v>technology</v>
      </c>
      <c r="R1314" t="str">
        <f t="shared" si="123"/>
        <v>wearables</v>
      </c>
      <c r="S1314" s="13">
        <f t="shared" si="124"/>
        <v>42082.702800925923</v>
      </c>
      <c r="T1314" s="13">
        <f t="shared" si="125"/>
        <v>42112.702800925923</v>
      </c>
    </row>
    <row r="1315" spans="1:20" ht="48">
      <c r="A1315">
        <v>1313</v>
      </c>
      <c r="B1315" s="1" t="s">
        <v>1314</v>
      </c>
      <c r="C1315" s="1" t="s">
        <v>5423</v>
      </c>
      <c r="D1315" s="4">
        <v>40000</v>
      </c>
      <c r="E1315" s="4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3">
        <f t="shared" si="120"/>
        <v>0.31114999999999998</v>
      </c>
      <c r="P1315" s="5">
        <f t="shared" si="121"/>
        <v>102.01639344262296</v>
      </c>
      <c r="Q1315" s="3" t="str">
        <f t="shared" si="122"/>
        <v>technology</v>
      </c>
      <c r="R1315" t="str">
        <f t="shared" si="123"/>
        <v>wearables</v>
      </c>
      <c r="S1315" s="13">
        <f t="shared" si="124"/>
        <v>42402.709652777776</v>
      </c>
      <c r="T1315" s="13">
        <f t="shared" si="125"/>
        <v>42432.709652777776</v>
      </c>
    </row>
    <row r="1316" spans="1:20" ht="48">
      <c r="A1316">
        <v>1314</v>
      </c>
      <c r="B1316" s="1" t="s">
        <v>1315</v>
      </c>
      <c r="C1316" s="1" t="s">
        <v>5424</v>
      </c>
      <c r="D1316" s="4">
        <v>180000</v>
      </c>
      <c r="E1316" s="4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3">
        <f t="shared" si="120"/>
        <v>1.1266666666666666E-2</v>
      </c>
      <c r="P1316" s="5">
        <f t="shared" si="121"/>
        <v>184.36363636363637</v>
      </c>
      <c r="Q1316" s="3" t="str">
        <f t="shared" si="122"/>
        <v>technology</v>
      </c>
      <c r="R1316" t="str">
        <f t="shared" si="123"/>
        <v>wearables</v>
      </c>
      <c r="S1316" s="13">
        <f t="shared" si="124"/>
        <v>42604.669675925921</v>
      </c>
      <c r="T1316" s="13">
        <f t="shared" si="125"/>
        <v>42664.669675925921</v>
      </c>
    </row>
    <row r="1317" spans="1:20" ht="32">
      <c r="A1317">
        <v>1315</v>
      </c>
      <c r="B1317" s="1" t="s">
        <v>1316</v>
      </c>
      <c r="C1317" s="1" t="s">
        <v>5425</v>
      </c>
      <c r="D1317" s="4">
        <v>100000</v>
      </c>
      <c r="E1317" s="4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3">
        <f t="shared" si="120"/>
        <v>0.40404000000000001</v>
      </c>
      <c r="P1317" s="5">
        <f t="shared" si="121"/>
        <v>162.91935483870967</v>
      </c>
      <c r="Q1317" s="3" t="str">
        <f t="shared" si="122"/>
        <v>technology</v>
      </c>
      <c r="R1317" t="str">
        <f t="shared" si="123"/>
        <v>wearables</v>
      </c>
      <c r="S1317" s="13">
        <f t="shared" si="124"/>
        <v>42278.498240740737</v>
      </c>
      <c r="T1317" s="13">
        <f t="shared" si="125"/>
        <v>42314.041666666672</v>
      </c>
    </row>
    <row r="1318" spans="1:20" ht="48">
      <c r="A1318">
        <v>1316</v>
      </c>
      <c r="B1318" s="1" t="s">
        <v>1317</v>
      </c>
      <c r="C1318" s="1" t="s">
        <v>5426</v>
      </c>
      <c r="D1318" s="4">
        <v>75000</v>
      </c>
      <c r="E1318" s="4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3">
        <f t="shared" si="120"/>
        <v>1.3333333333333333E-5</v>
      </c>
      <c r="P1318" s="5">
        <f t="shared" si="121"/>
        <v>1</v>
      </c>
      <c r="Q1318" s="3" t="str">
        <f t="shared" si="122"/>
        <v>technology</v>
      </c>
      <c r="R1318" t="str">
        <f t="shared" si="123"/>
        <v>wearables</v>
      </c>
      <c r="S1318" s="13">
        <f t="shared" si="124"/>
        <v>42393.961909722217</v>
      </c>
      <c r="T1318" s="13">
        <f t="shared" si="125"/>
        <v>42428.961909722217</v>
      </c>
    </row>
    <row r="1319" spans="1:20" ht="48">
      <c r="A1319">
        <v>1317</v>
      </c>
      <c r="B1319" s="1" t="s">
        <v>1318</v>
      </c>
      <c r="C1319" s="1" t="s">
        <v>5427</v>
      </c>
      <c r="D1319" s="4">
        <v>200000</v>
      </c>
      <c r="E1319" s="4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3">
        <f t="shared" si="120"/>
        <v>5.7334999999999997E-2</v>
      </c>
      <c r="P1319" s="5">
        <f t="shared" si="121"/>
        <v>603.52631578947364</v>
      </c>
      <c r="Q1319" s="3" t="str">
        <f t="shared" si="122"/>
        <v>technology</v>
      </c>
      <c r="R1319" t="str">
        <f t="shared" si="123"/>
        <v>wearables</v>
      </c>
      <c r="S1319" s="13">
        <f t="shared" si="124"/>
        <v>42520.235486111109</v>
      </c>
      <c r="T1319" s="13">
        <f t="shared" si="125"/>
        <v>42572.583333333328</v>
      </c>
    </row>
    <row r="1320" spans="1:20" ht="48">
      <c r="A1320">
        <v>1318</v>
      </c>
      <c r="B1320" s="1" t="s">
        <v>1319</v>
      </c>
      <c r="C1320" s="1" t="s">
        <v>5428</v>
      </c>
      <c r="D1320" s="4">
        <v>40000</v>
      </c>
      <c r="E1320" s="4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3">
        <f t="shared" si="120"/>
        <v>0.15325</v>
      </c>
      <c r="P1320" s="5">
        <f t="shared" si="121"/>
        <v>45.407407407407405</v>
      </c>
      <c r="Q1320" s="3" t="str">
        <f t="shared" si="122"/>
        <v>technology</v>
      </c>
      <c r="R1320" t="str">
        <f t="shared" si="123"/>
        <v>wearables</v>
      </c>
      <c r="S1320" s="13">
        <f t="shared" si="124"/>
        <v>41985.043657407412</v>
      </c>
      <c r="T1320" s="13">
        <f t="shared" si="125"/>
        <v>42015.043657407412</v>
      </c>
    </row>
    <row r="1321" spans="1:20" ht="48">
      <c r="A1321">
        <v>1319</v>
      </c>
      <c r="B1321" s="1" t="s">
        <v>1320</v>
      </c>
      <c r="C1321" s="1" t="s">
        <v>5429</v>
      </c>
      <c r="D1321" s="4">
        <v>5800</v>
      </c>
      <c r="E1321" s="4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3">
        <f t="shared" si="120"/>
        <v>0.15103448275862069</v>
      </c>
      <c r="P1321" s="5">
        <f t="shared" si="121"/>
        <v>97.333333333333329</v>
      </c>
      <c r="Q1321" s="3" t="str">
        <f t="shared" si="122"/>
        <v>technology</v>
      </c>
      <c r="R1321" t="str">
        <f t="shared" si="123"/>
        <v>wearables</v>
      </c>
      <c r="S1321" s="13">
        <f t="shared" si="124"/>
        <v>41816.812094907407</v>
      </c>
      <c r="T1321" s="13">
        <f t="shared" si="125"/>
        <v>41831.666666666664</v>
      </c>
    </row>
    <row r="1322" spans="1:20" ht="48">
      <c r="A1322">
        <v>1320</v>
      </c>
      <c r="B1322" s="1" t="s">
        <v>1321</v>
      </c>
      <c r="C1322" s="1" t="s">
        <v>5430</v>
      </c>
      <c r="D1322" s="4">
        <v>100000</v>
      </c>
      <c r="E1322" s="4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3">
        <f t="shared" si="120"/>
        <v>5.0299999999999997E-3</v>
      </c>
      <c r="P1322" s="5">
        <f t="shared" si="121"/>
        <v>167.66666666666666</v>
      </c>
      <c r="Q1322" s="3" t="str">
        <f t="shared" si="122"/>
        <v>technology</v>
      </c>
      <c r="R1322" t="str">
        <f t="shared" si="123"/>
        <v>wearables</v>
      </c>
      <c r="S1322" s="13">
        <f t="shared" si="124"/>
        <v>42705.690347222218</v>
      </c>
      <c r="T1322" s="13">
        <f t="shared" si="125"/>
        <v>42734.958333333328</v>
      </c>
    </row>
    <row r="1323" spans="1:20" ht="48">
      <c r="A1323">
        <v>1321</v>
      </c>
      <c r="B1323" s="1" t="s">
        <v>1322</v>
      </c>
      <c r="C1323" s="1" t="s">
        <v>5431</v>
      </c>
      <c r="D1323" s="4">
        <v>462000</v>
      </c>
      <c r="E1323" s="4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3">
        <f t="shared" si="120"/>
        <v>1.3028138528138528E-2</v>
      </c>
      <c r="P1323" s="5">
        <f t="shared" si="121"/>
        <v>859.85714285714289</v>
      </c>
      <c r="Q1323" s="3" t="str">
        <f t="shared" si="122"/>
        <v>technology</v>
      </c>
      <c r="R1323" t="str">
        <f t="shared" si="123"/>
        <v>wearables</v>
      </c>
      <c r="S1323" s="13">
        <f t="shared" si="124"/>
        <v>42697.74927083333</v>
      </c>
      <c r="T1323" s="13">
        <f t="shared" si="125"/>
        <v>42727.74927083333</v>
      </c>
    </row>
    <row r="1324" spans="1:20" ht="48">
      <c r="A1324">
        <v>1322</v>
      </c>
      <c r="B1324" s="1" t="s">
        <v>1323</v>
      </c>
      <c r="C1324" s="1" t="s">
        <v>5432</v>
      </c>
      <c r="D1324" s="4">
        <v>35000</v>
      </c>
      <c r="E1324" s="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3">
        <f t="shared" si="120"/>
        <v>3.0285714285714286E-3</v>
      </c>
      <c r="P1324" s="5">
        <f t="shared" si="121"/>
        <v>26.5</v>
      </c>
      <c r="Q1324" s="3" t="str">
        <f t="shared" si="122"/>
        <v>technology</v>
      </c>
      <c r="R1324" t="str">
        <f t="shared" si="123"/>
        <v>wearables</v>
      </c>
      <c r="S1324" s="13">
        <f t="shared" si="124"/>
        <v>42115.656539351854</v>
      </c>
      <c r="T1324" s="13">
        <f t="shared" si="125"/>
        <v>42145.656539351854</v>
      </c>
    </row>
    <row r="1325" spans="1:20" ht="48">
      <c r="A1325">
        <v>1323</v>
      </c>
      <c r="B1325" s="1" t="s">
        <v>1324</v>
      </c>
      <c r="C1325" s="1" t="s">
        <v>5433</v>
      </c>
      <c r="D1325" s="4">
        <v>15000</v>
      </c>
      <c r="E1325" s="4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3">
        <f t="shared" si="120"/>
        <v>8.8800000000000004E-2</v>
      </c>
      <c r="P1325" s="5">
        <f t="shared" si="121"/>
        <v>30.272727272727273</v>
      </c>
      <c r="Q1325" s="3" t="str">
        <f t="shared" si="122"/>
        <v>technology</v>
      </c>
      <c r="R1325" t="str">
        <f t="shared" si="123"/>
        <v>wearables</v>
      </c>
      <c r="S1325" s="13">
        <f t="shared" si="124"/>
        <v>42451.698449074072</v>
      </c>
      <c r="T1325" s="13">
        <f t="shared" si="125"/>
        <v>42486.288194444445</v>
      </c>
    </row>
    <row r="1326" spans="1:20" ht="48">
      <c r="A1326">
        <v>1324</v>
      </c>
      <c r="B1326" s="1" t="s">
        <v>1325</v>
      </c>
      <c r="C1326" s="1" t="s">
        <v>5434</v>
      </c>
      <c r="D1326" s="4">
        <v>50000</v>
      </c>
      <c r="E1326" s="4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3">
        <f t="shared" si="120"/>
        <v>9.8400000000000001E-2</v>
      </c>
      <c r="P1326" s="5">
        <f t="shared" si="121"/>
        <v>54.666666666666664</v>
      </c>
      <c r="Q1326" s="3" t="str">
        <f t="shared" si="122"/>
        <v>technology</v>
      </c>
      <c r="R1326" t="str">
        <f t="shared" si="123"/>
        <v>wearables</v>
      </c>
      <c r="S1326" s="13">
        <f t="shared" si="124"/>
        <v>42626.633703703701</v>
      </c>
      <c r="T1326" s="13">
        <f t="shared" si="125"/>
        <v>42656.633703703701</v>
      </c>
    </row>
    <row r="1327" spans="1:20" ht="48">
      <c r="A1327">
        <v>1325</v>
      </c>
      <c r="B1327" s="1" t="s">
        <v>1326</v>
      </c>
      <c r="C1327" s="1" t="s">
        <v>5435</v>
      </c>
      <c r="D1327" s="4">
        <v>20000</v>
      </c>
      <c r="E1327" s="4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3">
        <f t="shared" si="120"/>
        <v>2.4299999999999999E-2</v>
      </c>
      <c r="P1327" s="5">
        <f t="shared" si="121"/>
        <v>60.75</v>
      </c>
      <c r="Q1327" s="3" t="str">
        <f t="shared" si="122"/>
        <v>technology</v>
      </c>
      <c r="R1327" t="str">
        <f t="shared" si="123"/>
        <v>wearables</v>
      </c>
      <c r="S1327" s="13">
        <f t="shared" si="124"/>
        <v>42704.086053240739</v>
      </c>
      <c r="T1327" s="13">
        <f t="shared" si="125"/>
        <v>42734.086053240739</v>
      </c>
    </row>
    <row r="1328" spans="1:20" ht="48">
      <c r="A1328">
        <v>1326</v>
      </c>
      <c r="B1328" s="1" t="s">
        <v>1327</v>
      </c>
      <c r="C1328" s="1" t="s">
        <v>5436</v>
      </c>
      <c r="D1328" s="4">
        <v>100000</v>
      </c>
      <c r="E1328" s="4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3">
        <f t="shared" si="120"/>
        <v>1.1299999999999999E-2</v>
      </c>
      <c r="P1328" s="5">
        <f t="shared" si="121"/>
        <v>102.72727272727273</v>
      </c>
      <c r="Q1328" s="3" t="str">
        <f t="shared" si="122"/>
        <v>technology</v>
      </c>
      <c r="R1328" t="str">
        <f t="shared" si="123"/>
        <v>wearables</v>
      </c>
      <c r="S1328" s="13">
        <f t="shared" si="124"/>
        <v>41974.791990740734</v>
      </c>
      <c r="T1328" s="13">
        <f t="shared" si="125"/>
        <v>42019.791990740734</v>
      </c>
    </row>
    <row r="1329" spans="1:20" ht="48">
      <c r="A1329">
        <v>1327</v>
      </c>
      <c r="B1329" s="1" t="s">
        <v>1328</v>
      </c>
      <c r="C1329" s="1" t="s">
        <v>5437</v>
      </c>
      <c r="D1329" s="4">
        <v>48000</v>
      </c>
      <c r="E1329" s="4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3">
        <f t="shared" si="120"/>
        <v>3.5520833333333335E-2</v>
      </c>
      <c r="P1329" s="5">
        <f t="shared" si="121"/>
        <v>41.585365853658537</v>
      </c>
      <c r="Q1329" s="3" t="str">
        <f t="shared" si="122"/>
        <v>technology</v>
      </c>
      <c r="R1329" t="str">
        <f t="shared" si="123"/>
        <v>wearables</v>
      </c>
      <c r="S1329" s="13">
        <f t="shared" si="124"/>
        <v>42123.678645833337</v>
      </c>
      <c r="T1329" s="13">
        <f t="shared" si="125"/>
        <v>42153.678645833337</v>
      </c>
    </row>
    <row r="1330" spans="1:20" ht="48">
      <c r="A1330">
        <v>1328</v>
      </c>
      <c r="B1330" s="1" t="s">
        <v>1329</v>
      </c>
      <c r="C1330" s="1" t="s">
        <v>5438</v>
      </c>
      <c r="D1330" s="4">
        <v>75000</v>
      </c>
      <c r="E1330" s="4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3">
        <f t="shared" si="120"/>
        <v>2.3306666666666667E-2</v>
      </c>
      <c r="P1330" s="5">
        <f t="shared" si="121"/>
        <v>116.53333333333333</v>
      </c>
      <c r="Q1330" s="3" t="str">
        <f t="shared" si="122"/>
        <v>technology</v>
      </c>
      <c r="R1330" t="str">
        <f t="shared" si="123"/>
        <v>wearables</v>
      </c>
      <c r="S1330" s="13">
        <f t="shared" si="124"/>
        <v>42612.642754629633</v>
      </c>
      <c r="T1330" s="13">
        <f t="shared" si="125"/>
        <v>42657.642754629633</v>
      </c>
    </row>
    <row r="1331" spans="1:20" ht="48">
      <c r="A1331">
        <v>1329</v>
      </c>
      <c r="B1331" s="1" t="s">
        <v>1330</v>
      </c>
      <c r="C1331" s="1" t="s">
        <v>5439</v>
      </c>
      <c r="D1331" s="4">
        <v>50000</v>
      </c>
      <c r="E1331" s="4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3">
        <f t="shared" si="120"/>
        <v>8.1600000000000006E-3</v>
      </c>
      <c r="P1331" s="5">
        <f t="shared" si="121"/>
        <v>45.333333333333336</v>
      </c>
      <c r="Q1331" s="3" t="str">
        <f t="shared" si="122"/>
        <v>technology</v>
      </c>
      <c r="R1331" t="str">
        <f t="shared" si="123"/>
        <v>wearables</v>
      </c>
      <c r="S1331" s="13">
        <f t="shared" si="124"/>
        <v>41935.221585648149</v>
      </c>
      <c r="T1331" s="13">
        <f t="shared" si="125"/>
        <v>41975.263252314813</v>
      </c>
    </row>
    <row r="1332" spans="1:20" ht="48">
      <c r="A1332">
        <v>1330</v>
      </c>
      <c r="B1332" s="1" t="s">
        <v>1331</v>
      </c>
      <c r="C1332" s="1" t="s">
        <v>5440</v>
      </c>
      <c r="D1332" s="4">
        <v>35000</v>
      </c>
      <c r="E1332" s="4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3">
        <f t="shared" si="120"/>
        <v>0.22494285714285714</v>
      </c>
      <c r="P1332" s="5">
        <f t="shared" si="121"/>
        <v>157.46</v>
      </c>
      <c r="Q1332" s="3" t="str">
        <f t="shared" si="122"/>
        <v>technology</v>
      </c>
      <c r="R1332" t="str">
        <f t="shared" si="123"/>
        <v>wearables</v>
      </c>
      <c r="S1332" s="13">
        <f t="shared" si="124"/>
        <v>42522.276724537034</v>
      </c>
      <c r="T1332" s="13">
        <f t="shared" si="125"/>
        <v>42553.166666666672</v>
      </c>
    </row>
    <row r="1333" spans="1:20" ht="48">
      <c r="A1333">
        <v>1331</v>
      </c>
      <c r="B1333" s="1" t="s">
        <v>1332</v>
      </c>
      <c r="C1333" s="1" t="s">
        <v>5441</v>
      </c>
      <c r="D1333" s="4">
        <v>250000</v>
      </c>
      <c r="E1333" s="4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3">
        <f t="shared" si="120"/>
        <v>1.3668E-2</v>
      </c>
      <c r="P1333" s="5">
        <f t="shared" si="121"/>
        <v>100.5</v>
      </c>
      <c r="Q1333" s="3" t="str">
        <f t="shared" si="122"/>
        <v>technology</v>
      </c>
      <c r="R1333" t="str">
        <f t="shared" si="123"/>
        <v>wearables</v>
      </c>
      <c r="S1333" s="13">
        <f t="shared" si="124"/>
        <v>42569.50409722222</v>
      </c>
      <c r="T1333" s="13">
        <f t="shared" si="125"/>
        <v>42599.50409722222</v>
      </c>
    </row>
    <row r="1334" spans="1:20" ht="48">
      <c r="A1334">
        <v>1332</v>
      </c>
      <c r="B1334" s="1" t="s">
        <v>1333</v>
      </c>
      <c r="C1334" s="1" t="s">
        <v>5442</v>
      </c>
      <c r="D1334" s="4">
        <v>10115</v>
      </c>
      <c r="E1334" s="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3">
        <f t="shared" si="120"/>
        <v>0</v>
      </c>
      <c r="P1334" s="5" t="e">
        <f t="shared" si="121"/>
        <v>#DIV/0!</v>
      </c>
      <c r="Q1334" s="3" t="str">
        <f t="shared" si="122"/>
        <v>technology</v>
      </c>
      <c r="R1334" t="str">
        <f t="shared" si="123"/>
        <v>wearables</v>
      </c>
      <c r="S1334" s="13">
        <f t="shared" si="124"/>
        <v>42732.060277777782</v>
      </c>
      <c r="T1334" s="13">
        <f t="shared" si="125"/>
        <v>42762.060277777782</v>
      </c>
    </row>
    <row r="1335" spans="1:20" ht="48">
      <c r="A1335">
        <v>1333</v>
      </c>
      <c r="B1335" s="1" t="s">
        <v>1334</v>
      </c>
      <c r="C1335" s="1" t="s">
        <v>5443</v>
      </c>
      <c r="D1335" s="4">
        <v>2500</v>
      </c>
      <c r="E1335" s="4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3">
        <f t="shared" si="120"/>
        <v>0</v>
      </c>
      <c r="P1335" s="5" t="e">
        <f t="shared" si="121"/>
        <v>#DIV/0!</v>
      </c>
      <c r="Q1335" s="3" t="str">
        <f t="shared" si="122"/>
        <v>technology</v>
      </c>
      <c r="R1335" t="str">
        <f t="shared" si="123"/>
        <v>wearables</v>
      </c>
      <c r="S1335" s="13">
        <f t="shared" si="124"/>
        <v>41806.106770833336</v>
      </c>
      <c r="T1335" s="13">
        <f t="shared" si="125"/>
        <v>41836.106770833336</v>
      </c>
    </row>
    <row r="1336" spans="1:20" ht="48">
      <c r="A1336">
        <v>1334</v>
      </c>
      <c r="B1336" s="1" t="s">
        <v>1335</v>
      </c>
      <c r="C1336" s="1" t="s">
        <v>5444</v>
      </c>
      <c r="D1336" s="4">
        <v>133000</v>
      </c>
      <c r="E1336" s="4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3">
        <f t="shared" si="120"/>
        <v>0.10754135338345865</v>
      </c>
      <c r="P1336" s="5">
        <f t="shared" si="121"/>
        <v>51.822463768115945</v>
      </c>
      <c r="Q1336" s="3" t="str">
        <f t="shared" si="122"/>
        <v>technology</v>
      </c>
      <c r="R1336" t="str">
        <f t="shared" si="123"/>
        <v>wearables</v>
      </c>
      <c r="S1336" s="13">
        <f t="shared" si="124"/>
        <v>42410.774155092593</v>
      </c>
      <c r="T1336" s="13">
        <f t="shared" si="125"/>
        <v>42440.774155092593</v>
      </c>
    </row>
    <row r="1337" spans="1:20" ht="48">
      <c r="A1337">
        <v>1335</v>
      </c>
      <c r="B1337" s="1" t="s">
        <v>1336</v>
      </c>
      <c r="C1337" s="1" t="s">
        <v>5445</v>
      </c>
      <c r="D1337" s="4">
        <v>25000</v>
      </c>
      <c r="E1337" s="4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3">
        <f t="shared" si="120"/>
        <v>0.1976</v>
      </c>
      <c r="P1337" s="5">
        <f t="shared" si="121"/>
        <v>308.75</v>
      </c>
      <c r="Q1337" s="3" t="str">
        <f t="shared" si="122"/>
        <v>technology</v>
      </c>
      <c r="R1337" t="str">
        <f t="shared" si="123"/>
        <v>wearables</v>
      </c>
      <c r="S1337" s="13">
        <f t="shared" si="124"/>
        <v>42313.936365740738</v>
      </c>
      <c r="T1337" s="13">
        <f t="shared" si="125"/>
        <v>42343.936365740738</v>
      </c>
    </row>
    <row r="1338" spans="1:20" ht="48">
      <c r="A1338">
        <v>1336</v>
      </c>
      <c r="B1338" s="1" t="s">
        <v>1337</v>
      </c>
      <c r="C1338" s="1" t="s">
        <v>5446</v>
      </c>
      <c r="D1338" s="4">
        <v>100000</v>
      </c>
      <c r="E1338" s="4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3">
        <f t="shared" si="120"/>
        <v>0.84946999999999995</v>
      </c>
      <c r="P1338" s="5">
        <f t="shared" si="121"/>
        <v>379.22767857142856</v>
      </c>
      <c r="Q1338" s="3" t="str">
        <f t="shared" si="122"/>
        <v>technology</v>
      </c>
      <c r="R1338" t="str">
        <f t="shared" si="123"/>
        <v>wearables</v>
      </c>
      <c r="S1338" s="13">
        <f t="shared" si="124"/>
        <v>41955.863750000004</v>
      </c>
      <c r="T1338" s="13">
        <f t="shared" si="125"/>
        <v>41990.863750000004</v>
      </c>
    </row>
    <row r="1339" spans="1:20" ht="48">
      <c r="A1339">
        <v>1337</v>
      </c>
      <c r="B1339" s="1" t="s">
        <v>1338</v>
      </c>
      <c r="C1339" s="1" t="s">
        <v>5447</v>
      </c>
      <c r="D1339" s="4">
        <v>50000</v>
      </c>
      <c r="E1339" s="4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3">
        <f t="shared" si="120"/>
        <v>0.49381999999999998</v>
      </c>
      <c r="P1339" s="5">
        <f t="shared" si="121"/>
        <v>176.36428571428573</v>
      </c>
      <c r="Q1339" s="3" t="str">
        <f t="shared" si="122"/>
        <v>technology</v>
      </c>
      <c r="R1339" t="str">
        <f t="shared" si="123"/>
        <v>wearables</v>
      </c>
      <c r="S1339" s="13">
        <f t="shared" si="124"/>
        <v>42767.577303240745</v>
      </c>
      <c r="T1339" s="13">
        <f t="shared" si="125"/>
        <v>42797.577303240745</v>
      </c>
    </row>
    <row r="1340" spans="1:20" ht="48">
      <c r="A1340">
        <v>1338</v>
      </c>
      <c r="B1340" s="1" t="s">
        <v>1339</v>
      </c>
      <c r="C1340" s="1" t="s">
        <v>5448</v>
      </c>
      <c r="D1340" s="4">
        <v>30000</v>
      </c>
      <c r="E1340" s="4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3">
        <f t="shared" si="120"/>
        <v>3.3033333333333331E-2</v>
      </c>
      <c r="P1340" s="5">
        <f t="shared" si="121"/>
        <v>66.066666666666663</v>
      </c>
      <c r="Q1340" s="3" t="str">
        <f t="shared" si="122"/>
        <v>technology</v>
      </c>
      <c r="R1340" t="str">
        <f t="shared" si="123"/>
        <v>wearables</v>
      </c>
      <c r="S1340" s="13">
        <f t="shared" si="124"/>
        <v>42188.803622685184</v>
      </c>
      <c r="T1340" s="13">
        <f t="shared" si="125"/>
        <v>42218.803622685184</v>
      </c>
    </row>
    <row r="1341" spans="1:20" ht="32">
      <c r="A1341">
        <v>1339</v>
      </c>
      <c r="B1341" s="1" t="s">
        <v>1340</v>
      </c>
      <c r="C1341" s="1" t="s">
        <v>5449</v>
      </c>
      <c r="D1341" s="4">
        <v>50000</v>
      </c>
      <c r="E1341" s="4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3">
        <f t="shared" si="120"/>
        <v>6.6339999999999996E-2</v>
      </c>
      <c r="P1341" s="5">
        <f t="shared" si="121"/>
        <v>89.648648648648646</v>
      </c>
      <c r="Q1341" s="3" t="str">
        <f t="shared" si="122"/>
        <v>technology</v>
      </c>
      <c r="R1341" t="str">
        <f t="shared" si="123"/>
        <v>wearables</v>
      </c>
      <c r="S1341" s="13">
        <f t="shared" si="124"/>
        <v>41936.647164351853</v>
      </c>
      <c r="T1341" s="13">
        <f t="shared" si="125"/>
        <v>41981.688831018517</v>
      </c>
    </row>
    <row r="1342" spans="1:20" ht="48">
      <c r="A1342">
        <v>1340</v>
      </c>
      <c r="B1342" s="1" t="s">
        <v>1341</v>
      </c>
      <c r="C1342" s="1" t="s">
        <v>5450</v>
      </c>
      <c r="D1342" s="4">
        <v>1680</v>
      </c>
      <c r="E1342" s="4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3">
        <f t="shared" si="120"/>
        <v>0</v>
      </c>
      <c r="P1342" s="5" t="e">
        <f t="shared" si="121"/>
        <v>#DIV/0!</v>
      </c>
      <c r="Q1342" s="3" t="str">
        <f t="shared" si="122"/>
        <v>technology</v>
      </c>
      <c r="R1342" t="str">
        <f t="shared" si="123"/>
        <v>wearables</v>
      </c>
      <c r="S1342" s="13">
        <f t="shared" si="124"/>
        <v>41836.595520833333</v>
      </c>
      <c r="T1342" s="13">
        <f t="shared" si="125"/>
        <v>41866.595520833333</v>
      </c>
    </row>
    <row r="1343" spans="1:20" ht="48">
      <c r="A1343">
        <v>1341</v>
      </c>
      <c r="B1343" s="1" t="s">
        <v>1342</v>
      </c>
      <c r="C1343" s="1" t="s">
        <v>5451</v>
      </c>
      <c r="D1343" s="4">
        <v>25000</v>
      </c>
      <c r="E1343" s="4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3">
        <f t="shared" si="120"/>
        <v>0.7036</v>
      </c>
      <c r="P1343" s="5">
        <f t="shared" si="121"/>
        <v>382.39130434782606</v>
      </c>
      <c r="Q1343" s="3" t="str">
        <f t="shared" si="122"/>
        <v>technology</v>
      </c>
      <c r="R1343" t="str">
        <f t="shared" si="123"/>
        <v>wearables</v>
      </c>
      <c r="S1343" s="13">
        <f t="shared" si="124"/>
        <v>42612.624039351853</v>
      </c>
      <c r="T1343" s="13">
        <f t="shared" si="125"/>
        <v>42644.624039351853</v>
      </c>
    </row>
    <row r="1344" spans="1:20" ht="48">
      <c r="A1344">
        <v>1342</v>
      </c>
      <c r="B1344" s="1" t="s">
        <v>1343</v>
      </c>
      <c r="C1344" s="1" t="s">
        <v>5452</v>
      </c>
      <c r="D1344" s="4">
        <v>50000</v>
      </c>
      <c r="E1344" s="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3">
        <f t="shared" si="120"/>
        <v>2E-3</v>
      </c>
      <c r="P1344" s="5">
        <f t="shared" si="121"/>
        <v>100</v>
      </c>
      <c r="Q1344" s="3" t="str">
        <f t="shared" si="122"/>
        <v>technology</v>
      </c>
      <c r="R1344" t="str">
        <f t="shared" si="123"/>
        <v>wearables</v>
      </c>
      <c r="S1344" s="13">
        <f t="shared" si="124"/>
        <v>42172.816423611104</v>
      </c>
      <c r="T1344" s="13">
        <f t="shared" si="125"/>
        <v>42202.816423611104</v>
      </c>
    </row>
    <row r="1345" spans="1:20" ht="48">
      <c r="A1345">
        <v>1343</v>
      </c>
      <c r="B1345" s="1" t="s">
        <v>1344</v>
      </c>
      <c r="C1345" s="1" t="s">
        <v>5453</v>
      </c>
      <c r="D1345" s="4">
        <v>50000</v>
      </c>
      <c r="E1345" s="4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3">
        <f t="shared" si="120"/>
        <v>1.02298</v>
      </c>
      <c r="P1345" s="5">
        <f t="shared" si="121"/>
        <v>158.35603715170279</v>
      </c>
      <c r="Q1345" s="3" t="str">
        <f t="shared" si="122"/>
        <v>technology</v>
      </c>
      <c r="R1345" t="str">
        <f t="shared" si="123"/>
        <v>wearables</v>
      </c>
      <c r="S1345" s="13">
        <f t="shared" si="124"/>
        <v>42542.526423611111</v>
      </c>
      <c r="T1345" s="13">
        <f t="shared" si="125"/>
        <v>42601.165972222225</v>
      </c>
    </row>
    <row r="1346" spans="1:20" ht="48">
      <c r="A1346">
        <v>1344</v>
      </c>
      <c r="B1346" s="1" t="s">
        <v>1345</v>
      </c>
      <c r="C1346" s="1" t="s">
        <v>5454</v>
      </c>
      <c r="D1346" s="4">
        <v>1500</v>
      </c>
      <c r="E1346" s="4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3">
        <f t="shared" si="120"/>
        <v>3.7773333333333334</v>
      </c>
      <c r="P1346" s="5">
        <f t="shared" si="121"/>
        <v>40.762589928057551</v>
      </c>
      <c r="Q1346" s="3" t="str">
        <f t="shared" si="122"/>
        <v>publishing</v>
      </c>
      <c r="R1346" t="str">
        <f t="shared" si="123"/>
        <v>nonfiction</v>
      </c>
      <c r="S1346" s="13">
        <f t="shared" si="124"/>
        <v>42522.789803240739</v>
      </c>
      <c r="T1346" s="13">
        <f t="shared" si="125"/>
        <v>42551.789803240739</v>
      </c>
    </row>
    <row r="1347" spans="1:20" ht="48">
      <c r="A1347">
        <v>1345</v>
      </c>
      <c r="B1347" s="1" t="s">
        <v>1346</v>
      </c>
      <c r="C1347" s="1" t="s">
        <v>5455</v>
      </c>
      <c r="D1347" s="4">
        <v>300</v>
      </c>
      <c r="E1347" s="4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3">
        <f t="shared" ref="O1347:O1410" si="126">E1347/D1347</f>
        <v>1.25</v>
      </c>
      <c r="P1347" s="5">
        <f t="shared" ref="P1347:P1410" si="127">E1347/L1347</f>
        <v>53.571428571428569</v>
      </c>
      <c r="Q1347" s="3" t="str">
        <f t="shared" ref="Q1347:Q1410" si="128">LEFT(N1347,SEARCH("/",N1347)-1)</f>
        <v>publishing</v>
      </c>
      <c r="R1347" t="str">
        <f t="shared" ref="R1347:R1410" si="129">RIGHT(N1347,LEN(N1347)-SEARCH("/",N1347))</f>
        <v>nonfiction</v>
      </c>
      <c r="S1347" s="13">
        <f t="shared" ref="S1347:S1410" si="130">(((J1347/60)/60)/24)+DATE(1970,1,1)</f>
        <v>41799.814340277779</v>
      </c>
      <c r="T1347" s="13">
        <f t="shared" ref="T1347:T1410" si="131">(((I1347/60)/60)/24)+DATE(1970,1,1)</f>
        <v>41834.814340277779</v>
      </c>
    </row>
    <row r="1348" spans="1:20" ht="48">
      <c r="A1348">
        <v>1346</v>
      </c>
      <c r="B1348" s="1" t="s">
        <v>1347</v>
      </c>
      <c r="C1348" s="1" t="s">
        <v>5456</v>
      </c>
      <c r="D1348" s="4">
        <v>4900</v>
      </c>
      <c r="E1348" s="4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3">
        <f t="shared" si="126"/>
        <v>1.473265306122449</v>
      </c>
      <c r="P1348" s="5">
        <f t="shared" si="127"/>
        <v>48.449664429530202</v>
      </c>
      <c r="Q1348" s="3" t="str">
        <f t="shared" si="128"/>
        <v>publishing</v>
      </c>
      <c r="R1348" t="str">
        <f t="shared" si="129"/>
        <v>nonfiction</v>
      </c>
      <c r="S1348" s="13">
        <f t="shared" si="130"/>
        <v>41422.075821759259</v>
      </c>
      <c r="T1348" s="13">
        <f t="shared" si="131"/>
        <v>41452.075821759259</v>
      </c>
    </row>
    <row r="1349" spans="1:20" ht="48">
      <c r="A1349">
        <v>1347</v>
      </c>
      <c r="B1349" s="1" t="s">
        <v>1348</v>
      </c>
      <c r="C1349" s="1" t="s">
        <v>5457</v>
      </c>
      <c r="D1349" s="4">
        <v>2500</v>
      </c>
      <c r="E1349" s="4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3">
        <f t="shared" si="126"/>
        <v>1.022</v>
      </c>
      <c r="P1349" s="5">
        <f t="shared" si="127"/>
        <v>82.41935483870968</v>
      </c>
      <c r="Q1349" s="3" t="str">
        <f t="shared" si="128"/>
        <v>publishing</v>
      </c>
      <c r="R1349" t="str">
        <f t="shared" si="129"/>
        <v>nonfiction</v>
      </c>
      <c r="S1349" s="13">
        <f t="shared" si="130"/>
        <v>42040.638020833328</v>
      </c>
      <c r="T1349" s="13">
        <f t="shared" si="131"/>
        <v>42070.638020833328</v>
      </c>
    </row>
    <row r="1350" spans="1:20" ht="48">
      <c r="A1350">
        <v>1348</v>
      </c>
      <c r="B1350" s="1" t="s">
        <v>1349</v>
      </c>
      <c r="C1350" s="1" t="s">
        <v>5458</v>
      </c>
      <c r="D1350" s="4">
        <v>5875</v>
      </c>
      <c r="E1350" s="4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3">
        <f t="shared" si="126"/>
        <v>1.018723404255319</v>
      </c>
      <c r="P1350" s="5">
        <f t="shared" si="127"/>
        <v>230.19230769230768</v>
      </c>
      <c r="Q1350" s="3" t="str">
        <f t="shared" si="128"/>
        <v>publishing</v>
      </c>
      <c r="R1350" t="str">
        <f t="shared" si="129"/>
        <v>nonfiction</v>
      </c>
      <c r="S1350" s="13">
        <f t="shared" si="130"/>
        <v>41963.506168981476</v>
      </c>
      <c r="T1350" s="13">
        <f t="shared" si="131"/>
        <v>41991.506168981476</v>
      </c>
    </row>
    <row r="1351" spans="1:20" ht="48">
      <c r="A1351">
        <v>1349</v>
      </c>
      <c r="B1351" s="1" t="s">
        <v>1350</v>
      </c>
      <c r="C1351" s="1" t="s">
        <v>5459</v>
      </c>
      <c r="D1351" s="4">
        <v>5000</v>
      </c>
      <c r="E1351" s="4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3">
        <f t="shared" si="126"/>
        <v>2.0419999999999998</v>
      </c>
      <c r="P1351" s="5">
        <f t="shared" si="127"/>
        <v>59.360465116279073</v>
      </c>
      <c r="Q1351" s="3" t="str">
        <f t="shared" si="128"/>
        <v>publishing</v>
      </c>
      <c r="R1351" t="str">
        <f t="shared" si="129"/>
        <v>nonfiction</v>
      </c>
      <c r="S1351" s="13">
        <f t="shared" si="130"/>
        <v>42317.33258101852</v>
      </c>
      <c r="T1351" s="13">
        <f t="shared" si="131"/>
        <v>42354.290972222225</v>
      </c>
    </row>
    <row r="1352" spans="1:20" ht="48">
      <c r="A1352">
        <v>1350</v>
      </c>
      <c r="B1352" s="1" t="s">
        <v>1351</v>
      </c>
      <c r="C1352" s="1" t="s">
        <v>5460</v>
      </c>
      <c r="D1352" s="4">
        <v>5000</v>
      </c>
      <c r="E1352" s="4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3">
        <f t="shared" si="126"/>
        <v>1.0405</v>
      </c>
      <c r="P1352" s="5">
        <f t="shared" si="127"/>
        <v>66.698717948717942</v>
      </c>
      <c r="Q1352" s="3" t="str">
        <f t="shared" si="128"/>
        <v>publishing</v>
      </c>
      <c r="R1352" t="str">
        <f t="shared" si="129"/>
        <v>nonfiction</v>
      </c>
      <c r="S1352" s="13">
        <f t="shared" si="130"/>
        <v>42334.013124999998</v>
      </c>
      <c r="T1352" s="13">
        <f t="shared" si="131"/>
        <v>42364.013124999998</v>
      </c>
    </row>
    <row r="1353" spans="1:20" ht="32">
      <c r="A1353">
        <v>1351</v>
      </c>
      <c r="B1353" s="1" t="s">
        <v>1352</v>
      </c>
      <c r="C1353" s="1" t="s">
        <v>5461</v>
      </c>
      <c r="D1353" s="4">
        <v>20000</v>
      </c>
      <c r="E1353" s="4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3">
        <f t="shared" si="126"/>
        <v>1.0126500000000001</v>
      </c>
      <c r="P1353" s="5">
        <f t="shared" si="127"/>
        <v>168.77500000000001</v>
      </c>
      <c r="Q1353" s="3" t="str">
        <f t="shared" si="128"/>
        <v>publishing</v>
      </c>
      <c r="R1353" t="str">
        <f t="shared" si="129"/>
        <v>nonfiction</v>
      </c>
      <c r="S1353" s="13">
        <f t="shared" si="130"/>
        <v>42382.74009259259</v>
      </c>
      <c r="T1353" s="13">
        <f t="shared" si="131"/>
        <v>42412.74009259259</v>
      </c>
    </row>
    <row r="1354" spans="1:20" ht="48">
      <c r="A1354">
        <v>1352</v>
      </c>
      <c r="B1354" s="1" t="s">
        <v>1353</v>
      </c>
      <c r="C1354" s="1" t="s">
        <v>5462</v>
      </c>
      <c r="D1354" s="4">
        <v>10000</v>
      </c>
      <c r="E1354" s="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3">
        <f t="shared" si="126"/>
        <v>1.3613999999999999</v>
      </c>
      <c r="P1354" s="5">
        <f t="shared" si="127"/>
        <v>59.973568281938327</v>
      </c>
      <c r="Q1354" s="3" t="str">
        <f t="shared" si="128"/>
        <v>publishing</v>
      </c>
      <c r="R1354" t="str">
        <f t="shared" si="129"/>
        <v>nonfiction</v>
      </c>
      <c r="S1354" s="13">
        <f t="shared" si="130"/>
        <v>42200.578310185185</v>
      </c>
      <c r="T1354" s="13">
        <f t="shared" si="131"/>
        <v>42252.165972222225</v>
      </c>
    </row>
    <row r="1355" spans="1:20" ht="32">
      <c r="A1355">
        <v>1353</v>
      </c>
      <c r="B1355" s="1" t="s">
        <v>1354</v>
      </c>
      <c r="C1355" s="1" t="s">
        <v>5463</v>
      </c>
      <c r="D1355" s="4">
        <v>1000</v>
      </c>
      <c r="E1355" s="4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3">
        <f t="shared" si="126"/>
        <v>1.3360000000000001</v>
      </c>
      <c r="P1355" s="5">
        <f t="shared" si="127"/>
        <v>31.80952380952381</v>
      </c>
      <c r="Q1355" s="3" t="str">
        <f t="shared" si="128"/>
        <v>publishing</v>
      </c>
      <c r="R1355" t="str">
        <f t="shared" si="129"/>
        <v>nonfiction</v>
      </c>
      <c r="S1355" s="13">
        <f t="shared" si="130"/>
        <v>41309.11791666667</v>
      </c>
      <c r="T1355" s="13">
        <f t="shared" si="131"/>
        <v>41344</v>
      </c>
    </row>
    <row r="1356" spans="1:20" ht="48">
      <c r="A1356">
        <v>1354</v>
      </c>
      <c r="B1356" s="1" t="s">
        <v>1355</v>
      </c>
      <c r="C1356" s="1" t="s">
        <v>5464</v>
      </c>
      <c r="D1356" s="4">
        <v>1200</v>
      </c>
      <c r="E1356" s="4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3">
        <f t="shared" si="126"/>
        <v>1.3025</v>
      </c>
      <c r="P1356" s="5">
        <f t="shared" si="127"/>
        <v>24.421875</v>
      </c>
      <c r="Q1356" s="3" t="str">
        <f t="shared" si="128"/>
        <v>publishing</v>
      </c>
      <c r="R1356" t="str">
        <f t="shared" si="129"/>
        <v>nonfiction</v>
      </c>
      <c r="S1356" s="13">
        <f t="shared" si="130"/>
        <v>42502.807627314818</v>
      </c>
      <c r="T1356" s="13">
        <f t="shared" si="131"/>
        <v>42532.807627314818</v>
      </c>
    </row>
    <row r="1357" spans="1:20" ht="48">
      <c r="A1357">
        <v>1355</v>
      </c>
      <c r="B1357" s="1" t="s">
        <v>1356</v>
      </c>
      <c r="C1357" s="1" t="s">
        <v>5465</v>
      </c>
      <c r="D1357" s="4">
        <v>2500</v>
      </c>
      <c r="E1357" s="4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3">
        <f t="shared" si="126"/>
        <v>1.2267999999999999</v>
      </c>
      <c r="P1357" s="5">
        <f t="shared" si="127"/>
        <v>25.347107438016529</v>
      </c>
      <c r="Q1357" s="3" t="str">
        <f t="shared" si="128"/>
        <v>publishing</v>
      </c>
      <c r="R1357" t="str">
        <f t="shared" si="129"/>
        <v>nonfiction</v>
      </c>
      <c r="S1357" s="13">
        <f t="shared" si="130"/>
        <v>41213.254687499997</v>
      </c>
      <c r="T1357" s="13">
        <f t="shared" si="131"/>
        <v>41243.416666666664</v>
      </c>
    </row>
    <row r="1358" spans="1:20" ht="48">
      <c r="A1358">
        <v>1356</v>
      </c>
      <c r="B1358" s="1" t="s">
        <v>1357</v>
      </c>
      <c r="C1358" s="1" t="s">
        <v>5466</v>
      </c>
      <c r="D1358" s="4">
        <v>3400</v>
      </c>
      <c r="E1358" s="4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3">
        <f t="shared" si="126"/>
        <v>1.8281058823529412</v>
      </c>
      <c r="P1358" s="5">
        <f t="shared" si="127"/>
        <v>71.443218390804603</v>
      </c>
      <c r="Q1358" s="3" t="str">
        <f t="shared" si="128"/>
        <v>publishing</v>
      </c>
      <c r="R1358" t="str">
        <f t="shared" si="129"/>
        <v>nonfiction</v>
      </c>
      <c r="S1358" s="13">
        <f t="shared" si="130"/>
        <v>41430.038888888892</v>
      </c>
      <c r="T1358" s="13">
        <f t="shared" si="131"/>
        <v>41460.038888888892</v>
      </c>
    </row>
    <row r="1359" spans="1:20" ht="48">
      <c r="A1359">
        <v>1357</v>
      </c>
      <c r="B1359" s="1" t="s">
        <v>1358</v>
      </c>
      <c r="C1359" s="1" t="s">
        <v>5467</v>
      </c>
      <c r="D1359" s="4">
        <v>2000</v>
      </c>
      <c r="E1359" s="4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3">
        <f t="shared" si="126"/>
        <v>1.2529999999999999</v>
      </c>
      <c r="P1359" s="5">
        <f t="shared" si="127"/>
        <v>38.553846153846152</v>
      </c>
      <c r="Q1359" s="3" t="str">
        <f t="shared" si="128"/>
        <v>publishing</v>
      </c>
      <c r="R1359" t="str">
        <f t="shared" si="129"/>
        <v>nonfiction</v>
      </c>
      <c r="S1359" s="13">
        <f t="shared" si="130"/>
        <v>41304.962233796294</v>
      </c>
      <c r="T1359" s="13">
        <f t="shared" si="131"/>
        <v>41334.249305555553</v>
      </c>
    </row>
    <row r="1360" spans="1:20" ht="48">
      <c r="A1360">
        <v>1358</v>
      </c>
      <c r="B1360" s="1" t="s">
        <v>1359</v>
      </c>
      <c r="C1360" s="1" t="s">
        <v>5468</v>
      </c>
      <c r="D1360" s="4">
        <v>3000</v>
      </c>
      <c r="E1360" s="4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3">
        <f t="shared" si="126"/>
        <v>1.1166666666666667</v>
      </c>
      <c r="P1360" s="5">
        <f t="shared" si="127"/>
        <v>68.367346938775512</v>
      </c>
      <c r="Q1360" s="3" t="str">
        <f t="shared" si="128"/>
        <v>publishing</v>
      </c>
      <c r="R1360" t="str">
        <f t="shared" si="129"/>
        <v>nonfiction</v>
      </c>
      <c r="S1360" s="13">
        <f t="shared" si="130"/>
        <v>40689.570868055554</v>
      </c>
      <c r="T1360" s="13">
        <f t="shared" si="131"/>
        <v>40719.570868055554</v>
      </c>
    </row>
    <row r="1361" spans="1:20" ht="48">
      <c r="A1361">
        <v>1359</v>
      </c>
      <c r="B1361" s="1" t="s">
        <v>1360</v>
      </c>
      <c r="C1361" s="1" t="s">
        <v>5469</v>
      </c>
      <c r="D1361" s="4">
        <v>660</v>
      </c>
      <c r="E1361" s="4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3">
        <f t="shared" si="126"/>
        <v>1.1575757575757575</v>
      </c>
      <c r="P1361" s="5">
        <f t="shared" si="127"/>
        <v>40.210526315789473</v>
      </c>
      <c r="Q1361" s="3" t="str">
        <f t="shared" si="128"/>
        <v>publishing</v>
      </c>
      <c r="R1361" t="str">
        <f t="shared" si="129"/>
        <v>nonfiction</v>
      </c>
      <c r="S1361" s="13">
        <f t="shared" si="130"/>
        <v>40668.814699074072</v>
      </c>
      <c r="T1361" s="13">
        <f t="shared" si="131"/>
        <v>40730.814699074072</v>
      </c>
    </row>
    <row r="1362" spans="1:20" ht="32">
      <c r="A1362">
        <v>1360</v>
      </c>
      <c r="B1362" s="1" t="s">
        <v>1361</v>
      </c>
      <c r="C1362" s="1" t="s">
        <v>5470</v>
      </c>
      <c r="D1362" s="4">
        <v>1500</v>
      </c>
      <c r="E1362" s="4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3">
        <f t="shared" si="126"/>
        <v>1.732</v>
      </c>
      <c r="P1362" s="5">
        <f t="shared" si="127"/>
        <v>32.074074074074076</v>
      </c>
      <c r="Q1362" s="3" t="str">
        <f t="shared" si="128"/>
        <v>publishing</v>
      </c>
      <c r="R1362" t="str">
        <f t="shared" si="129"/>
        <v>nonfiction</v>
      </c>
      <c r="S1362" s="13">
        <f t="shared" si="130"/>
        <v>41095.900694444441</v>
      </c>
      <c r="T1362" s="13">
        <f t="shared" si="131"/>
        <v>41123.900694444441</v>
      </c>
    </row>
    <row r="1363" spans="1:20" ht="48">
      <c r="A1363">
        <v>1361</v>
      </c>
      <c r="B1363" s="1" t="s">
        <v>1362</v>
      </c>
      <c r="C1363" s="1" t="s">
        <v>5471</v>
      </c>
      <c r="D1363" s="4">
        <v>6000</v>
      </c>
      <c r="E1363" s="4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3">
        <f t="shared" si="126"/>
        <v>1.2598333333333334</v>
      </c>
      <c r="P1363" s="5">
        <f t="shared" si="127"/>
        <v>28.632575757575758</v>
      </c>
      <c r="Q1363" s="3" t="str">
        <f t="shared" si="128"/>
        <v>publishing</v>
      </c>
      <c r="R1363" t="str">
        <f t="shared" si="129"/>
        <v>nonfiction</v>
      </c>
      <c r="S1363" s="13">
        <f t="shared" si="130"/>
        <v>41781.717268518521</v>
      </c>
      <c r="T1363" s="13">
        <f t="shared" si="131"/>
        <v>41811.717268518521</v>
      </c>
    </row>
    <row r="1364" spans="1:20" ht="32">
      <c r="A1364">
        <v>1362</v>
      </c>
      <c r="B1364" s="1" t="s">
        <v>1363</v>
      </c>
      <c r="C1364" s="1" t="s">
        <v>5472</v>
      </c>
      <c r="D1364" s="4">
        <v>1000</v>
      </c>
      <c r="E1364" s="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3">
        <f t="shared" si="126"/>
        <v>1.091</v>
      </c>
      <c r="P1364" s="5">
        <f t="shared" si="127"/>
        <v>43.64</v>
      </c>
      <c r="Q1364" s="3" t="str">
        <f t="shared" si="128"/>
        <v>publishing</v>
      </c>
      <c r="R1364" t="str">
        <f t="shared" si="129"/>
        <v>nonfiction</v>
      </c>
      <c r="S1364" s="13">
        <f t="shared" si="130"/>
        <v>41464.934386574074</v>
      </c>
      <c r="T1364" s="13">
        <f t="shared" si="131"/>
        <v>41524.934386574074</v>
      </c>
    </row>
    <row r="1365" spans="1:20" ht="48">
      <c r="A1365">
        <v>1363</v>
      </c>
      <c r="B1365" s="1" t="s">
        <v>1364</v>
      </c>
      <c r="C1365" s="1" t="s">
        <v>5473</v>
      </c>
      <c r="D1365" s="4">
        <v>200</v>
      </c>
      <c r="E1365" s="4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3">
        <f t="shared" si="126"/>
        <v>1</v>
      </c>
      <c r="P1365" s="5">
        <f t="shared" si="127"/>
        <v>40</v>
      </c>
      <c r="Q1365" s="3" t="str">
        <f t="shared" si="128"/>
        <v>publishing</v>
      </c>
      <c r="R1365" t="str">
        <f t="shared" si="129"/>
        <v>nonfiction</v>
      </c>
      <c r="S1365" s="13">
        <f t="shared" si="130"/>
        <v>42396.8440625</v>
      </c>
      <c r="T1365" s="13">
        <f t="shared" si="131"/>
        <v>42415.332638888889</v>
      </c>
    </row>
    <row r="1366" spans="1:20" ht="48">
      <c r="A1366">
        <v>1364</v>
      </c>
      <c r="B1366" s="1" t="s">
        <v>1365</v>
      </c>
      <c r="C1366" s="1" t="s">
        <v>5474</v>
      </c>
      <c r="D1366" s="4">
        <v>42000</v>
      </c>
      <c r="E1366" s="4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3">
        <f t="shared" si="126"/>
        <v>1.1864285714285714</v>
      </c>
      <c r="P1366" s="5">
        <f t="shared" si="127"/>
        <v>346.04166666666669</v>
      </c>
      <c r="Q1366" s="3" t="str">
        <f t="shared" si="128"/>
        <v>music</v>
      </c>
      <c r="R1366" t="str">
        <f t="shared" si="129"/>
        <v>rock</v>
      </c>
      <c r="S1366" s="13">
        <f t="shared" si="130"/>
        <v>41951.695671296293</v>
      </c>
      <c r="T1366" s="13">
        <f t="shared" si="131"/>
        <v>42011.6956712963</v>
      </c>
    </row>
    <row r="1367" spans="1:20" ht="48">
      <c r="A1367">
        <v>1365</v>
      </c>
      <c r="B1367" s="1" t="s">
        <v>1366</v>
      </c>
      <c r="C1367" s="1" t="s">
        <v>5475</v>
      </c>
      <c r="D1367" s="4">
        <v>7500</v>
      </c>
      <c r="E1367" s="4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3">
        <f t="shared" si="126"/>
        <v>1.0026666666666666</v>
      </c>
      <c r="P1367" s="5">
        <f t="shared" si="127"/>
        <v>81.739130434782609</v>
      </c>
      <c r="Q1367" s="3" t="str">
        <f t="shared" si="128"/>
        <v>music</v>
      </c>
      <c r="R1367" t="str">
        <f t="shared" si="129"/>
        <v>rock</v>
      </c>
      <c r="S1367" s="13">
        <f t="shared" si="130"/>
        <v>42049.733240740738</v>
      </c>
      <c r="T1367" s="13">
        <f t="shared" si="131"/>
        <v>42079.691574074073</v>
      </c>
    </row>
    <row r="1368" spans="1:20" ht="16">
      <c r="A1368">
        <v>1366</v>
      </c>
      <c r="B1368" s="1" t="s">
        <v>1367</v>
      </c>
      <c r="C1368" s="1" t="s">
        <v>5476</v>
      </c>
      <c r="D1368" s="4">
        <v>7500</v>
      </c>
      <c r="E1368" s="4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3">
        <f t="shared" si="126"/>
        <v>1.2648920000000001</v>
      </c>
      <c r="P1368" s="5">
        <f t="shared" si="127"/>
        <v>64.535306122448986</v>
      </c>
      <c r="Q1368" s="3" t="str">
        <f t="shared" si="128"/>
        <v>music</v>
      </c>
      <c r="R1368" t="str">
        <f t="shared" si="129"/>
        <v>rock</v>
      </c>
      <c r="S1368" s="13">
        <f t="shared" si="130"/>
        <v>41924.996099537035</v>
      </c>
      <c r="T1368" s="13">
        <f t="shared" si="131"/>
        <v>41970.037766203706</v>
      </c>
    </row>
    <row r="1369" spans="1:20" ht="48">
      <c r="A1369">
        <v>1367</v>
      </c>
      <c r="B1369" s="1" t="s">
        <v>1368</v>
      </c>
      <c r="C1369" s="1" t="s">
        <v>5477</v>
      </c>
      <c r="D1369" s="4">
        <v>5000</v>
      </c>
      <c r="E1369" s="4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3">
        <f t="shared" si="126"/>
        <v>1.1426000000000001</v>
      </c>
      <c r="P1369" s="5">
        <f t="shared" si="127"/>
        <v>63.477777777777774</v>
      </c>
      <c r="Q1369" s="3" t="str">
        <f t="shared" si="128"/>
        <v>music</v>
      </c>
      <c r="R1369" t="str">
        <f t="shared" si="129"/>
        <v>rock</v>
      </c>
      <c r="S1369" s="13">
        <f t="shared" si="130"/>
        <v>42292.002893518518</v>
      </c>
      <c r="T1369" s="13">
        <f t="shared" si="131"/>
        <v>42322.044560185182</v>
      </c>
    </row>
    <row r="1370" spans="1:20" ht="48">
      <c r="A1370">
        <v>1368</v>
      </c>
      <c r="B1370" s="1" t="s">
        <v>1369</v>
      </c>
      <c r="C1370" s="1" t="s">
        <v>5478</v>
      </c>
      <c r="D1370" s="4">
        <v>5000</v>
      </c>
      <c r="E1370" s="4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3">
        <f t="shared" si="126"/>
        <v>1.107</v>
      </c>
      <c r="P1370" s="5">
        <f t="shared" si="127"/>
        <v>63.620689655172413</v>
      </c>
      <c r="Q1370" s="3" t="str">
        <f t="shared" si="128"/>
        <v>music</v>
      </c>
      <c r="R1370" t="str">
        <f t="shared" si="129"/>
        <v>rock</v>
      </c>
      <c r="S1370" s="13">
        <f t="shared" si="130"/>
        <v>42146.190902777773</v>
      </c>
      <c r="T1370" s="13">
        <f t="shared" si="131"/>
        <v>42170.190902777773</v>
      </c>
    </row>
    <row r="1371" spans="1:20" ht="48">
      <c r="A1371">
        <v>1369</v>
      </c>
      <c r="B1371" s="1" t="s">
        <v>1370</v>
      </c>
      <c r="C1371" s="1" t="s">
        <v>5479</v>
      </c>
      <c r="D1371" s="4">
        <v>32360</v>
      </c>
      <c r="E1371" s="4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3">
        <f t="shared" si="126"/>
        <v>1.0534805315203954</v>
      </c>
      <c r="P1371" s="5">
        <f t="shared" si="127"/>
        <v>83.967068965517228</v>
      </c>
      <c r="Q1371" s="3" t="str">
        <f t="shared" si="128"/>
        <v>music</v>
      </c>
      <c r="R1371" t="str">
        <f t="shared" si="129"/>
        <v>rock</v>
      </c>
      <c r="S1371" s="13">
        <f t="shared" si="130"/>
        <v>41710.594282407408</v>
      </c>
      <c r="T1371" s="13">
        <f t="shared" si="131"/>
        <v>41740.594282407408</v>
      </c>
    </row>
    <row r="1372" spans="1:20" ht="32">
      <c r="A1372">
        <v>1370</v>
      </c>
      <c r="B1372" s="1" t="s">
        <v>1371</v>
      </c>
      <c r="C1372" s="1" t="s">
        <v>5480</v>
      </c>
      <c r="D1372" s="4">
        <v>1500</v>
      </c>
      <c r="E1372" s="4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3">
        <f t="shared" si="126"/>
        <v>1.0366666666666666</v>
      </c>
      <c r="P1372" s="5">
        <f t="shared" si="127"/>
        <v>77.75</v>
      </c>
      <c r="Q1372" s="3" t="str">
        <f t="shared" si="128"/>
        <v>music</v>
      </c>
      <c r="R1372" t="str">
        <f t="shared" si="129"/>
        <v>rock</v>
      </c>
      <c r="S1372" s="13">
        <f t="shared" si="130"/>
        <v>41548.00335648148</v>
      </c>
      <c r="T1372" s="13">
        <f t="shared" si="131"/>
        <v>41563.00335648148</v>
      </c>
    </row>
    <row r="1373" spans="1:20" ht="48">
      <c r="A1373">
        <v>1371</v>
      </c>
      <c r="B1373" s="1" t="s">
        <v>1372</v>
      </c>
      <c r="C1373" s="1" t="s">
        <v>5481</v>
      </c>
      <c r="D1373" s="4">
        <v>6999</v>
      </c>
      <c r="E1373" s="4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3">
        <f t="shared" si="126"/>
        <v>1.0708672667523933</v>
      </c>
      <c r="P1373" s="5">
        <f t="shared" si="127"/>
        <v>107.07142857142857</v>
      </c>
      <c r="Q1373" s="3" t="str">
        <f t="shared" si="128"/>
        <v>music</v>
      </c>
      <c r="R1373" t="str">
        <f t="shared" si="129"/>
        <v>rock</v>
      </c>
      <c r="S1373" s="13">
        <f t="shared" si="130"/>
        <v>42101.758587962962</v>
      </c>
      <c r="T1373" s="13">
        <f t="shared" si="131"/>
        <v>42131.758587962962</v>
      </c>
    </row>
    <row r="1374" spans="1:20" ht="16">
      <c r="A1374">
        <v>1372</v>
      </c>
      <c r="B1374" s="1" t="s">
        <v>1373</v>
      </c>
      <c r="C1374" s="1" t="s">
        <v>5482</v>
      </c>
      <c r="D1374" s="4">
        <v>500</v>
      </c>
      <c r="E1374" s="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3">
        <f t="shared" si="126"/>
        <v>1.24</v>
      </c>
      <c r="P1374" s="5">
        <f t="shared" si="127"/>
        <v>38.75</v>
      </c>
      <c r="Q1374" s="3" t="str">
        <f t="shared" si="128"/>
        <v>music</v>
      </c>
      <c r="R1374" t="str">
        <f t="shared" si="129"/>
        <v>rock</v>
      </c>
      <c r="S1374" s="13">
        <f t="shared" si="130"/>
        <v>41072.739953703705</v>
      </c>
      <c r="T1374" s="13">
        <f t="shared" si="131"/>
        <v>41102.739953703705</v>
      </c>
    </row>
    <row r="1375" spans="1:20" ht="32">
      <c r="A1375">
        <v>1373</v>
      </c>
      <c r="B1375" s="1" t="s">
        <v>1374</v>
      </c>
      <c r="C1375" s="1" t="s">
        <v>5483</v>
      </c>
      <c r="D1375" s="4">
        <v>10000</v>
      </c>
      <c r="E1375" s="4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3">
        <f t="shared" si="126"/>
        <v>1.0501</v>
      </c>
      <c r="P1375" s="5">
        <f t="shared" si="127"/>
        <v>201.94230769230768</v>
      </c>
      <c r="Q1375" s="3" t="str">
        <f t="shared" si="128"/>
        <v>music</v>
      </c>
      <c r="R1375" t="str">
        <f t="shared" si="129"/>
        <v>rock</v>
      </c>
      <c r="S1375" s="13">
        <f t="shared" si="130"/>
        <v>42704.95177083333</v>
      </c>
      <c r="T1375" s="13">
        <f t="shared" si="131"/>
        <v>42734.95177083333</v>
      </c>
    </row>
    <row r="1376" spans="1:20" ht="48">
      <c r="A1376">
        <v>1374</v>
      </c>
      <c r="B1376" s="1" t="s">
        <v>1375</v>
      </c>
      <c r="C1376" s="1" t="s">
        <v>5484</v>
      </c>
      <c r="D1376" s="4">
        <v>1500</v>
      </c>
      <c r="E1376" s="4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3">
        <f t="shared" si="126"/>
        <v>1.8946666666666667</v>
      </c>
      <c r="P1376" s="5">
        <f t="shared" si="127"/>
        <v>43.060606060606062</v>
      </c>
      <c r="Q1376" s="3" t="str">
        <f t="shared" si="128"/>
        <v>music</v>
      </c>
      <c r="R1376" t="str">
        <f t="shared" si="129"/>
        <v>rock</v>
      </c>
      <c r="S1376" s="13">
        <f t="shared" si="130"/>
        <v>42424.161898148144</v>
      </c>
      <c r="T1376" s="13">
        <f t="shared" si="131"/>
        <v>42454.12023148148</v>
      </c>
    </row>
    <row r="1377" spans="1:20" ht="48">
      <c r="A1377">
        <v>1375</v>
      </c>
      <c r="B1377" s="1" t="s">
        <v>1376</v>
      </c>
      <c r="C1377" s="1" t="s">
        <v>5485</v>
      </c>
      <c r="D1377" s="4">
        <v>4000</v>
      </c>
      <c r="E1377" s="4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3">
        <f t="shared" si="126"/>
        <v>1.7132499999999999</v>
      </c>
      <c r="P1377" s="5">
        <f t="shared" si="127"/>
        <v>62.871559633027523</v>
      </c>
      <c r="Q1377" s="3" t="str">
        <f t="shared" si="128"/>
        <v>music</v>
      </c>
      <c r="R1377" t="str">
        <f t="shared" si="129"/>
        <v>rock</v>
      </c>
      <c r="S1377" s="13">
        <f t="shared" si="130"/>
        <v>42720.066192129627</v>
      </c>
      <c r="T1377" s="13">
        <f t="shared" si="131"/>
        <v>42750.066192129627</v>
      </c>
    </row>
    <row r="1378" spans="1:20" ht="32">
      <c r="A1378">
        <v>1376</v>
      </c>
      <c r="B1378" s="1" t="s">
        <v>1377</v>
      </c>
      <c r="C1378" s="1" t="s">
        <v>5486</v>
      </c>
      <c r="D1378" s="4">
        <v>3700</v>
      </c>
      <c r="E1378" s="4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3">
        <f t="shared" si="126"/>
        <v>2.5248648648648651</v>
      </c>
      <c r="P1378" s="5">
        <f t="shared" si="127"/>
        <v>55.607142857142854</v>
      </c>
      <c r="Q1378" s="3" t="str">
        <f t="shared" si="128"/>
        <v>music</v>
      </c>
      <c r="R1378" t="str">
        <f t="shared" si="129"/>
        <v>rock</v>
      </c>
      <c r="S1378" s="13">
        <f t="shared" si="130"/>
        <v>42677.669050925921</v>
      </c>
      <c r="T1378" s="13">
        <f t="shared" si="131"/>
        <v>42707.710717592592</v>
      </c>
    </row>
    <row r="1379" spans="1:20" ht="48">
      <c r="A1379">
        <v>1377</v>
      </c>
      <c r="B1379" s="1" t="s">
        <v>1378</v>
      </c>
      <c r="C1379" s="1" t="s">
        <v>5487</v>
      </c>
      <c r="D1379" s="4">
        <v>1300</v>
      </c>
      <c r="E1379" s="4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3">
        <f t="shared" si="126"/>
        <v>1.1615384615384616</v>
      </c>
      <c r="P1379" s="5">
        <f t="shared" si="127"/>
        <v>48.70967741935484</v>
      </c>
      <c r="Q1379" s="3" t="str">
        <f t="shared" si="128"/>
        <v>music</v>
      </c>
      <c r="R1379" t="str">
        <f t="shared" si="129"/>
        <v>rock</v>
      </c>
      <c r="S1379" s="13">
        <f t="shared" si="130"/>
        <v>42747.219560185185</v>
      </c>
      <c r="T1379" s="13">
        <f t="shared" si="131"/>
        <v>42769.174305555556</v>
      </c>
    </row>
    <row r="1380" spans="1:20" ht="16">
      <c r="A1380">
        <v>1378</v>
      </c>
      <c r="B1380" s="1" t="s">
        <v>1379</v>
      </c>
      <c r="C1380" s="1" t="s">
        <v>5488</v>
      </c>
      <c r="D1380" s="4">
        <v>2000</v>
      </c>
      <c r="E1380" s="4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3">
        <f t="shared" si="126"/>
        <v>2.0335000000000001</v>
      </c>
      <c r="P1380" s="5">
        <f t="shared" si="127"/>
        <v>30.578947368421051</v>
      </c>
      <c r="Q1380" s="3" t="str">
        <f t="shared" si="128"/>
        <v>music</v>
      </c>
      <c r="R1380" t="str">
        <f t="shared" si="129"/>
        <v>rock</v>
      </c>
      <c r="S1380" s="13">
        <f t="shared" si="130"/>
        <v>42568.759374999994</v>
      </c>
      <c r="T1380" s="13">
        <f t="shared" si="131"/>
        <v>42583.759374999994</v>
      </c>
    </row>
    <row r="1381" spans="1:20" ht="32">
      <c r="A1381">
        <v>1379</v>
      </c>
      <c r="B1381" s="1" t="s">
        <v>1380</v>
      </c>
      <c r="C1381" s="1" t="s">
        <v>5489</v>
      </c>
      <c r="D1381" s="4">
        <v>10000</v>
      </c>
      <c r="E1381" s="4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3">
        <f t="shared" si="126"/>
        <v>1.1160000000000001</v>
      </c>
      <c r="P1381" s="5">
        <f t="shared" si="127"/>
        <v>73.907284768211923</v>
      </c>
      <c r="Q1381" s="3" t="str">
        <f t="shared" si="128"/>
        <v>music</v>
      </c>
      <c r="R1381" t="str">
        <f t="shared" si="129"/>
        <v>rock</v>
      </c>
      <c r="S1381" s="13">
        <f t="shared" si="130"/>
        <v>42130.491620370376</v>
      </c>
      <c r="T1381" s="13">
        <f t="shared" si="131"/>
        <v>42160.491620370376</v>
      </c>
    </row>
    <row r="1382" spans="1:20" ht="32">
      <c r="A1382">
        <v>1380</v>
      </c>
      <c r="B1382" s="1" t="s">
        <v>1381</v>
      </c>
      <c r="C1382" s="1" t="s">
        <v>5490</v>
      </c>
      <c r="D1382" s="4">
        <v>25</v>
      </c>
      <c r="E1382" s="4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3">
        <f t="shared" si="126"/>
        <v>4.24</v>
      </c>
      <c r="P1382" s="5">
        <f t="shared" si="127"/>
        <v>21.2</v>
      </c>
      <c r="Q1382" s="3" t="str">
        <f t="shared" si="128"/>
        <v>music</v>
      </c>
      <c r="R1382" t="str">
        <f t="shared" si="129"/>
        <v>rock</v>
      </c>
      <c r="S1382" s="13">
        <f t="shared" si="130"/>
        <v>42141.762800925921</v>
      </c>
      <c r="T1382" s="13">
        <f t="shared" si="131"/>
        <v>42164.083333333328</v>
      </c>
    </row>
    <row r="1383" spans="1:20" ht="48">
      <c r="A1383">
        <v>1381</v>
      </c>
      <c r="B1383" s="1" t="s">
        <v>1382</v>
      </c>
      <c r="C1383" s="1" t="s">
        <v>5491</v>
      </c>
      <c r="D1383" s="4">
        <v>5000</v>
      </c>
      <c r="E1383" s="4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3">
        <f t="shared" si="126"/>
        <v>1.071</v>
      </c>
      <c r="P1383" s="5">
        <f t="shared" si="127"/>
        <v>73.356164383561648</v>
      </c>
      <c r="Q1383" s="3" t="str">
        <f t="shared" si="128"/>
        <v>music</v>
      </c>
      <c r="R1383" t="str">
        <f t="shared" si="129"/>
        <v>rock</v>
      </c>
      <c r="S1383" s="13">
        <f t="shared" si="130"/>
        <v>42703.214409722219</v>
      </c>
      <c r="T1383" s="13">
        <f t="shared" si="131"/>
        <v>42733.214409722219</v>
      </c>
    </row>
    <row r="1384" spans="1:20" ht="48">
      <c r="A1384">
        <v>1382</v>
      </c>
      <c r="B1384" s="1" t="s">
        <v>1383</v>
      </c>
      <c r="C1384" s="1" t="s">
        <v>5492</v>
      </c>
      <c r="D1384" s="4">
        <v>8000</v>
      </c>
      <c r="E1384" s="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3">
        <f t="shared" si="126"/>
        <v>1.043625</v>
      </c>
      <c r="P1384" s="5">
        <f t="shared" si="127"/>
        <v>56.412162162162161</v>
      </c>
      <c r="Q1384" s="3" t="str">
        <f t="shared" si="128"/>
        <v>music</v>
      </c>
      <c r="R1384" t="str">
        <f t="shared" si="129"/>
        <v>rock</v>
      </c>
      <c r="S1384" s="13">
        <f t="shared" si="130"/>
        <v>41370.800185185188</v>
      </c>
      <c r="T1384" s="13">
        <f t="shared" si="131"/>
        <v>41400.800185185188</v>
      </c>
    </row>
    <row r="1385" spans="1:20" ht="48">
      <c r="A1385">
        <v>1383</v>
      </c>
      <c r="B1385" s="1" t="s">
        <v>1384</v>
      </c>
      <c r="C1385" s="1" t="s">
        <v>5493</v>
      </c>
      <c r="D1385" s="4">
        <v>2200</v>
      </c>
      <c r="E1385" s="4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3">
        <f t="shared" si="126"/>
        <v>2.124090909090909</v>
      </c>
      <c r="P1385" s="5">
        <f t="shared" si="127"/>
        <v>50.247311827956992</v>
      </c>
      <c r="Q1385" s="3" t="str">
        <f t="shared" si="128"/>
        <v>music</v>
      </c>
      <c r="R1385" t="str">
        <f t="shared" si="129"/>
        <v>rock</v>
      </c>
      <c r="S1385" s="13">
        <f t="shared" si="130"/>
        <v>42707.074976851851</v>
      </c>
      <c r="T1385" s="13">
        <f t="shared" si="131"/>
        <v>42727.074976851851</v>
      </c>
    </row>
    <row r="1386" spans="1:20" ht="48">
      <c r="A1386">
        <v>1384</v>
      </c>
      <c r="B1386" s="1" t="s">
        <v>1385</v>
      </c>
      <c r="C1386" s="1" t="s">
        <v>5494</v>
      </c>
      <c r="D1386" s="4">
        <v>3500</v>
      </c>
      <c r="E1386" s="4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3">
        <f t="shared" si="126"/>
        <v>1.2408571428571429</v>
      </c>
      <c r="P1386" s="5">
        <f t="shared" si="127"/>
        <v>68.936507936507937</v>
      </c>
      <c r="Q1386" s="3" t="str">
        <f t="shared" si="128"/>
        <v>music</v>
      </c>
      <c r="R1386" t="str">
        <f t="shared" si="129"/>
        <v>rock</v>
      </c>
      <c r="S1386" s="13">
        <f t="shared" si="130"/>
        <v>42160.735208333332</v>
      </c>
      <c r="T1386" s="13">
        <f t="shared" si="131"/>
        <v>42190.735208333332</v>
      </c>
    </row>
    <row r="1387" spans="1:20" ht="48">
      <c r="A1387">
        <v>1385</v>
      </c>
      <c r="B1387" s="1" t="s">
        <v>1386</v>
      </c>
      <c r="C1387" s="1" t="s">
        <v>5495</v>
      </c>
      <c r="D1387" s="4">
        <v>8000</v>
      </c>
      <c r="E1387" s="4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3">
        <f t="shared" si="126"/>
        <v>1.10406125</v>
      </c>
      <c r="P1387" s="5">
        <f t="shared" si="127"/>
        <v>65.914104477611943</v>
      </c>
      <c r="Q1387" s="3" t="str">
        <f t="shared" si="128"/>
        <v>music</v>
      </c>
      <c r="R1387" t="str">
        <f t="shared" si="129"/>
        <v>rock</v>
      </c>
      <c r="S1387" s="13">
        <f t="shared" si="130"/>
        <v>42433.688900462963</v>
      </c>
      <c r="T1387" s="13">
        <f t="shared" si="131"/>
        <v>42489.507638888885</v>
      </c>
    </row>
    <row r="1388" spans="1:20" ht="32">
      <c r="A1388">
        <v>1386</v>
      </c>
      <c r="B1388" s="1" t="s">
        <v>1387</v>
      </c>
      <c r="C1388" s="1" t="s">
        <v>5496</v>
      </c>
      <c r="D1388" s="4">
        <v>400</v>
      </c>
      <c r="E1388" s="4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3">
        <f t="shared" si="126"/>
        <v>2.1875</v>
      </c>
      <c r="P1388" s="5">
        <f t="shared" si="127"/>
        <v>62.5</v>
      </c>
      <c r="Q1388" s="3" t="str">
        <f t="shared" si="128"/>
        <v>music</v>
      </c>
      <c r="R1388" t="str">
        <f t="shared" si="129"/>
        <v>rock</v>
      </c>
      <c r="S1388" s="13">
        <f t="shared" si="130"/>
        <v>42184.646863425922</v>
      </c>
      <c r="T1388" s="13">
        <f t="shared" si="131"/>
        <v>42214.646863425922</v>
      </c>
    </row>
    <row r="1389" spans="1:20" ht="48">
      <c r="A1389">
        <v>1387</v>
      </c>
      <c r="B1389" s="1" t="s">
        <v>1388</v>
      </c>
      <c r="C1389" s="1" t="s">
        <v>5497</v>
      </c>
      <c r="D1389" s="4">
        <v>4000</v>
      </c>
      <c r="E1389" s="4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3">
        <f t="shared" si="126"/>
        <v>1.36625</v>
      </c>
      <c r="P1389" s="5">
        <f t="shared" si="127"/>
        <v>70.064102564102569</v>
      </c>
      <c r="Q1389" s="3" t="str">
        <f t="shared" si="128"/>
        <v>music</v>
      </c>
      <c r="R1389" t="str">
        <f t="shared" si="129"/>
        <v>rock</v>
      </c>
      <c r="S1389" s="13">
        <f t="shared" si="130"/>
        <v>42126.92123842593</v>
      </c>
      <c r="T1389" s="13">
        <f t="shared" si="131"/>
        <v>42158.1875</v>
      </c>
    </row>
    <row r="1390" spans="1:20" ht="48">
      <c r="A1390">
        <v>1388</v>
      </c>
      <c r="B1390" s="1" t="s">
        <v>1389</v>
      </c>
      <c r="C1390" s="1" t="s">
        <v>5498</v>
      </c>
      <c r="D1390" s="4">
        <v>5000</v>
      </c>
      <c r="E1390" s="4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3">
        <f t="shared" si="126"/>
        <v>1.348074</v>
      </c>
      <c r="P1390" s="5">
        <f t="shared" si="127"/>
        <v>60.181874999999998</v>
      </c>
      <c r="Q1390" s="3" t="str">
        <f t="shared" si="128"/>
        <v>music</v>
      </c>
      <c r="R1390" t="str">
        <f t="shared" si="129"/>
        <v>rock</v>
      </c>
      <c r="S1390" s="13">
        <f t="shared" si="130"/>
        <v>42634.614780092597</v>
      </c>
      <c r="T1390" s="13">
        <f t="shared" si="131"/>
        <v>42660.676388888889</v>
      </c>
    </row>
    <row r="1391" spans="1:20" ht="32">
      <c r="A1391">
        <v>1389</v>
      </c>
      <c r="B1391" s="1" t="s">
        <v>1390</v>
      </c>
      <c r="C1391" s="1" t="s">
        <v>5499</v>
      </c>
      <c r="D1391" s="4">
        <v>500</v>
      </c>
      <c r="E1391" s="4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3">
        <f t="shared" si="126"/>
        <v>1.454</v>
      </c>
      <c r="P1391" s="5">
        <f t="shared" si="127"/>
        <v>21.382352941176471</v>
      </c>
      <c r="Q1391" s="3" t="str">
        <f t="shared" si="128"/>
        <v>music</v>
      </c>
      <c r="R1391" t="str">
        <f t="shared" si="129"/>
        <v>rock</v>
      </c>
      <c r="S1391" s="13">
        <f t="shared" si="130"/>
        <v>42565.480983796297</v>
      </c>
      <c r="T1391" s="13">
        <f t="shared" si="131"/>
        <v>42595.480983796297</v>
      </c>
    </row>
    <row r="1392" spans="1:20" ht="48">
      <c r="A1392">
        <v>1390</v>
      </c>
      <c r="B1392" s="1" t="s">
        <v>1391</v>
      </c>
      <c r="C1392" s="1" t="s">
        <v>5500</v>
      </c>
      <c r="D1392" s="4">
        <v>2800</v>
      </c>
      <c r="E1392" s="4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3">
        <f t="shared" si="126"/>
        <v>1.0910714285714285</v>
      </c>
      <c r="P1392" s="5">
        <f t="shared" si="127"/>
        <v>160.78947368421052</v>
      </c>
      <c r="Q1392" s="3" t="str">
        <f t="shared" si="128"/>
        <v>music</v>
      </c>
      <c r="R1392" t="str">
        <f t="shared" si="129"/>
        <v>rock</v>
      </c>
      <c r="S1392" s="13">
        <f t="shared" si="130"/>
        <v>42087.803310185183</v>
      </c>
      <c r="T1392" s="13">
        <f t="shared" si="131"/>
        <v>42121.716666666667</v>
      </c>
    </row>
    <row r="1393" spans="1:20" ht="48">
      <c r="A1393">
        <v>1391</v>
      </c>
      <c r="B1393" s="1" t="s">
        <v>1392</v>
      </c>
      <c r="C1393" s="1" t="s">
        <v>5501</v>
      </c>
      <c r="D1393" s="4">
        <v>500</v>
      </c>
      <c r="E1393" s="4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3">
        <f t="shared" si="126"/>
        <v>1.1020000000000001</v>
      </c>
      <c r="P1393" s="5">
        <f t="shared" si="127"/>
        <v>42.384615384615387</v>
      </c>
      <c r="Q1393" s="3" t="str">
        <f t="shared" si="128"/>
        <v>music</v>
      </c>
      <c r="R1393" t="str">
        <f t="shared" si="129"/>
        <v>rock</v>
      </c>
      <c r="S1393" s="13">
        <f t="shared" si="130"/>
        <v>42193.650671296295</v>
      </c>
      <c r="T1393" s="13">
        <f t="shared" si="131"/>
        <v>42238.207638888889</v>
      </c>
    </row>
    <row r="1394" spans="1:20" ht="48">
      <c r="A1394">
        <v>1392</v>
      </c>
      <c r="B1394" s="1" t="s">
        <v>1393</v>
      </c>
      <c r="C1394" s="1" t="s">
        <v>5502</v>
      </c>
      <c r="D1394" s="4">
        <v>2500</v>
      </c>
      <c r="E1394" s="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3">
        <f t="shared" si="126"/>
        <v>1.1364000000000001</v>
      </c>
      <c r="P1394" s="5">
        <f t="shared" si="127"/>
        <v>27.317307692307693</v>
      </c>
      <c r="Q1394" s="3" t="str">
        <f t="shared" si="128"/>
        <v>music</v>
      </c>
      <c r="R1394" t="str">
        <f t="shared" si="129"/>
        <v>rock</v>
      </c>
      <c r="S1394" s="13">
        <f t="shared" si="130"/>
        <v>42401.154930555553</v>
      </c>
      <c r="T1394" s="13">
        <f t="shared" si="131"/>
        <v>42432.154930555553</v>
      </c>
    </row>
    <row r="1395" spans="1:20" ht="16">
      <c r="A1395">
        <v>1393</v>
      </c>
      <c r="B1395" s="1" t="s">
        <v>1394</v>
      </c>
      <c r="C1395" s="1" t="s">
        <v>5503</v>
      </c>
      <c r="D1395" s="4">
        <v>10000</v>
      </c>
      <c r="E1395" s="4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3">
        <f t="shared" si="126"/>
        <v>1.0235000000000001</v>
      </c>
      <c r="P1395" s="5">
        <f t="shared" si="127"/>
        <v>196.82692307692307</v>
      </c>
      <c r="Q1395" s="3" t="str">
        <f t="shared" si="128"/>
        <v>music</v>
      </c>
      <c r="R1395" t="str">
        <f t="shared" si="129"/>
        <v>rock</v>
      </c>
      <c r="S1395" s="13">
        <f t="shared" si="130"/>
        <v>42553.681979166664</v>
      </c>
      <c r="T1395" s="13">
        <f t="shared" si="131"/>
        <v>42583.681979166664</v>
      </c>
    </row>
    <row r="1396" spans="1:20" ht="48">
      <c r="A1396">
        <v>1394</v>
      </c>
      <c r="B1396" s="1" t="s">
        <v>1395</v>
      </c>
      <c r="C1396" s="1" t="s">
        <v>5504</v>
      </c>
      <c r="D1396" s="4">
        <v>750</v>
      </c>
      <c r="E1396" s="4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3">
        <f t="shared" si="126"/>
        <v>1.2213333333333334</v>
      </c>
      <c r="P1396" s="5">
        <f t="shared" si="127"/>
        <v>53.882352941176471</v>
      </c>
      <c r="Q1396" s="3" t="str">
        <f t="shared" si="128"/>
        <v>music</v>
      </c>
      <c r="R1396" t="str">
        <f t="shared" si="129"/>
        <v>rock</v>
      </c>
      <c r="S1396" s="13">
        <f t="shared" si="130"/>
        <v>42752.144976851851</v>
      </c>
      <c r="T1396" s="13">
        <f t="shared" si="131"/>
        <v>42795.125</v>
      </c>
    </row>
    <row r="1397" spans="1:20" ht="16">
      <c r="A1397">
        <v>1395</v>
      </c>
      <c r="B1397" s="1" t="s">
        <v>1396</v>
      </c>
      <c r="C1397" s="1" t="s">
        <v>5505</v>
      </c>
      <c r="D1397" s="4">
        <v>3500</v>
      </c>
      <c r="E1397" s="4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3">
        <f t="shared" si="126"/>
        <v>1.1188571428571428</v>
      </c>
      <c r="P1397" s="5">
        <f t="shared" si="127"/>
        <v>47.756097560975611</v>
      </c>
      <c r="Q1397" s="3" t="str">
        <f t="shared" si="128"/>
        <v>music</v>
      </c>
      <c r="R1397" t="str">
        <f t="shared" si="129"/>
        <v>rock</v>
      </c>
      <c r="S1397" s="13">
        <f t="shared" si="130"/>
        <v>42719.90834490741</v>
      </c>
      <c r="T1397" s="13">
        <f t="shared" si="131"/>
        <v>42749.90834490741</v>
      </c>
    </row>
    <row r="1398" spans="1:20" ht="48">
      <c r="A1398">
        <v>1396</v>
      </c>
      <c r="B1398" s="1" t="s">
        <v>1397</v>
      </c>
      <c r="C1398" s="1" t="s">
        <v>5506</v>
      </c>
      <c r="D1398" s="4">
        <v>6000</v>
      </c>
      <c r="E1398" s="4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3">
        <f t="shared" si="126"/>
        <v>1.073</v>
      </c>
      <c r="P1398" s="5">
        <f t="shared" si="127"/>
        <v>88.191780821917803</v>
      </c>
      <c r="Q1398" s="3" t="str">
        <f t="shared" si="128"/>
        <v>music</v>
      </c>
      <c r="R1398" t="str">
        <f t="shared" si="129"/>
        <v>rock</v>
      </c>
      <c r="S1398" s="13">
        <f t="shared" si="130"/>
        <v>42018.99863425926</v>
      </c>
      <c r="T1398" s="13">
        <f t="shared" si="131"/>
        <v>42048.99863425926</v>
      </c>
    </row>
    <row r="1399" spans="1:20" ht="48">
      <c r="A1399">
        <v>1397</v>
      </c>
      <c r="B1399" s="1" t="s">
        <v>1398</v>
      </c>
      <c r="C1399" s="1" t="s">
        <v>5507</v>
      </c>
      <c r="D1399" s="4">
        <v>10000</v>
      </c>
      <c r="E1399" s="4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3">
        <f t="shared" si="126"/>
        <v>1.1385000000000001</v>
      </c>
      <c r="P1399" s="5">
        <f t="shared" si="127"/>
        <v>72.056962025316452</v>
      </c>
      <c r="Q1399" s="3" t="str">
        <f t="shared" si="128"/>
        <v>music</v>
      </c>
      <c r="R1399" t="str">
        <f t="shared" si="129"/>
        <v>rock</v>
      </c>
      <c r="S1399" s="13">
        <f t="shared" si="130"/>
        <v>42640.917939814812</v>
      </c>
      <c r="T1399" s="13">
        <f t="shared" si="131"/>
        <v>42670.888194444444</v>
      </c>
    </row>
    <row r="1400" spans="1:20" ht="48">
      <c r="A1400">
        <v>1398</v>
      </c>
      <c r="B1400" s="1" t="s">
        <v>1399</v>
      </c>
      <c r="C1400" s="1" t="s">
        <v>5508</v>
      </c>
      <c r="D1400" s="4">
        <v>4400</v>
      </c>
      <c r="E1400" s="4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3">
        <f t="shared" si="126"/>
        <v>1.0968181818181819</v>
      </c>
      <c r="P1400" s="5">
        <f t="shared" si="127"/>
        <v>74.246153846153845</v>
      </c>
      <c r="Q1400" s="3" t="str">
        <f t="shared" si="128"/>
        <v>music</v>
      </c>
      <c r="R1400" t="str">
        <f t="shared" si="129"/>
        <v>rock</v>
      </c>
      <c r="S1400" s="13">
        <f t="shared" si="130"/>
        <v>42526.874236111107</v>
      </c>
      <c r="T1400" s="13">
        <f t="shared" si="131"/>
        <v>42556.874236111107</v>
      </c>
    </row>
    <row r="1401" spans="1:20" ht="48">
      <c r="A1401">
        <v>1399</v>
      </c>
      <c r="B1401" s="1" t="s">
        <v>1400</v>
      </c>
      <c r="C1401" s="1" t="s">
        <v>5509</v>
      </c>
      <c r="D1401" s="4">
        <v>9000</v>
      </c>
      <c r="E1401" s="4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3">
        <f t="shared" si="126"/>
        <v>1.2614444444444444</v>
      </c>
      <c r="P1401" s="5">
        <f t="shared" si="127"/>
        <v>61.701086956521742</v>
      </c>
      <c r="Q1401" s="3" t="str">
        <f t="shared" si="128"/>
        <v>music</v>
      </c>
      <c r="R1401" t="str">
        <f t="shared" si="129"/>
        <v>rock</v>
      </c>
      <c r="S1401" s="13">
        <f t="shared" si="130"/>
        <v>41889.004317129627</v>
      </c>
      <c r="T1401" s="13">
        <f t="shared" si="131"/>
        <v>41919.004317129627</v>
      </c>
    </row>
    <row r="1402" spans="1:20" ht="48">
      <c r="A1402">
        <v>1400</v>
      </c>
      <c r="B1402" s="1" t="s">
        <v>1401</v>
      </c>
      <c r="C1402" s="1" t="s">
        <v>5510</v>
      </c>
      <c r="D1402" s="4">
        <v>350</v>
      </c>
      <c r="E1402" s="4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3">
        <f t="shared" si="126"/>
        <v>1.6742857142857144</v>
      </c>
      <c r="P1402" s="5">
        <f t="shared" si="127"/>
        <v>17.235294117647058</v>
      </c>
      <c r="Q1402" s="3" t="str">
        <f t="shared" si="128"/>
        <v>music</v>
      </c>
      <c r="R1402" t="str">
        <f t="shared" si="129"/>
        <v>rock</v>
      </c>
      <c r="S1402" s="13">
        <f t="shared" si="130"/>
        <v>42498.341122685189</v>
      </c>
      <c r="T1402" s="13">
        <f t="shared" si="131"/>
        <v>42533.229166666672</v>
      </c>
    </row>
    <row r="1403" spans="1:20" ht="48">
      <c r="A1403">
        <v>1401</v>
      </c>
      <c r="B1403" s="1" t="s">
        <v>1402</v>
      </c>
      <c r="C1403" s="1" t="s">
        <v>5511</v>
      </c>
      <c r="D1403" s="4">
        <v>2500</v>
      </c>
      <c r="E1403" s="4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3">
        <f t="shared" si="126"/>
        <v>4.9652000000000003</v>
      </c>
      <c r="P1403" s="5">
        <f t="shared" si="127"/>
        <v>51.720833333333331</v>
      </c>
      <c r="Q1403" s="3" t="str">
        <f t="shared" si="128"/>
        <v>music</v>
      </c>
      <c r="R1403" t="str">
        <f t="shared" si="129"/>
        <v>rock</v>
      </c>
      <c r="S1403" s="13">
        <f t="shared" si="130"/>
        <v>41399.99622685185</v>
      </c>
      <c r="T1403" s="13">
        <f t="shared" si="131"/>
        <v>41420.99622685185</v>
      </c>
    </row>
    <row r="1404" spans="1:20" ht="48">
      <c r="A1404">
        <v>1402</v>
      </c>
      <c r="B1404" s="1" t="s">
        <v>1403</v>
      </c>
      <c r="C1404" s="1" t="s">
        <v>5512</v>
      </c>
      <c r="D1404" s="4">
        <v>2500</v>
      </c>
      <c r="E1404" s="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3">
        <f t="shared" si="126"/>
        <v>1.0915999999999999</v>
      </c>
      <c r="P1404" s="5">
        <f t="shared" si="127"/>
        <v>24.150442477876105</v>
      </c>
      <c r="Q1404" s="3" t="str">
        <f t="shared" si="128"/>
        <v>music</v>
      </c>
      <c r="R1404" t="str">
        <f t="shared" si="129"/>
        <v>rock</v>
      </c>
      <c r="S1404" s="13">
        <f t="shared" si="130"/>
        <v>42065.053368055553</v>
      </c>
      <c r="T1404" s="13">
        <f t="shared" si="131"/>
        <v>42125.011701388896</v>
      </c>
    </row>
    <row r="1405" spans="1:20" ht="48">
      <c r="A1405">
        <v>1403</v>
      </c>
      <c r="B1405" s="1" t="s">
        <v>1404</v>
      </c>
      <c r="C1405" s="1" t="s">
        <v>5513</v>
      </c>
      <c r="D1405" s="4">
        <v>4000</v>
      </c>
      <c r="E1405" s="4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3">
        <f t="shared" si="126"/>
        <v>1.0257499999999999</v>
      </c>
      <c r="P1405" s="5">
        <f t="shared" si="127"/>
        <v>62.166666666666664</v>
      </c>
      <c r="Q1405" s="3" t="str">
        <f t="shared" si="128"/>
        <v>music</v>
      </c>
      <c r="R1405" t="str">
        <f t="shared" si="129"/>
        <v>rock</v>
      </c>
      <c r="S1405" s="13">
        <f t="shared" si="130"/>
        <v>41451.062905092593</v>
      </c>
      <c r="T1405" s="13">
        <f t="shared" si="131"/>
        <v>41481.062905092593</v>
      </c>
    </row>
    <row r="1406" spans="1:20" ht="48">
      <c r="A1406">
        <v>1404</v>
      </c>
      <c r="B1406" s="1" t="s">
        <v>1405</v>
      </c>
      <c r="C1406" s="1" t="s">
        <v>5514</v>
      </c>
      <c r="D1406" s="4">
        <v>14500</v>
      </c>
      <c r="E1406" s="4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3">
        <f t="shared" si="126"/>
        <v>1.6620689655172414E-2</v>
      </c>
      <c r="P1406" s="5">
        <f t="shared" si="127"/>
        <v>48.2</v>
      </c>
      <c r="Q1406" s="3" t="str">
        <f t="shared" si="128"/>
        <v>publishing</v>
      </c>
      <c r="R1406" t="str">
        <f t="shared" si="129"/>
        <v>translations</v>
      </c>
      <c r="S1406" s="13">
        <f t="shared" si="130"/>
        <v>42032.510243055556</v>
      </c>
      <c r="T1406" s="13">
        <f t="shared" si="131"/>
        <v>42057.510243055556</v>
      </c>
    </row>
    <row r="1407" spans="1:20" ht="32">
      <c r="A1407">
        <v>1405</v>
      </c>
      <c r="B1407" s="1" t="s">
        <v>1406</v>
      </c>
      <c r="C1407" s="1" t="s">
        <v>5515</v>
      </c>
      <c r="D1407" s="4">
        <v>25000</v>
      </c>
      <c r="E1407" s="4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3">
        <f t="shared" si="126"/>
        <v>4.1999999999999997E-3</v>
      </c>
      <c r="P1407" s="5">
        <f t="shared" si="127"/>
        <v>6.1764705882352944</v>
      </c>
      <c r="Q1407" s="3" t="str">
        <f t="shared" si="128"/>
        <v>publishing</v>
      </c>
      <c r="R1407" t="str">
        <f t="shared" si="129"/>
        <v>translations</v>
      </c>
      <c r="S1407" s="13">
        <f t="shared" si="130"/>
        <v>41941.680567129632</v>
      </c>
      <c r="T1407" s="13">
        <f t="shared" si="131"/>
        <v>41971.722233796296</v>
      </c>
    </row>
    <row r="1408" spans="1:20" ht="16">
      <c r="A1408">
        <v>1406</v>
      </c>
      <c r="B1408" s="1" t="s">
        <v>1407</v>
      </c>
      <c r="C1408" s="1" t="s">
        <v>5516</v>
      </c>
      <c r="D1408" s="4">
        <v>12000</v>
      </c>
      <c r="E1408" s="4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3">
        <f t="shared" si="126"/>
        <v>1.25E-3</v>
      </c>
      <c r="P1408" s="5">
        <f t="shared" si="127"/>
        <v>5</v>
      </c>
      <c r="Q1408" s="3" t="str">
        <f t="shared" si="128"/>
        <v>publishing</v>
      </c>
      <c r="R1408" t="str">
        <f t="shared" si="129"/>
        <v>translations</v>
      </c>
      <c r="S1408" s="13">
        <f t="shared" si="130"/>
        <v>42297.432951388888</v>
      </c>
      <c r="T1408" s="13">
        <f t="shared" si="131"/>
        <v>42350.416666666672</v>
      </c>
    </row>
    <row r="1409" spans="1:20" ht="48">
      <c r="A1409">
        <v>1407</v>
      </c>
      <c r="B1409" s="1" t="s">
        <v>1408</v>
      </c>
      <c r="C1409" s="1" t="s">
        <v>5517</v>
      </c>
      <c r="D1409" s="4">
        <v>3000</v>
      </c>
      <c r="E1409" s="4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3">
        <f t="shared" si="126"/>
        <v>5.0000000000000001E-3</v>
      </c>
      <c r="P1409" s="5">
        <f t="shared" si="127"/>
        <v>7.5</v>
      </c>
      <c r="Q1409" s="3" t="str">
        <f t="shared" si="128"/>
        <v>publishing</v>
      </c>
      <c r="R1409" t="str">
        <f t="shared" si="129"/>
        <v>translations</v>
      </c>
      <c r="S1409" s="13">
        <f t="shared" si="130"/>
        <v>41838.536782407406</v>
      </c>
      <c r="T1409" s="13">
        <f t="shared" si="131"/>
        <v>41863.536782407406</v>
      </c>
    </row>
    <row r="1410" spans="1:20" ht="48">
      <c r="A1410">
        <v>1408</v>
      </c>
      <c r="B1410" s="1" t="s">
        <v>1409</v>
      </c>
      <c r="C1410" s="1" t="s">
        <v>5518</v>
      </c>
      <c r="D1410" s="4">
        <v>1000</v>
      </c>
      <c r="E1410" s="4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3">
        <f t="shared" si="126"/>
        <v>7.1999999999999995E-2</v>
      </c>
      <c r="P1410" s="5">
        <f t="shared" si="127"/>
        <v>12</v>
      </c>
      <c r="Q1410" s="3" t="str">
        <f t="shared" si="128"/>
        <v>publishing</v>
      </c>
      <c r="R1410" t="str">
        <f t="shared" si="129"/>
        <v>translations</v>
      </c>
      <c r="S1410" s="13">
        <f t="shared" si="130"/>
        <v>42291.872175925921</v>
      </c>
      <c r="T1410" s="13">
        <f t="shared" si="131"/>
        <v>42321.913842592592</v>
      </c>
    </row>
    <row r="1411" spans="1:20" ht="48">
      <c r="A1411">
        <v>1409</v>
      </c>
      <c r="B1411" s="1" t="s">
        <v>1410</v>
      </c>
      <c r="C1411" s="1" t="s">
        <v>5519</v>
      </c>
      <c r="D1411" s="4">
        <v>4000</v>
      </c>
      <c r="E1411" s="4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3">
        <f t="shared" ref="O1411:O1474" si="132">E1411/D1411</f>
        <v>0</v>
      </c>
      <c r="P1411" s="5" t="e">
        <f t="shared" ref="P1411:P1474" si="133">E1411/L1411</f>
        <v>#DIV/0!</v>
      </c>
      <c r="Q1411" s="3" t="str">
        <f t="shared" ref="Q1411:Q1474" si="134">LEFT(N1411,SEARCH("/",N1411)-1)</f>
        <v>publishing</v>
      </c>
      <c r="R1411" t="str">
        <f t="shared" ref="R1411:R1474" si="135">RIGHT(N1411,LEN(N1411)-SEARCH("/",N1411))</f>
        <v>translations</v>
      </c>
      <c r="S1411" s="13">
        <f t="shared" ref="S1411:S1474" si="136">(((J1411/60)/60)/24)+DATE(1970,1,1)</f>
        <v>41945.133506944447</v>
      </c>
      <c r="T1411" s="13">
        <f t="shared" ref="T1411:T1474" si="137">(((I1411/60)/60)/24)+DATE(1970,1,1)</f>
        <v>42005.175173611111</v>
      </c>
    </row>
    <row r="1412" spans="1:20" ht="48">
      <c r="A1412">
        <v>1410</v>
      </c>
      <c r="B1412" s="1" t="s">
        <v>1411</v>
      </c>
      <c r="C1412" s="1" t="s">
        <v>5520</v>
      </c>
      <c r="D1412" s="4">
        <v>6000</v>
      </c>
      <c r="E1412" s="4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3">
        <f t="shared" si="132"/>
        <v>1.6666666666666666E-4</v>
      </c>
      <c r="P1412" s="5">
        <f t="shared" si="133"/>
        <v>1</v>
      </c>
      <c r="Q1412" s="3" t="str">
        <f t="shared" si="134"/>
        <v>publishing</v>
      </c>
      <c r="R1412" t="str">
        <f t="shared" si="135"/>
        <v>translations</v>
      </c>
      <c r="S1412" s="13">
        <f t="shared" si="136"/>
        <v>42479.318518518514</v>
      </c>
      <c r="T1412" s="13">
        <f t="shared" si="137"/>
        <v>42524.318518518514</v>
      </c>
    </row>
    <row r="1413" spans="1:20" ht="48">
      <c r="A1413">
        <v>1411</v>
      </c>
      <c r="B1413" s="1" t="s">
        <v>1412</v>
      </c>
      <c r="C1413" s="1" t="s">
        <v>5521</v>
      </c>
      <c r="D1413" s="4">
        <v>3000</v>
      </c>
      <c r="E1413" s="4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3">
        <f t="shared" si="132"/>
        <v>2.3333333333333335E-3</v>
      </c>
      <c r="P1413" s="5">
        <f t="shared" si="133"/>
        <v>2.3333333333333335</v>
      </c>
      <c r="Q1413" s="3" t="str">
        <f t="shared" si="134"/>
        <v>publishing</v>
      </c>
      <c r="R1413" t="str">
        <f t="shared" si="135"/>
        <v>translations</v>
      </c>
      <c r="S1413" s="13">
        <f t="shared" si="136"/>
        <v>42013.059027777781</v>
      </c>
      <c r="T1413" s="13">
        <f t="shared" si="137"/>
        <v>42041.059027777781</v>
      </c>
    </row>
    <row r="1414" spans="1:20" ht="32">
      <c r="A1414">
        <v>1412</v>
      </c>
      <c r="B1414" s="1" t="s">
        <v>1413</v>
      </c>
      <c r="C1414" s="1" t="s">
        <v>5522</v>
      </c>
      <c r="D1414" s="4">
        <v>7000</v>
      </c>
      <c r="E1414" s="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3">
        <f t="shared" si="132"/>
        <v>4.5714285714285714E-2</v>
      </c>
      <c r="P1414" s="5">
        <f t="shared" si="133"/>
        <v>24.615384615384617</v>
      </c>
      <c r="Q1414" s="3" t="str">
        <f t="shared" si="134"/>
        <v>publishing</v>
      </c>
      <c r="R1414" t="str">
        <f t="shared" si="135"/>
        <v>translations</v>
      </c>
      <c r="S1414" s="13">
        <f t="shared" si="136"/>
        <v>41947.063645833332</v>
      </c>
      <c r="T1414" s="13">
        <f t="shared" si="137"/>
        <v>41977.063645833332</v>
      </c>
    </row>
    <row r="1415" spans="1:20" ht="48">
      <c r="A1415">
        <v>1413</v>
      </c>
      <c r="B1415" s="1" t="s">
        <v>1414</v>
      </c>
      <c r="C1415" s="1" t="s">
        <v>5523</v>
      </c>
      <c r="D1415" s="4">
        <v>2000</v>
      </c>
      <c r="E1415" s="4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3">
        <f t="shared" si="132"/>
        <v>0.05</v>
      </c>
      <c r="P1415" s="5">
        <f t="shared" si="133"/>
        <v>100</v>
      </c>
      <c r="Q1415" s="3" t="str">
        <f t="shared" si="134"/>
        <v>publishing</v>
      </c>
      <c r="R1415" t="str">
        <f t="shared" si="135"/>
        <v>translations</v>
      </c>
      <c r="S1415" s="13">
        <f t="shared" si="136"/>
        <v>42360.437152777777</v>
      </c>
      <c r="T1415" s="13">
        <f t="shared" si="137"/>
        <v>42420.437152777777</v>
      </c>
    </row>
    <row r="1416" spans="1:20" ht="48">
      <c r="A1416">
        <v>1414</v>
      </c>
      <c r="B1416" s="1" t="s">
        <v>1415</v>
      </c>
      <c r="C1416" s="1" t="s">
        <v>5524</v>
      </c>
      <c r="D1416" s="4">
        <v>500</v>
      </c>
      <c r="E1416" s="4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3">
        <f t="shared" si="132"/>
        <v>2E-3</v>
      </c>
      <c r="P1416" s="5">
        <f t="shared" si="133"/>
        <v>1</v>
      </c>
      <c r="Q1416" s="3" t="str">
        <f t="shared" si="134"/>
        <v>publishing</v>
      </c>
      <c r="R1416" t="str">
        <f t="shared" si="135"/>
        <v>translations</v>
      </c>
      <c r="S1416" s="13">
        <f t="shared" si="136"/>
        <v>42708.25309027778</v>
      </c>
      <c r="T1416" s="13">
        <f t="shared" si="137"/>
        <v>42738.25309027778</v>
      </c>
    </row>
    <row r="1417" spans="1:20" ht="48">
      <c r="A1417">
        <v>1415</v>
      </c>
      <c r="B1417" s="1" t="s">
        <v>1416</v>
      </c>
      <c r="C1417" s="1" t="s">
        <v>5525</v>
      </c>
      <c r="D1417" s="4">
        <v>4400</v>
      </c>
      <c r="E1417" s="4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3">
        <f t="shared" si="132"/>
        <v>0.18181818181818182</v>
      </c>
      <c r="P1417" s="5">
        <f t="shared" si="133"/>
        <v>88.888888888888886</v>
      </c>
      <c r="Q1417" s="3" t="str">
        <f t="shared" si="134"/>
        <v>publishing</v>
      </c>
      <c r="R1417" t="str">
        <f t="shared" si="135"/>
        <v>translations</v>
      </c>
      <c r="S1417" s="13">
        <f t="shared" si="136"/>
        <v>42192.675821759258</v>
      </c>
      <c r="T1417" s="13">
        <f t="shared" si="137"/>
        <v>42232.675821759258</v>
      </c>
    </row>
    <row r="1418" spans="1:20" ht="48">
      <c r="A1418">
        <v>1416</v>
      </c>
      <c r="B1418" s="1" t="s">
        <v>1417</v>
      </c>
      <c r="C1418" s="1" t="s">
        <v>5526</v>
      </c>
      <c r="D1418" s="4">
        <v>50000</v>
      </c>
      <c r="E1418" s="4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3">
        <f t="shared" si="132"/>
        <v>0</v>
      </c>
      <c r="P1418" s="5" t="e">
        <f t="shared" si="133"/>
        <v>#DIV/0!</v>
      </c>
      <c r="Q1418" s="3" t="str">
        <f t="shared" si="134"/>
        <v>publishing</v>
      </c>
      <c r="R1418" t="str">
        <f t="shared" si="135"/>
        <v>translations</v>
      </c>
      <c r="S1418" s="13">
        <f t="shared" si="136"/>
        <v>42299.926145833335</v>
      </c>
      <c r="T1418" s="13">
        <f t="shared" si="137"/>
        <v>42329.967812499999</v>
      </c>
    </row>
    <row r="1419" spans="1:20" ht="48">
      <c r="A1419">
        <v>1417</v>
      </c>
      <c r="B1419" s="1" t="s">
        <v>1418</v>
      </c>
      <c r="C1419" s="1" t="s">
        <v>5527</v>
      </c>
      <c r="D1419" s="4">
        <v>4500</v>
      </c>
      <c r="E1419" s="4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3">
        <f t="shared" si="132"/>
        <v>1.2222222222222223E-2</v>
      </c>
      <c r="P1419" s="5">
        <f t="shared" si="133"/>
        <v>27.5</v>
      </c>
      <c r="Q1419" s="3" t="str">
        <f t="shared" si="134"/>
        <v>publishing</v>
      </c>
      <c r="R1419" t="str">
        <f t="shared" si="135"/>
        <v>translations</v>
      </c>
      <c r="S1419" s="13">
        <f t="shared" si="136"/>
        <v>42232.15016203704</v>
      </c>
      <c r="T1419" s="13">
        <f t="shared" si="137"/>
        <v>42262.465972222228</v>
      </c>
    </row>
    <row r="1420" spans="1:20" ht="64">
      <c r="A1420">
        <v>1418</v>
      </c>
      <c r="B1420" s="1" t="s">
        <v>1419</v>
      </c>
      <c r="C1420" s="1" t="s">
        <v>5528</v>
      </c>
      <c r="D1420" s="4">
        <v>3000</v>
      </c>
      <c r="E1420" s="4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3">
        <f t="shared" si="132"/>
        <v>2E-3</v>
      </c>
      <c r="P1420" s="5">
        <f t="shared" si="133"/>
        <v>6</v>
      </c>
      <c r="Q1420" s="3" t="str">
        <f t="shared" si="134"/>
        <v>publishing</v>
      </c>
      <c r="R1420" t="str">
        <f t="shared" si="135"/>
        <v>translations</v>
      </c>
      <c r="S1420" s="13">
        <f t="shared" si="136"/>
        <v>42395.456412037034</v>
      </c>
      <c r="T1420" s="13">
        <f t="shared" si="137"/>
        <v>42425.456412037034</v>
      </c>
    </row>
    <row r="1421" spans="1:20" ht="48">
      <c r="A1421">
        <v>1419</v>
      </c>
      <c r="B1421" s="1" t="s">
        <v>1420</v>
      </c>
      <c r="C1421" s="1" t="s">
        <v>5529</v>
      </c>
      <c r="D1421" s="4">
        <v>6300</v>
      </c>
      <c r="E1421" s="4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3">
        <f t="shared" si="132"/>
        <v>7.0634920634920634E-2</v>
      </c>
      <c r="P1421" s="5">
        <f t="shared" si="133"/>
        <v>44.5</v>
      </c>
      <c r="Q1421" s="3" t="str">
        <f t="shared" si="134"/>
        <v>publishing</v>
      </c>
      <c r="R1421" t="str">
        <f t="shared" si="135"/>
        <v>translations</v>
      </c>
      <c r="S1421" s="13">
        <f t="shared" si="136"/>
        <v>42622.456238425926</v>
      </c>
      <c r="T1421" s="13">
        <f t="shared" si="137"/>
        <v>42652.456238425926</v>
      </c>
    </row>
    <row r="1422" spans="1:20" ht="16">
      <c r="A1422">
        <v>1420</v>
      </c>
      <c r="B1422" s="1" t="s">
        <v>1421</v>
      </c>
      <c r="C1422" s="1" t="s">
        <v>5530</v>
      </c>
      <c r="D1422" s="4">
        <v>110</v>
      </c>
      <c r="E1422" s="4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3">
        <f t="shared" si="132"/>
        <v>2.7272727272727271E-2</v>
      </c>
      <c r="P1422" s="5">
        <f t="shared" si="133"/>
        <v>1</v>
      </c>
      <c r="Q1422" s="3" t="str">
        <f t="shared" si="134"/>
        <v>publishing</v>
      </c>
      <c r="R1422" t="str">
        <f t="shared" si="135"/>
        <v>translations</v>
      </c>
      <c r="S1422" s="13">
        <f t="shared" si="136"/>
        <v>42524.667662037042</v>
      </c>
      <c r="T1422" s="13">
        <f t="shared" si="137"/>
        <v>42549.667662037042</v>
      </c>
    </row>
    <row r="1423" spans="1:20" ht="48">
      <c r="A1423">
        <v>1421</v>
      </c>
      <c r="B1423" s="1" t="s">
        <v>1422</v>
      </c>
      <c r="C1423" s="1" t="s">
        <v>5531</v>
      </c>
      <c r="D1423" s="4">
        <v>200000</v>
      </c>
      <c r="E1423" s="4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3">
        <f t="shared" si="132"/>
        <v>1E-3</v>
      </c>
      <c r="P1423" s="5">
        <f t="shared" si="133"/>
        <v>100</v>
      </c>
      <c r="Q1423" s="3" t="str">
        <f t="shared" si="134"/>
        <v>publishing</v>
      </c>
      <c r="R1423" t="str">
        <f t="shared" si="135"/>
        <v>translations</v>
      </c>
      <c r="S1423" s="13">
        <f t="shared" si="136"/>
        <v>42013.915613425925</v>
      </c>
      <c r="T1423" s="13">
        <f t="shared" si="137"/>
        <v>42043.915613425925</v>
      </c>
    </row>
    <row r="1424" spans="1:20" ht="48">
      <c r="A1424">
        <v>1422</v>
      </c>
      <c r="B1424" s="1" t="s">
        <v>1423</v>
      </c>
      <c r="C1424" s="1" t="s">
        <v>5532</v>
      </c>
      <c r="D1424" s="4">
        <v>25000</v>
      </c>
      <c r="E1424" s="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3">
        <f t="shared" si="132"/>
        <v>1.0399999999999999E-3</v>
      </c>
      <c r="P1424" s="5">
        <f t="shared" si="133"/>
        <v>13</v>
      </c>
      <c r="Q1424" s="3" t="str">
        <f t="shared" si="134"/>
        <v>publishing</v>
      </c>
      <c r="R1424" t="str">
        <f t="shared" si="135"/>
        <v>translations</v>
      </c>
      <c r="S1424" s="13">
        <f t="shared" si="136"/>
        <v>42604.239629629628</v>
      </c>
      <c r="T1424" s="13">
        <f t="shared" si="137"/>
        <v>42634.239629629628</v>
      </c>
    </row>
    <row r="1425" spans="1:20" ht="48">
      <c r="A1425">
        <v>1423</v>
      </c>
      <c r="B1425" s="1" t="s">
        <v>1424</v>
      </c>
      <c r="C1425" s="1" t="s">
        <v>5533</v>
      </c>
      <c r="D1425" s="4">
        <v>30000</v>
      </c>
      <c r="E1425" s="4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3">
        <f t="shared" si="132"/>
        <v>3.3333333333333335E-3</v>
      </c>
      <c r="P1425" s="5">
        <f t="shared" si="133"/>
        <v>100</v>
      </c>
      <c r="Q1425" s="3" t="str">
        <f t="shared" si="134"/>
        <v>publishing</v>
      </c>
      <c r="R1425" t="str">
        <f t="shared" si="135"/>
        <v>translations</v>
      </c>
      <c r="S1425" s="13">
        <f t="shared" si="136"/>
        <v>42340.360312500001</v>
      </c>
      <c r="T1425" s="13">
        <f t="shared" si="137"/>
        <v>42370.360312500001</v>
      </c>
    </row>
    <row r="1426" spans="1:20" ht="48">
      <c r="A1426">
        <v>1424</v>
      </c>
      <c r="B1426" s="1" t="s">
        <v>1425</v>
      </c>
      <c r="C1426" s="1" t="s">
        <v>5534</v>
      </c>
      <c r="D1426" s="4">
        <v>7500</v>
      </c>
      <c r="E1426" s="4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3">
        <f t="shared" si="132"/>
        <v>0.2036</v>
      </c>
      <c r="P1426" s="5">
        <f t="shared" si="133"/>
        <v>109.07142857142857</v>
      </c>
      <c r="Q1426" s="3" t="str">
        <f t="shared" si="134"/>
        <v>publishing</v>
      </c>
      <c r="R1426" t="str">
        <f t="shared" si="135"/>
        <v>translations</v>
      </c>
      <c r="S1426" s="13">
        <f t="shared" si="136"/>
        <v>42676.717615740738</v>
      </c>
      <c r="T1426" s="13">
        <f t="shared" si="137"/>
        <v>42689.759282407409</v>
      </c>
    </row>
    <row r="1427" spans="1:20" ht="48">
      <c r="A1427">
        <v>1425</v>
      </c>
      <c r="B1427" s="1" t="s">
        <v>1426</v>
      </c>
      <c r="C1427" s="1" t="s">
        <v>5535</v>
      </c>
      <c r="D1427" s="4">
        <v>13000</v>
      </c>
      <c r="E1427" s="4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3">
        <f t="shared" si="132"/>
        <v>0</v>
      </c>
      <c r="P1427" s="5" t="e">
        <f t="shared" si="133"/>
        <v>#DIV/0!</v>
      </c>
      <c r="Q1427" s="3" t="str">
        <f t="shared" si="134"/>
        <v>publishing</v>
      </c>
      <c r="R1427" t="str">
        <f t="shared" si="135"/>
        <v>translations</v>
      </c>
      <c r="S1427" s="13">
        <f t="shared" si="136"/>
        <v>42093.131469907406</v>
      </c>
      <c r="T1427" s="13">
        <f t="shared" si="137"/>
        <v>42123.131469907406</v>
      </c>
    </row>
    <row r="1428" spans="1:20" ht="48">
      <c r="A1428">
        <v>1426</v>
      </c>
      <c r="B1428" s="1" t="s">
        <v>1427</v>
      </c>
      <c r="C1428" s="1" t="s">
        <v>5536</v>
      </c>
      <c r="D1428" s="4">
        <v>1000</v>
      </c>
      <c r="E1428" s="4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3">
        <f t="shared" si="132"/>
        <v>0</v>
      </c>
      <c r="P1428" s="5" t="e">
        <f t="shared" si="133"/>
        <v>#DIV/0!</v>
      </c>
      <c r="Q1428" s="3" t="str">
        <f t="shared" si="134"/>
        <v>publishing</v>
      </c>
      <c r="R1428" t="str">
        <f t="shared" si="135"/>
        <v>translations</v>
      </c>
      <c r="S1428" s="13">
        <f t="shared" si="136"/>
        <v>42180.390277777777</v>
      </c>
      <c r="T1428" s="13">
        <f t="shared" si="137"/>
        <v>42240.390277777777</v>
      </c>
    </row>
    <row r="1429" spans="1:20" ht="48">
      <c r="A1429">
        <v>1427</v>
      </c>
      <c r="B1429" s="1" t="s">
        <v>1428</v>
      </c>
      <c r="C1429" s="1" t="s">
        <v>5537</v>
      </c>
      <c r="D1429" s="4">
        <v>5000</v>
      </c>
      <c r="E1429" s="4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3">
        <f t="shared" si="132"/>
        <v>8.3799999999999999E-2</v>
      </c>
      <c r="P1429" s="5">
        <f t="shared" si="133"/>
        <v>104.75</v>
      </c>
      <c r="Q1429" s="3" t="str">
        <f t="shared" si="134"/>
        <v>publishing</v>
      </c>
      <c r="R1429" t="str">
        <f t="shared" si="135"/>
        <v>translations</v>
      </c>
      <c r="S1429" s="13">
        <f t="shared" si="136"/>
        <v>42601.851678240739</v>
      </c>
      <c r="T1429" s="13">
        <f t="shared" si="137"/>
        <v>42631.851678240739</v>
      </c>
    </row>
    <row r="1430" spans="1:20" ht="48">
      <c r="A1430">
        <v>1428</v>
      </c>
      <c r="B1430" s="1" t="s">
        <v>1429</v>
      </c>
      <c r="C1430" s="1" t="s">
        <v>5538</v>
      </c>
      <c r="D1430" s="4">
        <v>1000</v>
      </c>
      <c r="E1430" s="4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3">
        <f t="shared" si="132"/>
        <v>4.4999999999999998E-2</v>
      </c>
      <c r="P1430" s="5">
        <f t="shared" si="133"/>
        <v>15</v>
      </c>
      <c r="Q1430" s="3" t="str">
        <f t="shared" si="134"/>
        <v>publishing</v>
      </c>
      <c r="R1430" t="str">
        <f t="shared" si="135"/>
        <v>translations</v>
      </c>
      <c r="S1430" s="13">
        <f t="shared" si="136"/>
        <v>42432.379826388889</v>
      </c>
      <c r="T1430" s="13">
        <f t="shared" si="137"/>
        <v>42462.338159722218</v>
      </c>
    </row>
    <row r="1431" spans="1:20" ht="32">
      <c r="A1431">
        <v>1429</v>
      </c>
      <c r="B1431" s="1" t="s">
        <v>1430</v>
      </c>
      <c r="C1431" s="1" t="s">
        <v>5539</v>
      </c>
      <c r="D1431" s="4">
        <v>10000</v>
      </c>
      <c r="E1431" s="4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3">
        <f t="shared" si="132"/>
        <v>0</v>
      </c>
      <c r="P1431" s="5" t="e">
        <f t="shared" si="133"/>
        <v>#DIV/0!</v>
      </c>
      <c r="Q1431" s="3" t="str">
        <f t="shared" si="134"/>
        <v>publishing</v>
      </c>
      <c r="R1431" t="str">
        <f t="shared" si="135"/>
        <v>translations</v>
      </c>
      <c r="S1431" s="13">
        <f t="shared" si="136"/>
        <v>42074.060671296291</v>
      </c>
      <c r="T1431" s="13">
        <f t="shared" si="137"/>
        <v>42104.060671296291</v>
      </c>
    </row>
    <row r="1432" spans="1:20" ht="48">
      <c r="A1432">
        <v>1430</v>
      </c>
      <c r="B1432" s="1" t="s">
        <v>1431</v>
      </c>
      <c r="C1432" s="1" t="s">
        <v>5540</v>
      </c>
      <c r="D1432" s="4">
        <v>5000</v>
      </c>
      <c r="E1432" s="4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3">
        <f t="shared" si="132"/>
        <v>8.0600000000000005E-2</v>
      </c>
      <c r="P1432" s="5">
        <f t="shared" si="133"/>
        <v>80.599999999999994</v>
      </c>
      <c r="Q1432" s="3" t="str">
        <f t="shared" si="134"/>
        <v>publishing</v>
      </c>
      <c r="R1432" t="str">
        <f t="shared" si="135"/>
        <v>translations</v>
      </c>
      <c r="S1432" s="13">
        <f t="shared" si="136"/>
        <v>41961.813518518517</v>
      </c>
      <c r="T1432" s="13">
        <f t="shared" si="137"/>
        <v>41992.813518518517</v>
      </c>
    </row>
    <row r="1433" spans="1:20" ht="48">
      <c r="A1433">
        <v>1431</v>
      </c>
      <c r="B1433" s="1" t="s">
        <v>1432</v>
      </c>
      <c r="C1433" s="1" t="s">
        <v>5541</v>
      </c>
      <c r="D1433" s="4">
        <v>17000</v>
      </c>
      <c r="E1433" s="4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3">
        <f t="shared" si="132"/>
        <v>0.31947058823529412</v>
      </c>
      <c r="P1433" s="5">
        <f t="shared" si="133"/>
        <v>115.55319148936171</v>
      </c>
      <c r="Q1433" s="3" t="str">
        <f t="shared" si="134"/>
        <v>publishing</v>
      </c>
      <c r="R1433" t="str">
        <f t="shared" si="135"/>
        <v>translations</v>
      </c>
      <c r="S1433" s="13">
        <f t="shared" si="136"/>
        <v>42304.210833333331</v>
      </c>
      <c r="T1433" s="13">
        <f t="shared" si="137"/>
        <v>42334.252500000002</v>
      </c>
    </row>
    <row r="1434" spans="1:20" ht="48">
      <c r="A1434">
        <v>1432</v>
      </c>
      <c r="B1434" s="1" t="s">
        <v>1433</v>
      </c>
      <c r="C1434" s="1" t="s">
        <v>5542</v>
      </c>
      <c r="D1434" s="4">
        <v>40000</v>
      </c>
      <c r="E1434" s="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3">
        <f t="shared" si="132"/>
        <v>0</v>
      </c>
      <c r="P1434" s="5" t="e">
        <f t="shared" si="133"/>
        <v>#DIV/0!</v>
      </c>
      <c r="Q1434" s="3" t="str">
        <f t="shared" si="134"/>
        <v>publishing</v>
      </c>
      <c r="R1434" t="str">
        <f t="shared" si="135"/>
        <v>translations</v>
      </c>
      <c r="S1434" s="13">
        <f t="shared" si="136"/>
        <v>42175.780416666668</v>
      </c>
      <c r="T1434" s="13">
        <f t="shared" si="137"/>
        <v>42205.780416666668</v>
      </c>
    </row>
    <row r="1435" spans="1:20" ht="48">
      <c r="A1435">
        <v>1433</v>
      </c>
      <c r="B1435" s="1" t="s">
        <v>1434</v>
      </c>
      <c r="C1435" s="1" t="s">
        <v>5543</v>
      </c>
      <c r="D1435" s="4">
        <v>12000</v>
      </c>
      <c r="E1435" s="4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3">
        <f t="shared" si="132"/>
        <v>6.7083333333333328E-2</v>
      </c>
      <c r="P1435" s="5">
        <f t="shared" si="133"/>
        <v>80.5</v>
      </c>
      <c r="Q1435" s="3" t="str">
        <f t="shared" si="134"/>
        <v>publishing</v>
      </c>
      <c r="R1435" t="str">
        <f t="shared" si="135"/>
        <v>translations</v>
      </c>
      <c r="S1435" s="13">
        <f t="shared" si="136"/>
        <v>42673.625868055555</v>
      </c>
      <c r="T1435" s="13">
        <f t="shared" si="137"/>
        <v>42714.458333333328</v>
      </c>
    </row>
    <row r="1436" spans="1:20" ht="48">
      <c r="A1436">
        <v>1434</v>
      </c>
      <c r="B1436" s="1" t="s">
        <v>1435</v>
      </c>
      <c r="C1436" s="1" t="s">
        <v>5544</v>
      </c>
      <c r="D1436" s="4">
        <v>82000</v>
      </c>
      <c r="E1436" s="4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3">
        <f t="shared" si="132"/>
        <v>9.987804878048781E-2</v>
      </c>
      <c r="P1436" s="5">
        <f t="shared" si="133"/>
        <v>744.5454545454545</v>
      </c>
      <c r="Q1436" s="3" t="str">
        <f t="shared" si="134"/>
        <v>publishing</v>
      </c>
      <c r="R1436" t="str">
        <f t="shared" si="135"/>
        <v>translations</v>
      </c>
      <c r="S1436" s="13">
        <f t="shared" si="136"/>
        <v>42142.767106481479</v>
      </c>
      <c r="T1436" s="13">
        <f t="shared" si="137"/>
        <v>42163.625</v>
      </c>
    </row>
    <row r="1437" spans="1:20" ht="32">
      <c r="A1437">
        <v>1435</v>
      </c>
      <c r="B1437" s="1" t="s">
        <v>1436</v>
      </c>
      <c r="C1437" s="1" t="s">
        <v>5545</v>
      </c>
      <c r="D1437" s="4">
        <v>15000</v>
      </c>
      <c r="E1437" s="4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3">
        <f t="shared" si="132"/>
        <v>1E-3</v>
      </c>
      <c r="P1437" s="5">
        <f t="shared" si="133"/>
        <v>7.5</v>
      </c>
      <c r="Q1437" s="3" t="str">
        <f t="shared" si="134"/>
        <v>publishing</v>
      </c>
      <c r="R1437" t="str">
        <f t="shared" si="135"/>
        <v>translations</v>
      </c>
      <c r="S1437" s="13">
        <f t="shared" si="136"/>
        <v>42258.780324074076</v>
      </c>
      <c r="T1437" s="13">
        <f t="shared" si="137"/>
        <v>42288.780324074076</v>
      </c>
    </row>
    <row r="1438" spans="1:20" ht="48">
      <c r="A1438">
        <v>1436</v>
      </c>
      <c r="B1438" s="1" t="s">
        <v>1437</v>
      </c>
      <c r="C1438" s="1" t="s">
        <v>5546</v>
      </c>
      <c r="D1438" s="4">
        <v>10000</v>
      </c>
      <c r="E1438" s="4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3">
        <f t="shared" si="132"/>
        <v>7.7000000000000002E-3</v>
      </c>
      <c r="P1438" s="5">
        <f t="shared" si="133"/>
        <v>38.5</v>
      </c>
      <c r="Q1438" s="3" t="str">
        <f t="shared" si="134"/>
        <v>publishing</v>
      </c>
      <c r="R1438" t="str">
        <f t="shared" si="135"/>
        <v>translations</v>
      </c>
      <c r="S1438" s="13">
        <f t="shared" si="136"/>
        <v>42391.35019675926</v>
      </c>
      <c r="T1438" s="13">
        <f t="shared" si="137"/>
        <v>42421.35019675926</v>
      </c>
    </row>
    <row r="1439" spans="1:20" ht="48">
      <c r="A1439">
        <v>1437</v>
      </c>
      <c r="B1439" s="1" t="s">
        <v>1438</v>
      </c>
      <c r="C1439" s="1" t="s">
        <v>5547</v>
      </c>
      <c r="D1439" s="4">
        <v>3000</v>
      </c>
      <c r="E1439" s="4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3">
        <f t="shared" si="132"/>
        <v>0.26900000000000002</v>
      </c>
      <c r="P1439" s="5">
        <f t="shared" si="133"/>
        <v>36.68181818181818</v>
      </c>
      <c r="Q1439" s="3" t="str">
        <f t="shared" si="134"/>
        <v>publishing</v>
      </c>
      <c r="R1439" t="str">
        <f t="shared" si="135"/>
        <v>translations</v>
      </c>
      <c r="S1439" s="13">
        <f t="shared" si="136"/>
        <v>41796.531701388885</v>
      </c>
      <c r="T1439" s="13">
        <f t="shared" si="137"/>
        <v>41833.207638888889</v>
      </c>
    </row>
    <row r="1440" spans="1:20" ht="48">
      <c r="A1440">
        <v>1438</v>
      </c>
      <c r="B1440" s="1" t="s">
        <v>1439</v>
      </c>
      <c r="C1440" s="1" t="s">
        <v>5548</v>
      </c>
      <c r="D1440" s="4">
        <v>20000</v>
      </c>
      <c r="E1440" s="4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3">
        <f t="shared" si="132"/>
        <v>0.03</v>
      </c>
      <c r="P1440" s="5">
        <f t="shared" si="133"/>
        <v>75</v>
      </c>
      <c r="Q1440" s="3" t="str">
        <f t="shared" si="134"/>
        <v>publishing</v>
      </c>
      <c r="R1440" t="str">
        <f t="shared" si="135"/>
        <v>translations</v>
      </c>
      <c r="S1440" s="13">
        <f t="shared" si="136"/>
        <v>42457.871516203704</v>
      </c>
      <c r="T1440" s="13">
        <f t="shared" si="137"/>
        <v>42487.579861111109</v>
      </c>
    </row>
    <row r="1441" spans="1:20" ht="48">
      <c r="A1441">
        <v>1439</v>
      </c>
      <c r="B1441" s="1" t="s">
        <v>1440</v>
      </c>
      <c r="C1441" s="1" t="s">
        <v>5549</v>
      </c>
      <c r="D1441" s="4">
        <v>2725</v>
      </c>
      <c r="E1441" s="4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3">
        <f t="shared" si="132"/>
        <v>6.6055045871559637E-2</v>
      </c>
      <c r="P1441" s="5">
        <f t="shared" si="133"/>
        <v>30</v>
      </c>
      <c r="Q1441" s="3" t="str">
        <f t="shared" si="134"/>
        <v>publishing</v>
      </c>
      <c r="R1441" t="str">
        <f t="shared" si="135"/>
        <v>translations</v>
      </c>
      <c r="S1441" s="13">
        <f t="shared" si="136"/>
        <v>42040.829872685179</v>
      </c>
      <c r="T1441" s="13">
        <f t="shared" si="137"/>
        <v>42070.829872685179</v>
      </c>
    </row>
    <row r="1442" spans="1:20" ht="48">
      <c r="A1442">
        <v>1440</v>
      </c>
      <c r="B1442" s="1" t="s">
        <v>1441</v>
      </c>
      <c r="C1442" s="1" t="s">
        <v>5550</v>
      </c>
      <c r="D1442" s="4">
        <v>13000</v>
      </c>
      <c r="E1442" s="4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3">
        <f t="shared" si="132"/>
        <v>7.6923076923076926E-5</v>
      </c>
      <c r="P1442" s="5">
        <f t="shared" si="133"/>
        <v>1</v>
      </c>
      <c r="Q1442" s="3" t="str">
        <f t="shared" si="134"/>
        <v>publishing</v>
      </c>
      <c r="R1442" t="str">
        <f t="shared" si="135"/>
        <v>translations</v>
      </c>
      <c r="S1442" s="13">
        <f t="shared" si="136"/>
        <v>42486.748414351852</v>
      </c>
      <c r="T1442" s="13">
        <f t="shared" si="137"/>
        <v>42516.748414351852</v>
      </c>
    </row>
    <row r="1443" spans="1:20" ht="48">
      <c r="A1443">
        <v>1441</v>
      </c>
      <c r="B1443" s="1" t="s">
        <v>1442</v>
      </c>
      <c r="C1443" s="1" t="s">
        <v>5551</v>
      </c>
      <c r="D1443" s="4">
        <v>180000</v>
      </c>
      <c r="E1443" s="4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3">
        <f t="shared" si="132"/>
        <v>1.1222222222222222E-2</v>
      </c>
      <c r="P1443" s="5">
        <f t="shared" si="133"/>
        <v>673.33333333333337</v>
      </c>
      <c r="Q1443" s="3" t="str">
        <f t="shared" si="134"/>
        <v>publishing</v>
      </c>
      <c r="R1443" t="str">
        <f t="shared" si="135"/>
        <v>translations</v>
      </c>
      <c r="S1443" s="13">
        <f t="shared" si="136"/>
        <v>42198.765844907408</v>
      </c>
      <c r="T1443" s="13">
        <f t="shared" si="137"/>
        <v>42258.765844907408</v>
      </c>
    </row>
    <row r="1444" spans="1:20" ht="48">
      <c r="A1444">
        <v>1442</v>
      </c>
      <c r="B1444" s="1" t="s">
        <v>1443</v>
      </c>
      <c r="C1444" s="1" t="s">
        <v>5552</v>
      </c>
      <c r="D1444" s="4">
        <v>1500</v>
      </c>
      <c r="E1444" s="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3">
        <f t="shared" si="132"/>
        <v>0</v>
      </c>
      <c r="P1444" s="5" t="e">
        <f t="shared" si="133"/>
        <v>#DIV/0!</v>
      </c>
      <c r="Q1444" s="3" t="str">
        <f t="shared" si="134"/>
        <v>publishing</v>
      </c>
      <c r="R1444" t="str">
        <f t="shared" si="135"/>
        <v>translations</v>
      </c>
      <c r="S1444" s="13">
        <f t="shared" si="136"/>
        <v>42485.64534722222</v>
      </c>
      <c r="T1444" s="13">
        <f t="shared" si="137"/>
        <v>42515.64534722222</v>
      </c>
    </row>
    <row r="1445" spans="1:20" ht="48">
      <c r="A1445">
        <v>1443</v>
      </c>
      <c r="B1445" s="1" t="s">
        <v>1444</v>
      </c>
      <c r="C1445" s="1" t="s">
        <v>5553</v>
      </c>
      <c r="D1445" s="4">
        <v>13000</v>
      </c>
      <c r="E1445" s="4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3">
        <f t="shared" si="132"/>
        <v>0</v>
      </c>
      <c r="P1445" s="5" t="e">
        <f t="shared" si="133"/>
        <v>#DIV/0!</v>
      </c>
      <c r="Q1445" s="3" t="str">
        <f t="shared" si="134"/>
        <v>publishing</v>
      </c>
      <c r="R1445" t="str">
        <f t="shared" si="135"/>
        <v>translations</v>
      </c>
      <c r="S1445" s="13">
        <f t="shared" si="136"/>
        <v>42707.926030092596</v>
      </c>
      <c r="T1445" s="13">
        <f t="shared" si="137"/>
        <v>42737.926030092596</v>
      </c>
    </row>
    <row r="1446" spans="1:20" ht="32">
      <c r="A1446">
        <v>1444</v>
      </c>
      <c r="B1446" s="1" t="s">
        <v>1445</v>
      </c>
      <c r="C1446" s="1" t="s">
        <v>5554</v>
      </c>
      <c r="D1446" s="4">
        <v>4950</v>
      </c>
      <c r="E1446" s="4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3">
        <f t="shared" si="132"/>
        <v>0</v>
      </c>
      <c r="P1446" s="5" t="e">
        <f t="shared" si="133"/>
        <v>#DIV/0!</v>
      </c>
      <c r="Q1446" s="3" t="str">
        <f t="shared" si="134"/>
        <v>publishing</v>
      </c>
      <c r="R1446" t="str">
        <f t="shared" si="135"/>
        <v>translations</v>
      </c>
      <c r="S1446" s="13">
        <f t="shared" si="136"/>
        <v>42199.873402777783</v>
      </c>
      <c r="T1446" s="13">
        <f t="shared" si="137"/>
        <v>42259.873402777783</v>
      </c>
    </row>
    <row r="1447" spans="1:20" ht="48">
      <c r="A1447">
        <v>1445</v>
      </c>
      <c r="B1447" s="1" t="s">
        <v>1446</v>
      </c>
      <c r="C1447" s="1" t="s">
        <v>5555</v>
      </c>
      <c r="D1447" s="4">
        <v>130000</v>
      </c>
      <c r="E1447" s="4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3">
        <f t="shared" si="132"/>
        <v>0</v>
      </c>
      <c r="P1447" s="5" t="e">
        <f t="shared" si="133"/>
        <v>#DIV/0!</v>
      </c>
      <c r="Q1447" s="3" t="str">
        <f t="shared" si="134"/>
        <v>publishing</v>
      </c>
      <c r="R1447" t="str">
        <f t="shared" si="135"/>
        <v>translations</v>
      </c>
      <c r="S1447" s="13">
        <f t="shared" si="136"/>
        <v>42139.542303240742</v>
      </c>
      <c r="T1447" s="13">
        <f t="shared" si="137"/>
        <v>42169.542303240742</v>
      </c>
    </row>
    <row r="1448" spans="1:20" ht="48">
      <c r="A1448">
        <v>1446</v>
      </c>
      <c r="B1448" s="1" t="s">
        <v>1447</v>
      </c>
      <c r="C1448" s="1" t="s">
        <v>5556</v>
      </c>
      <c r="D1448" s="4">
        <v>900</v>
      </c>
      <c r="E1448" s="4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3">
        <f t="shared" si="132"/>
        <v>0</v>
      </c>
      <c r="P1448" s="5" t="e">
        <f t="shared" si="133"/>
        <v>#DIV/0!</v>
      </c>
      <c r="Q1448" s="3" t="str">
        <f t="shared" si="134"/>
        <v>publishing</v>
      </c>
      <c r="R1448" t="str">
        <f t="shared" si="135"/>
        <v>translations</v>
      </c>
      <c r="S1448" s="13">
        <f t="shared" si="136"/>
        <v>42461.447662037041</v>
      </c>
      <c r="T1448" s="13">
        <f t="shared" si="137"/>
        <v>42481.447662037041</v>
      </c>
    </row>
    <row r="1449" spans="1:20" ht="32">
      <c r="A1449">
        <v>1447</v>
      </c>
      <c r="B1449" s="1" t="s">
        <v>1448</v>
      </c>
      <c r="C1449" s="1" t="s">
        <v>5557</v>
      </c>
      <c r="D1449" s="4">
        <v>500000</v>
      </c>
      <c r="E1449" s="4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3">
        <f t="shared" si="132"/>
        <v>1.4999999999999999E-4</v>
      </c>
      <c r="P1449" s="5">
        <f t="shared" si="133"/>
        <v>25</v>
      </c>
      <c r="Q1449" s="3" t="str">
        <f t="shared" si="134"/>
        <v>publishing</v>
      </c>
      <c r="R1449" t="str">
        <f t="shared" si="135"/>
        <v>translations</v>
      </c>
      <c r="S1449" s="13">
        <f t="shared" si="136"/>
        <v>42529.730717592596</v>
      </c>
      <c r="T1449" s="13">
        <f t="shared" si="137"/>
        <v>42559.730717592596</v>
      </c>
    </row>
    <row r="1450" spans="1:20" ht="48">
      <c r="A1450">
        <v>1448</v>
      </c>
      <c r="B1450" s="1" t="s">
        <v>1449</v>
      </c>
      <c r="C1450" s="1" t="s">
        <v>5558</v>
      </c>
      <c r="D1450" s="4">
        <v>200000</v>
      </c>
      <c r="E1450" s="4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3">
        <f t="shared" si="132"/>
        <v>0</v>
      </c>
      <c r="P1450" s="5" t="e">
        <f t="shared" si="133"/>
        <v>#DIV/0!</v>
      </c>
      <c r="Q1450" s="3" t="str">
        <f t="shared" si="134"/>
        <v>publishing</v>
      </c>
      <c r="R1450" t="str">
        <f t="shared" si="135"/>
        <v>translations</v>
      </c>
      <c r="S1450" s="13">
        <f t="shared" si="136"/>
        <v>42115.936550925922</v>
      </c>
      <c r="T1450" s="13">
        <f t="shared" si="137"/>
        <v>42146.225694444445</v>
      </c>
    </row>
    <row r="1451" spans="1:20" ht="48">
      <c r="A1451">
        <v>1449</v>
      </c>
      <c r="B1451" s="1" t="s">
        <v>1450</v>
      </c>
      <c r="C1451" s="1" t="s">
        <v>5559</v>
      </c>
      <c r="D1451" s="4">
        <v>8888</v>
      </c>
      <c r="E1451" s="4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3">
        <f t="shared" si="132"/>
        <v>0</v>
      </c>
      <c r="P1451" s="5" t="e">
        <f t="shared" si="133"/>
        <v>#DIV/0!</v>
      </c>
      <c r="Q1451" s="3" t="str">
        <f t="shared" si="134"/>
        <v>publishing</v>
      </c>
      <c r="R1451" t="str">
        <f t="shared" si="135"/>
        <v>translations</v>
      </c>
      <c r="S1451" s="13">
        <f t="shared" si="136"/>
        <v>42086.811400462961</v>
      </c>
      <c r="T1451" s="13">
        <f t="shared" si="137"/>
        <v>42134.811400462961</v>
      </c>
    </row>
    <row r="1452" spans="1:20" ht="48">
      <c r="A1452">
        <v>1450</v>
      </c>
      <c r="B1452" s="1" t="s">
        <v>1451</v>
      </c>
      <c r="C1452" s="1" t="s">
        <v>5560</v>
      </c>
      <c r="D1452" s="4">
        <v>100000</v>
      </c>
      <c r="E1452" s="4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3">
        <f t="shared" si="132"/>
        <v>1.0000000000000001E-5</v>
      </c>
      <c r="P1452" s="5">
        <f t="shared" si="133"/>
        <v>1</v>
      </c>
      <c r="Q1452" s="3" t="str">
        <f t="shared" si="134"/>
        <v>publishing</v>
      </c>
      <c r="R1452" t="str">
        <f t="shared" si="135"/>
        <v>translations</v>
      </c>
      <c r="S1452" s="13">
        <f t="shared" si="136"/>
        <v>42390.171261574069</v>
      </c>
      <c r="T1452" s="13">
        <f t="shared" si="137"/>
        <v>42420.171261574069</v>
      </c>
    </row>
    <row r="1453" spans="1:20" ht="32">
      <c r="A1453">
        <v>1451</v>
      </c>
      <c r="B1453" s="1" t="s">
        <v>1452</v>
      </c>
      <c r="C1453" s="1" t="s">
        <v>5561</v>
      </c>
      <c r="D1453" s="4">
        <v>18950</v>
      </c>
      <c r="E1453" s="4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3">
        <f t="shared" si="132"/>
        <v>1.0554089709762533E-4</v>
      </c>
      <c r="P1453" s="5">
        <f t="shared" si="133"/>
        <v>1</v>
      </c>
      <c r="Q1453" s="3" t="str">
        <f t="shared" si="134"/>
        <v>publishing</v>
      </c>
      <c r="R1453" t="str">
        <f t="shared" si="135"/>
        <v>translations</v>
      </c>
      <c r="S1453" s="13">
        <f t="shared" si="136"/>
        <v>41931.959016203706</v>
      </c>
      <c r="T1453" s="13">
        <f t="shared" si="137"/>
        <v>41962.00068287037</v>
      </c>
    </row>
    <row r="1454" spans="1:20" ht="32">
      <c r="A1454">
        <v>1452</v>
      </c>
      <c r="B1454" s="1" t="s">
        <v>1453</v>
      </c>
      <c r="C1454" s="1" t="s">
        <v>5562</v>
      </c>
      <c r="D1454" s="4">
        <v>14000</v>
      </c>
      <c r="E1454" s="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3">
        <f t="shared" si="132"/>
        <v>0</v>
      </c>
      <c r="P1454" s="5" t="e">
        <f t="shared" si="133"/>
        <v>#DIV/0!</v>
      </c>
      <c r="Q1454" s="3" t="str">
        <f t="shared" si="134"/>
        <v>publishing</v>
      </c>
      <c r="R1454" t="str">
        <f t="shared" si="135"/>
        <v>translations</v>
      </c>
      <c r="S1454" s="13">
        <f t="shared" si="136"/>
        <v>41818.703275462962</v>
      </c>
      <c r="T1454" s="13">
        <f t="shared" si="137"/>
        <v>41848.703275462962</v>
      </c>
    </row>
    <row r="1455" spans="1:20" ht="48">
      <c r="A1455">
        <v>1453</v>
      </c>
      <c r="B1455" s="1" t="s">
        <v>1454</v>
      </c>
      <c r="C1455" s="1" t="s">
        <v>5563</v>
      </c>
      <c r="D1455" s="4">
        <v>25000</v>
      </c>
      <c r="E1455" s="4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3">
        <f t="shared" si="132"/>
        <v>0</v>
      </c>
      <c r="P1455" s="5" t="e">
        <f t="shared" si="133"/>
        <v>#DIV/0!</v>
      </c>
      <c r="Q1455" s="3" t="str">
        <f t="shared" si="134"/>
        <v>publishing</v>
      </c>
      <c r="R1455" t="str">
        <f t="shared" si="135"/>
        <v>translations</v>
      </c>
      <c r="S1455" s="13">
        <f t="shared" si="136"/>
        <v>42795.696145833332</v>
      </c>
      <c r="T1455" s="13">
        <f t="shared" si="137"/>
        <v>42840.654479166667</v>
      </c>
    </row>
    <row r="1456" spans="1:20" ht="48">
      <c r="A1456">
        <v>1454</v>
      </c>
      <c r="B1456" s="1" t="s">
        <v>1455</v>
      </c>
      <c r="C1456" s="1" t="s">
        <v>5564</v>
      </c>
      <c r="D1456" s="4">
        <v>1750</v>
      </c>
      <c r="E1456" s="4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3">
        <f t="shared" si="132"/>
        <v>8.5714285714285719E-3</v>
      </c>
      <c r="P1456" s="5">
        <f t="shared" si="133"/>
        <v>15</v>
      </c>
      <c r="Q1456" s="3" t="str">
        <f t="shared" si="134"/>
        <v>publishing</v>
      </c>
      <c r="R1456" t="str">
        <f t="shared" si="135"/>
        <v>translations</v>
      </c>
      <c r="S1456" s="13">
        <f t="shared" si="136"/>
        <v>42463.866666666669</v>
      </c>
      <c r="T1456" s="13">
        <f t="shared" si="137"/>
        <v>42484.915972222225</v>
      </c>
    </row>
    <row r="1457" spans="1:20" ht="48">
      <c r="A1457">
        <v>1455</v>
      </c>
      <c r="B1457" s="1" t="s">
        <v>1456</v>
      </c>
      <c r="C1457" s="1" t="s">
        <v>5565</v>
      </c>
      <c r="D1457" s="4">
        <v>15000</v>
      </c>
      <c r="E1457" s="4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3">
        <f t="shared" si="132"/>
        <v>0.105</v>
      </c>
      <c r="P1457" s="5">
        <f t="shared" si="133"/>
        <v>225</v>
      </c>
      <c r="Q1457" s="3" t="str">
        <f t="shared" si="134"/>
        <v>publishing</v>
      </c>
      <c r="R1457" t="str">
        <f t="shared" si="135"/>
        <v>translations</v>
      </c>
      <c r="S1457" s="13">
        <f t="shared" si="136"/>
        <v>41832.672685185185</v>
      </c>
      <c r="T1457" s="13">
        <f t="shared" si="137"/>
        <v>41887.568749999999</v>
      </c>
    </row>
    <row r="1458" spans="1:20" ht="16">
      <c r="A1458">
        <v>1456</v>
      </c>
      <c r="B1458" s="1" t="s">
        <v>1457</v>
      </c>
      <c r="C1458" s="1" t="s">
        <v>5566</v>
      </c>
      <c r="D1458" s="4">
        <v>5000</v>
      </c>
      <c r="E1458" s="4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3">
        <f t="shared" si="132"/>
        <v>2.9000000000000001E-2</v>
      </c>
      <c r="P1458" s="5">
        <f t="shared" si="133"/>
        <v>48.333333333333336</v>
      </c>
      <c r="Q1458" s="3" t="str">
        <f t="shared" si="134"/>
        <v>publishing</v>
      </c>
      <c r="R1458" t="str">
        <f t="shared" si="135"/>
        <v>translations</v>
      </c>
      <c r="S1458" s="13">
        <f t="shared" si="136"/>
        <v>42708.668576388889</v>
      </c>
      <c r="T1458" s="13">
        <f t="shared" si="137"/>
        <v>42738.668576388889</v>
      </c>
    </row>
    <row r="1459" spans="1:20" ht="32">
      <c r="A1459">
        <v>1457</v>
      </c>
      <c r="B1459" s="1" t="s">
        <v>1458</v>
      </c>
      <c r="C1459" s="1" t="s">
        <v>5567</v>
      </c>
      <c r="D1459" s="4">
        <v>6000</v>
      </c>
      <c r="E1459" s="4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3">
        <f t="shared" si="132"/>
        <v>0</v>
      </c>
      <c r="P1459" s="5" t="e">
        <f t="shared" si="133"/>
        <v>#DIV/0!</v>
      </c>
      <c r="Q1459" s="3" t="str">
        <f t="shared" si="134"/>
        <v>publishing</v>
      </c>
      <c r="R1459" t="str">
        <f t="shared" si="135"/>
        <v>translations</v>
      </c>
      <c r="S1459" s="13">
        <f t="shared" si="136"/>
        <v>42289.89634259259</v>
      </c>
      <c r="T1459" s="13">
        <f t="shared" si="137"/>
        <v>42319.938009259262</v>
      </c>
    </row>
    <row r="1460" spans="1:20" ht="48">
      <c r="A1460">
        <v>1458</v>
      </c>
      <c r="B1460" s="1" t="s">
        <v>1459</v>
      </c>
      <c r="C1460" s="1" t="s">
        <v>5568</v>
      </c>
      <c r="D1460" s="4">
        <v>5000</v>
      </c>
      <c r="E1460" s="4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3">
        <f t="shared" si="132"/>
        <v>0</v>
      </c>
      <c r="P1460" s="5" t="e">
        <f t="shared" si="133"/>
        <v>#DIV/0!</v>
      </c>
      <c r="Q1460" s="3" t="str">
        <f t="shared" si="134"/>
        <v>publishing</v>
      </c>
      <c r="R1460" t="str">
        <f t="shared" si="135"/>
        <v>translations</v>
      </c>
      <c r="S1460" s="13">
        <f t="shared" si="136"/>
        <v>41831.705555555556</v>
      </c>
      <c r="T1460" s="13">
        <f t="shared" si="137"/>
        <v>41862.166666666664</v>
      </c>
    </row>
    <row r="1461" spans="1:20" ht="48">
      <c r="A1461">
        <v>1459</v>
      </c>
      <c r="B1461" s="1" t="s">
        <v>1460</v>
      </c>
      <c r="C1461" s="1" t="s">
        <v>5569</v>
      </c>
      <c r="D1461" s="4">
        <v>37000</v>
      </c>
      <c r="E1461" s="4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3">
        <f t="shared" si="132"/>
        <v>0</v>
      </c>
      <c r="P1461" s="5" t="e">
        <f t="shared" si="133"/>
        <v>#DIV/0!</v>
      </c>
      <c r="Q1461" s="3" t="str">
        <f t="shared" si="134"/>
        <v>publishing</v>
      </c>
      <c r="R1461" t="str">
        <f t="shared" si="135"/>
        <v>translations</v>
      </c>
      <c r="S1461" s="13">
        <f t="shared" si="136"/>
        <v>42312.204814814817</v>
      </c>
      <c r="T1461" s="13">
        <f t="shared" si="137"/>
        <v>42340.725694444445</v>
      </c>
    </row>
    <row r="1462" spans="1:20" ht="48">
      <c r="A1462">
        <v>1460</v>
      </c>
      <c r="B1462" s="1" t="s">
        <v>1461</v>
      </c>
      <c r="C1462" s="1" t="s">
        <v>5570</v>
      </c>
      <c r="D1462" s="4">
        <v>25000000</v>
      </c>
      <c r="E1462" s="4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3">
        <f t="shared" si="132"/>
        <v>0</v>
      </c>
      <c r="P1462" s="5" t="e">
        <f t="shared" si="133"/>
        <v>#DIV/0!</v>
      </c>
      <c r="Q1462" s="3" t="str">
        <f t="shared" si="134"/>
        <v>publishing</v>
      </c>
      <c r="R1462" t="str">
        <f t="shared" si="135"/>
        <v>translations</v>
      </c>
      <c r="S1462" s="13">
        <f t="shared" si="136"/>
        <v>41915.896967592591</v>
      </c>
      <c r="T1462" s="13">
        <f t="shared" si="137"/>
        <v>41973.989583333328</v>
      </c>
    </row>
    <row r="1463" spans="1:20" ht="32">
      <c r="A1463">
        <v>1461</v>
      </c>
      <c r="B1463" s="1" t="s">
        <v>1462</v>
      </c>
      <c r="C1463" s="1" t="s">
        <v>5571</v>
      </c>
      <c r="D1463" s="4">
        <v>15000</v>
      </c>
      <c r="E1463" s="4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3">
        <f t="shared" si="132"/>
        <v>1.012446</v>
      </c>
      <c r="P1463" s="5">
        <f t="shared" si="133"/>
        <v>44.66673529411765</v>
      </c>
      <c r="Q1463" s="3" t="str">
        <f t="shared" si="134"/>
        <v>publishing</v>
      </c>
      <c r="R1463" t="str">
        <f t="shared" si="135"/>
        <v>radio &amp; podcasts</v>
      </c>
      <c r="S1463" s="13">
        <f t="shared" si="136"/>
        <v>41899.645300925928</v>
      </c>
      <c r="T1463" s="13">
        <f t="shared" si="137"/>
        <v>41933</v>
      </c>
    </row>
    <row r="1464" spans="1:20" ht="32">
      <c r="A1464">
        <v>1462</v>
      </c>
      <c r="B1464" s="1" t="s">
        <v>1463</v>
      </c>
      <c r="C1464" s="1" t="s">
        <v>5572</v>
      </c>
      <c r="D1464" s="4">
        <v>4000</v>
      </c>
      <c r="E1464" s="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3">
        <f t="shared" si="132"/>
        <v>1.085175</v>
      </c>
      <c r="P1464" s="5">
        <f t="shared" si="133"/>
        <v>28.937999999999999</v>
      </c>
      <c r="Q1464" s="3" t="str">
        <f t="shared" si="134"/>
        <v>publishing</v>
      </c>
      <c r="R1464" t="str">
        <f t="shared" si="135"/>
        <v>radio &amp; podcasts</v>
      </c>
      <c r="S1464" s="13">
        <f t="shared" si="136"/>
        <v>41344.662858796299</v>
      </c>
      <c r="T1464" s="13">
        <f t="shared" si="137"/>
        <v>41374.662858796299</v>
      </c>
    </row>
    <row r="1465" spans="1:20" ht="48">
      <c r="A1465">
        <v>1463</v>
      </c>
      <c r="B1465" s="1" t="s">
        <v>1464</v>
      </c>
      <c r="C1465" s="1" t="s">
        <v>5573</v>
      </c>
      <c r="D1465" s="4">
        <v>600</v>
      </c>
      <c r="E1465" s="4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3">
        <f t="shared" si="132"/>
        <v>1.4766666666666666</v>
      </c>
      <c r="P1465" s="5">
        <f t="shared" si="133"/>
        <v>35.44</v>
      </c>
      <c r="Q1465" s="3" t="str">
        <f t="shared" si="134"/>
        <v>publishing</v>
      </c>
      <c r="R1465" t="str">
        <f t="shared" si="135"/>
        <v>radio &amp; podcasts</v>
      </c>
      <c r="S1465" s="13">
        <f t="shared" si="136"/>
        <v>41326.911319444444</v>
      </c>
      <c r="T1465" s="13">
        <f t="shared" si="137"/>
        <v>41371.869652777779</v>
      </c>
    </row>
    <row r="1466" spans="1:20" ht="16">
      <c r="A1466">
        <v>1464</v>
      </c>
      <c r="B1466" s="1" t="s">
        <v>1465</v>
      </c>
      <c r="C1466" s="1" t="s">
        <v>5574</v>
      </c>
      <c r="D1466" s="4">
        <v>5000</v>
      </c>
      <c r="E1466" s="4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3">
        <f t="shared" si="132"/>
        <v>1.6319999999999999</v>
      </c>
      <c r="P1466" s="5">
        <f t="shared" si="133"/>
        <v>34.871794871794869</v>
      </c>
      <c r="Q1466" s="3" t="str">
        <f t="shared" si="134"/>
        <v>publishing</v>
      </c>
      <c r="R1466" t="str">
        <f t="shared" si="135"/>
        <v>radio &amp; podcasts</v>
      </c>
      <c r="S1466" s="13">
        <f t="shared" si="136"/>
        <v>41291.661550925928</v>
      </c>
      <c r="T1466" s="13">
        <f t="shared" si="137"/>
        <v>41321.661550925928</v>
      </c>
    </row>
    <row r="1467" spans="1:20" ht="48">
      <c r="A1467">
        <v>1465</v>
      </c>
      <c r="B1467" s="1" t="s">
        <v>1466</v>
      </c>
      <c r="C1467" s="1" t="s">
        <v>5575</v>
      </c>
      <c r="D1467" s="4">
        <v>30000</v>
      </c>
      <c r="E1467" s="4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3">
        <f t="shared" si="132"/>
        <v>4.5641449999999999</v>
      </c>
      <c r="P1467" s="5">
        <f t="shared" si="133"/>
        <v>52.622732513451197</v>
      </c>
      <c r="Q1467" s="3" t="str">
        <f t="shared" si="134"/>
        <v>publishing</v>
      </c>
      <c r="R1467" t="str">
        <f t="shared" si="135"/>
        <v>radio &amp; podcasts</v>
      </c>
      <c r="S1467" s="13">
        <f t="shared" si="136"/>
        <v>40959.734398148146</v>
      </c>
      <c r="T1467" s="13">
        <f t="shared" si="137"/>
        <v>40990.125</v>
      </c>
    </row>
    <row r="1468" spans="1:20" ht="48">
      <c r="A1468">
        <v>1466</v>
      </c>
      <c r="B1468" s="1" t="s">
        <v>1467</v>
      </c>
      <c r="C1468" s="1" t="s">
        <v>5576</v>
      </c>
      <c r="D1468" s="4">
        <v>16000</v>
      </c>
      <c r="E1468" s="4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3">
        <f t="shared" si="132"/>
        <v>1.0787731249999999</v>
      </c>
      <c r="P1468" s="5">
        <f t="shared" si="133"/>
        <v>69.598266129032254</v>
      </c>
      <c r="Q1468" s="3" t="str">
        <f t="shared" si="134"/>
        <v>publishing</v>
      </c>
      <c r="R1468" t="str">
        <f t="shared" si="135"/>
        <v>radio &amp; podcasts</v>
      </c>
      <c r="S1468" s="13">
        <f t="shared" si="136"/>
        <v>42340.172060185185</v>
      </c>
      <c r="T1468" s="13">
        <f t="shared" si="137"/>
        <v>42381.208333333328</v>
      </c>
    </row>
    <row r="1469" spans="1:20" ht="32">
      <c r="A1469">
        <v>1467</v>
      </c>
      <c r="B1469" s="1" t="s">
        <v>1468</v>
      </c>
      <c r="C1469" s="1" t="s">
        <v>5577</v>
      </c>
      <c r="D1469" s="4">
        <v>40000</v>
      </c>
      <c r="E1469" s="4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3">
        <f t="shared" si="132"/>
        <v>1.1508</v>
      </c>
      <c r="P1469" s="5">
        <f t="shared" si="133"/>
        <v>76.72</v>
      </c>
      <c r="Q1469" s="3" t="str">
        <f t="shared" si="134"/>
        <v>publishing</v>
      </c>
      <c r="R1469" t="str">
        <f t="shared" si="135"/>
        <v>radio &amp; podcasts</v>
      </c>
      <c r="S1469" s="13">
        <f t="shared" si="136"/>
        <v>40933.80190972222</v>
      </c>
      <c r="T1469" s="13">
        <f t="shared" si="137"/>
        <v>40993.760243055556</v>
      </c>
    </row>
    <row r="1470" spans="1:20" ht="48">
      <c r="A1470">
        <v>1468</v>
      </c>
      <c r="B1470" s="1" t="s">
        <v>1469</v>
      </c>
      <c r="C1470" s="1" t="s">
        <v>5578</v>
      </c>
      <c r="D1470" s="4">
        <v>9500</v>
      </c>
      <c r="E1470" s="4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3">
        <f t="shared" si="132"/>
        <v>1.0236842105263158</v>
      </c>
      <c r="P1470" s="5">
        <f t="shared" si="133"/>
        <v>33.191126279863482</v>
      </c>
      <c r="Q1470" s="3" t="str">
        <f t="shared" si="134"/>
        <v>publishing</v>
      </c>
      <c r="R1470" t="str">
        <f t="shared" si="135"/>
        <v>radio &amp; podcasts</v>
      </c>
      <c r="S1470" s="13">
        <f t="shared" si="136"/>
        <v>40646.014456018522</v>
      </c>
      <c r="T1470" s="13">
        <f t="shared" si="137"/>
        <v>40706.014456018522</v>
      </c>
    </row>
    <row r="1471" spans="1:20" ht="32">
      <c r="A1471">
        <v>1469</v>
      </c>
      <c r="B1471" s="1" t="s">
        <v>1470</v>
      </c>
      <c r="C1471" s="1" t="s">
        <v>5579</v>
      </c>
      <c r="D1471" s="4">
        <v>44250</v>
      </c>
      <c r="E1471" s="4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3">
        <f t="shared" si="132"/>
        <v>1.0842485875706214</v>
      </c>
      <c r="P1471" s="5">
        <f t="shared" si="133"/>
        <v>149.46417445482865</v>
      </c>
      <c r="Q1471" s="3" t="str">
        <f t="shared" si="134"/>
        <v>publishing</v>
      </c>
      <c r="R1471" t="str">
        <f t="shared" si="135"/>
        <v>radio &amp; podcasts</v>
      </c>
      <c r="S1471" s="13">
        <f t="shared" si="136"/>
        <v>41290.598483796297</v>
      </c>
      <c r="T1471" s="13">
        <f t="shared" si="137"/>
        <v>41320.598483796297</v>
      </c>
    </row>
    <row r="1472" spans="1:20" ht="48">
      <c r="A1472">
        <v>1470</v>
      </c>
      <c r="B1472" s="1" t="s">
        <v>1471</v>
      </c>
      <c r="C1472" s="1" t="s">
        <v>5580</v>
      </c>
      <c r="D1472" s="4">
        <v>1500</v>
      </c>
      <c r="E1472" s="4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3">
        <f t="shared" si="132"/>
        <v>1.2513333333333334</v>
      </c>
      <c r="P1472" s="5">
        <f t="shared" si="133"/>
        <v>23.172839506172838</v>
      </c>
      <c r="Q1472" s="3" t="str">
        <f t="shared" si="134"/>
        <v>publishing</v>
      </c>
      <c r="R1472" t="str">
        <f t="shared" si="135"/>
        <v>radio &amp; podcasts</v>
      </c>
      <c r="S1472" s="13">
        <f t="shared" si="136"/>
        <v>41250.827118055553</v>
      </c>
      <c r="T1472" s="13">
        <f t="shared" si="137"/>
        <v>41271.827118055553</v>
      </c>
    </row>
    <row r="1473" spans="1:20" ht="48">
      <c r="A1473">
        <v>1471</v>
      </c>
      <c r="B1473" s="1" t="s">
        <v>1472</v>
      </c>
      <c r="C1473" s="1" t="s">
        <v>5581</v>
      </c>
      <c r="D1473" s="4">
        <v>32000</v>
      </c>
      <c r="E1473" s="4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3">
        <f t="shared" si="132"/>
        <v>1.03840625</v>
      </c>
      <c r="P1473" s="5">
        <f t="shared" si="133"/>
        <v>96.877551020408163</v>
      </c>
      <c r="Q1473" s="3" t="str">
        <f t="shared" si="134"/>
        <v>publishing</v>
      </c>
      <c r="R1473" t="str">
        <f t="shared" si="135"/>
        <v>radio &amp; podcasts</v>
      </c>
      <c r="S1473" s="13">
        <f t="shared" si="136"/>
        <v>42073.957569444443</v>
      </c>
      <c r="T1473" s="13">
        <f t="shared" si="137"/>
        <v>42103.957569444443</v>
      </c>
    </row>
    <row r="1474" spans="1:20" ht="48">
      <c r="A1474">
        <v>1472</v>
      </c>
      <c r="B1474" s="1" t="s">
        <v>1473</v>
      </c>
      <c r="C1474" s="1" t="s">
        <v>5582</v>
      </c>
      <c r="D1474" s="4">
        <v>25000</v>
      </c>
      <c r="E1474" s="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3">
        <f t="shared" si="132"/>
        <v>1.3870400000000001</v>
      </c>
      <c r="P1474" s="5">
        <f t="shared" si="133"/>
        <v>103.20238095238095</v>
      </c>
      <c r="Q1474" s="3" t="str">
        <f t="shared" si="134"/>
        <v>publishing</v>
      </c>
      <c r="R1474" t="str">
        <f t="shared" si="135"/>
        <v>radio &amp; podcasts</v>
      </c>
      <c r="S1474" s="13">
        <f t="shared" si="136"/>
        <v>41533.542858796296</v>
      </c>
      <c r="T1474" s="13">
        <f t="shared" si="137"/>
        <v>41563.542858796296</v>
      </c>
    </row>
    <row r="1475" spans="1:20" ht="16">
      <c r="A1475">
        <v>1473</v>
      </c>
      <c r="B1475" s="1" t="s">
        <v>1474</v>
      </c>
      <c r="C1475" s="1" t="s">
        <v>5583</v>
      </c>
      <c r="D1475" s="4">
        <v>1500</v>
      </c>
      <c r="E1475" s="4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3">
        <f t="shared" ref="O1475:O1538" si="138">E1475/D1475</f>
        <v>1.20516</v>
      </c>
      <c r="P1475" s="5">
        <f t="shared" ref="P1475:P1538" si="139">E1475/L1475</f>
        <v>38.462553191489363</v>
      </c>
      <c r="Q1475" s="3" t="str">
        <f t="shared" ref="Q1475:Q1538" si="140">LEFT(N1475,SEARCH("/",N1475)-1)</f>
        <v>publishing</v>
      </c>
      <c r="R1475" t="str">
        <f t="shared" ref="R1475:R1538" si="141">RIGHT(N1475,LEN(N1475)-SEARCH("/",N1475))</f>
        <v>radio &amp; podcasts</v>
      </c>
      <c r="S1475" s="13">
        <f t="shared" ref="S1475:S1538" si="142">(((J1475/60)/60)/24)+DATE(1970,1,1)</f>
        <v>40939.979618055557</v>
      </c>
      <c r="T1475" s="13">
        <f t="shared" ref="T1475:T1538" si="143">(((I1475/60)/60)/24)+DATE(1970,1,1)</f>
        <v>40969.979618055557</v>
      </c>
    </row>
    <row r="1476" spans="1:20" ht="48">
      <c r="A1476">
        <v>1474</v>
      </c>
      <c r="B1476" s="1" t="s">
        <v>1475</v>
      </c>
      <c r="C1476" s="1" t="s">
        <v>5584</v>
      </c>
      <c r="D1476" s="4">
        <v>3000</v>
      </c>
      <c r="E1476" s="4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3">
        <f t="shared" si="138"/>
        <v>1.1226666666666667</v>
      </c>
      <c r="P1476" s="5">
        <f t="shared" si="139"/>
        <v>44.315789473684212</v>
      </c>
      <c r="Q1476" s="3" t="str">
        <f t="shared" si="140"/>
        <v>publishing</v>
      </c>
      <c r="R1476" t="str">
        <f t="shared" si="141"/>
        <v>radio &amp; podcasts</v>
      </c>
      <c r="S1476" s="13">
        <f t="shared" si="142"/>
        <v>41500.727916666663</v>
      </c>
      <c r="T1476" s="13">
        <f t="shared" si="143"/>
        <v>41530.727916666663</v>
      </c>
    </row>
    <row r="1477" spans="1:20" ht="48">
      <c r="A1477">
        <v>1475</v>
      </c>
      <c r="B1477" s="1" t="s">
        <v>1476</v>
      </c>
      <c r="C1477" s="1" t="s">
        <v>5585</v>
      </c>
      <c r="D1477" s="4">
        <v>15000</v>
      </c>
      <c r="E1477" s="4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3">
        <f t="shared" si="138"/>
        <v>1.8866966666666667</v>
      </c>
      <c r="P1477" s="5">
        <f t="shared" si="139"/>
        <v>64.173356009070289</v>
      </c>
      <c r="Q1477" s="3" t="str">
        <f t="shared" si="140"/>
        <v>publishing</v>
      </c>
      <c r="R1477" t="str">
        <f t="shared" si="141"/>
        <v>radio &amp; podcasts</v>
      </c>
      <c r="S1477" s="13">
        <f t="shared" si="142"/>
        <v>41960.722951388889</v>
      </c>
      <c r="T1477" s="13">
        <f t="shared" si="143"/>
        <v>41993.207638888889</v>
      </c>
    </row>
    <row r="1478" spans="1:20" ht="32">
      <c r="A1478">
        <v>1476</v>
      </c>
      <c r="B1478" s="1" t="s">
        <v>1477</v>
      </c>
      <c r="C1478" s="1" t="s">
        <v>5586</v>
      </c>
      <c r="D1478" s="4">
        <v>6000</v>
      </c>
      <c r="E1478" s="4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3">
        <f t="shared" si="138"/>
        <v>6.6155466666666669</v>
      </c>
      <c r="P1478" s="5">
        <f t="shared" si="139"/>
        <v>43.333275109170302</v>
      </c>
      <c r="Q1478" s="3" t="str">
        <f t="shared" si="140"/>
        <v>publishing</v>
      </c>
      <c r="R1478" t="str">
        <f t="shared" si="141"/>
        <v>radio &amp; podcasts</v>
      </c>
      <c r="S1478" s="13">
        <f t="shared" si="142"/>
        <v>40766.041921296295</v>
      </c>
      <c r="T1478" s="13">
        <f t="shared" si="143"/>
        <v>40796.041921296295</v>
      </c>
    </row>
    <row r="1479" spans="1:20" ht="48">
      <c r="A1479">
        <v>1477</v>
      </c>
      <c r="B1479" s="1" t="s">
        <v>1478</v>
      </c>
      <c r="C1479" s="1" t="s">
        <v>5587</v>
      </c>
      <c r="D1479" s="4">
        <v>30000</v>
      </c>
      <c r="E1479" s="4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3">
        <f t="shared" si="138"/>
        <v>1.1131</v>
      </c>
      <c r="P1479" s="5">
        <f t="shared" si="139"/>
        <v>90.495934959349597</v>
      </c>
      <c r="Q1479" s="3" t="str">
        <f t="shared" si="140"/>
        <v>publishing</v>
      </c>
      <c r="R1479" t="str">
        <f t="shared" si="141"/>
        <v>radio &amp; podcasts</v>
      </c>
      <c r="S1479" s="13">
        <f t="shared" si="142"/>
        <v>40840.615787037037</v>
      </c>
      <c r="T1479" s="13">
        <f t="shared" si="143"/>
        <v>40900.125</v>
      </c>
    </row>
    <row r="1480" spans="1:20" ht="48">
      <c r="A1480">
        <v>1478</v>
      </c>
      <c r="B1480" s="1" t="s">
        <v>1479</v>
      </c>
      <c r="C1480" s="1" t="s">
        <v>5588</v>
      </c>
      <c r="D1480" s="4">
        <v>50000</v>
      </c>
      <c r="E1480" s="4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3">
        <f t="shared" si="138"/>
        <v>11.8161422</v>
      </c>
      <c r="P1480" s="5">
        <f t="shared" si="139"/>
        <v>29.187190495010373</v>
      </c>
      <c r="Q1480" s="3" t="str">
        <f t="shared" si="140"/>
        <v>publishing</v>
      </c>
      <c r="R1480" t="str">
        <f t="shared" si="141"/>
        <v>radio &amp; podcasts</v>
      </c>
      <c r="S1480" s="13">
        <f t="shared" si="142"/>
        <v>41394.871678240743</v>
      </c>
      <c r="T1480" s="13">
        <f t="shared" si="143"/>
        <v>41408.871678240743</v>
      </c>
    </row>
    <row r="1481" spans="1:20" ht="48">
      <c r="A1481">
        <v>1479</v>
      </c>
      <c r="B1481" s="1" t="s">
        <v>1480</v>
      </c>
      <c r="C1481" s="1" t="s">
        <v>5589</v>
      </c>
      <c r="D1481" s="4">
        <v>1600</v>
      </c>
      <c r="E1481" s="4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3">
        <f t="shared" si="138"/>
        <v>1.37375</v>
      </c>
      <c r="P1481" s="5">
        <f t="shared" si="139"/>
        <v>30.95774647887324</v>
      </c>
      <c r="Q1481" s="3" t="str">
        <f t="shared" si="140"/>
        <v>publishing</v>
      </c>
      <c r="R1481" t="str">
        <f t="shared" si="141"/>
        <v>radio &amp; podcasts</v>
      </c>
      <c r="S1481" s="13">
        <f t="shared" si="142"/>
        <v>41754.745243055557</v>
      </c>
      <c r="T1481" s="13">
        <f t="shared" si="143"/>
        <v>41769.165972222225</v>
      </c>
    </row>
    <row r="1482" spans="1:20" ht="48">
      <c r="A1482">
        <v>1480</v>
      </c>
      <c r="B1482" s="1" t="s">
        <v>1481</v>
      </c>
      <c r="C1482" s="1" t="s">
        <v>5590</v>
      </c>
      <c r="D1482" s="4">
        <v>50000</v>
      </c>
      <c r="E1482" s="4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3">
        <f t="shared" si="138"/>
        <v>1.170404</v>
      </c>
      <c r="P1482" s="5">
        <f t="shared" si="139"/>
        <v>92.157795275590544</v>
      </c>
      <c r="Q1482" s="3" t="str">
        <f t="shared" si="140"/>
        <v>publishing</v>
      </c>
      <c r="R1482" t="str">
        <f t="shared" si="141"/>
        <v>radio &amp; podcasts</v>
      </c>
      <c r="S1482" s="13">
        <f t="shared" si="142"/>
        <v>41464.934016203704</v>
      </c>
      <c r="T1482" s="13">
        <f t="shared" si="143"/>
        <v>41481.708333333336</v>
      </c>
    </row>
    <row r="1483" spans="1:20" ht="48">
      <c r="A1483">
        <v>1481</v>
      </c>
      <c r="B1483" s="1" t="s">
        <v>1482</v>
      </c>
      <c r="C1483" s="1" t="s">
        <v>5591</v>
      </c>
      <c r="D1483" s="4">
        <v>5000</v>
      </c>
      <c r="E1483" s="4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3">
        <f t="shared" si="138"/>
        <v>2.1000000000000001E-2</v>
      </c>
      <c r="P1483" s="5">
        <f t="shared" si="139"/>
        <v>17.5</v>
      </c>
      <c r="Q1483" s="3" t="str">
        <f t="shared" si="140"/>
        <v>publishing</v>
      </c>
      <c r="R1483" t="str">
        <f t="shared" si="141"/>
        <v>fiction</v>
      </c>
      <c r="S1483" s="13">
        <f t="shared" si="142"/>
        <v>41550.922974537039</v>
      </c>
      <c r="T1483" s="13">
        <f t="shared" si="143"/>
        <v>41580.922974537039</v>
      </c>
    </row>
    <row r="1484" spans="1:20" ht="48">
      <c r="A1484">
        <v>1482</v>
      </c>
      <c r="B1484" s="1" t="s">
        <v>1483</v>
      </c>
      <c r="C1484" s="1" t="s">
        <v>5592</v>
      </c>
      <c r="D1484" s="4">
        <v>5000</v>
      </c>
      <c r="E1484" s="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3">
        <f t="shared" si="138"/>
        <v>1E-3</v>
      </c>
      <c r="P1484" s="5">
        <f t="shared" si="139"/>
        <v>5</v>
      </c>
      <c r="Q1484" s="3" t="str">
        <f t="shared" si="140"/>
        <v>publishing</v>
      </c>
      <c r="R1484" t="str">
        <f t="shared" si="141"/>
        <v>fiction</v>
      </c>
      <c r="S1484" s="13">
        <f t="shared" si="142"/>
        <v>41136.85805555556</v>
      </c>
      <c r="T1484" s="13">
        <f t="shared" si="143"/>
        <v>41159.32708333333</v>
      </c>
    </row>
    <row r="1485" spans="1:20" ht="48">
      <c r="A1485">
        <v>1483</v>
      </c>
      <c r="B1485" s="1" t="s">
        <v>1484</v>
      </c>
      <c r="C1485" s="1" t="s">
        <v>5593</v>
      </c>
      <c r="D1485" s="4">
        <v>7000</v>
      </c>
      <c r="E1485" s="4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3">
        <f t="shared" si="138"/>
        <v>7.1428571428571426E-3</v>
      </c>
      <c r="P1485" s="5">
        <f t="shared" si="139"/>
        <v>25</v>
      </c>
      <c r="Q1485" s="3" t="str">
        <f t="shared" si="140"/>
        <v>publishing</v>
      </c>
      <c r="R1485" t="str">
        <f t="shared" si="141"/>
        <v>fiction</v>
      </c>
      <c r="S1485" s="13">
        <f t="shared" si="142"/>
        <v>42548.192997685182</v>
      </c>
      <c r="T1485" s="13">
        <f t="shared" si="143"/>
        <v>42573.192997685182</v>
      </c>
    </row>
    <row r="1486" spans="1:20" ht="16">
      <c r="A1486">
        <v>1484</v>
      </c>
      <c r="B1486" s="1" t="s">
        <v>1485</v>
      </c>
      <c r="C1486" s="1" t="s">
        <v>5594</v>
      </c>
      <c r="D1486" s="4">
        <v>2000</v>
      </c>
      <c r="E1486" s="4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3">
        <f t="shared" si="138"/>
        <v>0</v>
      </c>
      <c r="P1486" s="5" t="e">
        <f t="shared" si="139"/>
        <v>#DIV/0!</v>
      </c>
      <c r="Q1486" s="3" t="str">
        <f t="shared" si="140"/>
        <v>publishing</v>
      </c>
      <c r="R1486" t="str">
        <f t="shared" si="141"/>
        <v>fiction</v>
      </c>
      <c r="S1486" s="13">
        <f t="shared" si="142"/>
        <v>41053.200960648144</v>
      </c>
      <c r="T1486" s="13">
        <f t="shared" si="143"/>
        <v>41111.618750000001</v>
      </c>
    </row>
    <row r="1487" spans="1:20" ht="48">
      <c r="A1487">
        <v>1485</v>
      </c>
      <c r="B1487" s="1" t="s">
        <v>1486</v>
      </c>
      <c r="C1487" s="1" t="s">
        <v>5595</v>
      </c>
      <c r="D1487" s="4">
        <v>6700</v>
      </c>
      <c r="E1487" s="4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3">
        <f t="shared" si="138"/>
        <v>2.2388059701492536E-2</v>
      </c>
      <c r="P1487" s="5">
        <f t="shared" si="139"/>
        <v>50</v>
      </c>
      <c r="Q1487" s="3" t="str">
        <f t="shared" si="140"/>
        <v>publishing</v>
      </c>
      <c r="R1487" t="str">
        <f t="shared" si="141"/>
        <v>fiction</v>
      </c>
      <c r="S1487" s="13">
        <f t="shared" si="142"/>
        <v>42130.795983796299</v>
      </c>
      <c r="T1487" s="13">
        <f t="shared" si="143"/>
        <v>42175.795983796299</v>
      </c>
    </row>
    <row r="1488" spans="1:20" ht="48">
      <c r="A1488">
        <v>1486</v>
      </c>
      <c r="B1488" s="1" t="s">
        <v>1487</v>
      </c>
      <c r="C1488" s="1" t="s">
        <v>5596</v>
      </c>
      <c r="D1488" s="4">
        <v>20000</v>
      </c>
      <c r="E1488" s="4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3">
        <f t="shared" si="138"/>
        <v>2.3999999999999998E-3</v>
      </c>
      <c r="P1488" s="5">
        <f t="shared" si="139"/>
        <v>16</v>
      </c>
      <c r="Q1488" s="3" t="str">
        <f t="shared" si="140"/>
        <v>publishing</v>
      </c>
      <c r="R1488" t="str">
        <f t="shared" si="141"/>
        <v>fiction</v>
      </c>
      <c r="S1488" s="13">
        <f t="shared" si="142"/>
        <v>42032.168530092589</v>
      </c>
      <c r="T1488" s="13">
        <f t="shared" si="143"/>
        <v>42062.168530092589</v>
      </c>
    </row>
    <row r="1489" spans="1:20" ht="48">
      <c r="A1489">
        <v>1487</v>
      </c>
      <c r="B1489" s="1" t="s">
        <v>1488</v>
      </c>
      <c r="C1489" s="1" t="s">
        <v>5597</v>
      </c>
      <c r="D1489" s="4">
        <v>10000</v>
      </c>
      <c r="E1489" s="4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3">
        <f t="shared" si="138"/>
        <v>0</v>
      </c>
      <c r="P1489" s="5" t="e">
        <f t="shared" si="139"/>
        <v>#DIV/0!</v>
      </c>
      <c r="Q1489" s="3" t="str">
        <f t="shared" si="140"/>
        <v>publishing</v>
      </c>
      <c r="R1489" t="str">
        <f t="shared" si="141"/>
        <v>fiction</v>
      </c>
      <c r="S1489" s="13">
        <f t="shared" si="142"/>
        <v>42554.917488425926</v>
      </c>
      <c r="T1489" s="13">
        <f t="shared" si="143"/>
        <v>42584.917488425926</v>
      </c>
    </row>
    <row r="1490" spans="1:20" ht="48">
      <c r="A1490">
        <v>1488</v>
      </c>
      <c r="B1490" s="1" t="s">
        <v>1489</v>
      </c>
      <c r="C1490" s="1" t="s">
        <v>5598</v>
      </c>
      <c r="D1490" s="4">
        <v>15000</v>
      </c>
      <c r="E1490" s="4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3">
        <f t="shared" si="138"/>
        <v>2.4E-2</v>
      </c>
      <c r="P1490" s="5">
        <f t="shared" si="139"/>
        <v>60</v>
      </c>
      <c r="Q1490" s="3" t="str">
        <f t="shared" si="140"/>
        <v>publishing</v>
      </c>
      <c r="R1490" t="str">
        <f t="shared" si="141"/>
        <v>fiction</v>
      </c>
      <c r="S1490" s="13">
        <f t="shared" si="142"/>
        <v>41614.563194444447</v>
      </c>
      <c r="T1490" s="13">
        <f t="shared" si="143"/>
        <v>41644.563194444447</v>
      </c>
    </row>
    <row r="1491" spans="1:20" ht="48">
      <c r="A1491">
        <v>1489</v>
      </c>
      <c r="B1491" s="1" t="s">
        <v>1490</v>
      </c>
      <c r="C1491" s="1" t="s">
        <v>5599</v>
      </c>
      <c r="D1491" s="4">
        <v>5000</v>
      </c>
      <c r="E1491" s="4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3">
        <f t="shared" si="138"/>
        <v>0</v>
      </c>
      <c r="P1491" s="5" t="e">
        <f t="shared" si="139"/>
        <v>#DIV/0!</v>
      </c>
      <c r="Q1491" s="3" t="str">
        <f t="shared" si="140"/>
        <v>publishing</v>
      </c>
      <c r="R1491" t="str">
        <f t="shared" si="141"/>
        <v>fiction</v>
      </c>
      <c r="S1491" s="13">
        <f t="shared" si="142"/>
        <v>41198.611712962964</v>
      </c>
      <c r="T1491" s="13">
        <f t="shared" si="143"/>
        <v>41228.653379629628</v>
      </c>
    </row>
    <row r="1492" spans="1:20" ht="48">
      <c r="A1492">
        <v>1490</v>
      </c>
      <c r="B1492" s="1" t="s">
        <v>1491</v>
      </c>
      <c r="C1492" s="1" t="s">
        <v>5600</v>
      </c>
      <c r="D1492" s="4">
        <v>2900</v>
      </c>
      <c r="E1492" s="4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3">
        <f t="shared" si="138"/>
        <v>0.30862068965517242</v>
      </c>
      <c r="P1492" s="5">
        <f t="shared" si="139"/>
        <v>47.10526315789474</v>
      </c>
      <c r="Q1492" s="3" t="str">
        <f t="shared" si="140"/>
        <v>publishing</v>
      </c>
      <c r="R1492" t="str">
        <f t="shared" si="141"/>
        <v>fiction</v>
      </c>
      <c r="S1492" s="13">
        <f t="shared" si="142"/>
        <v>41520.561041666668</v>
      </c>
      <c r="T1492" s="13">
        <f t="shared" si="143"/>
        <v>41549.561041666668</v>
      </c>
    </row>
    <row r="1493" spans="1:20" ht="32">
      <c r="A1493">
        <v>1491</v>
      </c>
      <c r="B1493" s="1" t="s">
        <v>1492</v>
      </c>
      <c r="C1493" s="1" t="s">
        <v>5601</v>
      </c>
      <c r="D1493" s="4">
        <v>1200</v>
      </c>
      <c r="E1493" s="4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3">
        <f t="shared" si="138"/>
        <v>8.3333333333333329E-2</v>
      </c>
      <c r="P1493" s="5">
        <f t="shared" si="139"/>
        <v>100</v>
      </c>
      <c r="Q1493" s="3" t="str">
        <f t="shared" si="140"/>
        <v>publishing</v>
      </c>
      <c r="R1493" t="str">
        <f t="shared" si="141"/>
        <v>fiction</v>
      </c>
      <c r="S1493" s="13">
        <f t="shared" si="142"/>
        <v>41991.713460648149</v>
      </c>
      <c r="T1493" s="13">
        <f t="shared" si="143"/>
        <v>42050.651388888888</v>
      </c>
    </row>
    <row r="1494" spans="1:20" ht="48">
      <c r="A1494">
        <v>1492</v>
      </c>
      <c r="B1494" s="1" t="s">
        <v>1493</v>
      </c>
      <c r="C1494" s="1" t="s">
        <v>5602</v>
      </c>
      <c r="D1494" s="4">
        <v>4000</v>
      </c>
      <c r="E1494" s="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3">
        <f t="shared" si="138"/>
        <v>7.4999999999999997E-3</v>
      </c>
      <c r="P1494" s="5">
        <f t="shared" si="139"/>
        <v>15</v>
      </c>
      <c r="Q1494" s="3" t="str">
        <f t="shared" si="140"/>
        <v>publishing</v>
      </c>
      <c r="R1494" t="str">
        <f t="shared" si="141"/>
        <v>fiction</v>
      </c>
      <c r="S1494" s="13">
        <f t="shared" si="142"/>
        <v>40682.884791666671</v>
      </c>
      <c r="T1494" s="13">
        <f t="shared" si="143"/>
        <v>40712.884791666671</v>
      </c>
    </row>
    <row r="1495" spans="1:20" ht="32">
      <c r="A1495">
        <v>1493</v>
      </c>
      <c r="B1495" s="1" t="s">
        <v>1494</v>
      </c>
      <c r="C1495" s="1" t="s">
        <v>5603</v>
      </c>
      <c r="D1495" s="4">
        <v>2400</v>
      </c>
      <c r="E1495" s="4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3">
        <f t="shared" si="138"/>
        <v>0</v>
      </c>
      <c r="P1495" s="5" t="e">
        <f t="shared" si="139"/>
        <v>#DIV/0!</v>
      </c>
      <c r="Q1495" s="3" t="str">
        <f t="shared" si="140"/>
        <v>publishing</v>
      </c>
      <c r="R1495" t="str">
        <f t="shared" si="141"/>
        <v>fiction</v>
      </c>
      <c r="S1495" s="13">
        <f t="shared" si="142"/>
        <v>41411.866608796299</v>
      </c>
      <c r="T1495" s="13">
        <f t="shared" si="143"/>
        <v>41441.866608796299</v>
      </c>
    </row>
    <row r="1496" spans="1:20" ht="48">
      <c r="A1496">
        <v>1494</v>
      </c>
      <c r="B1496" s="1" t="s">
        <v>1495</v>
      </c>
      <c r="C1496" s="1" t="s">
        <v>5604</v>
      </c>
      <c r="D1496" s="4">
        <v>5000</v>
      </c>
      <c r="E1496" s="4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3">
        <f t="shared" si="138"/>
        <v>8.8999999999999996E-2</v>
      </c>
      <c r="P1496" s="5">
        <f t="shared" si="139"/>
        <v>40.454545454545453</v>
      </c>
      <c r="Q1496" s="3" t="str">
        <f t="shared" si="140"/>
        <v>publishing</v>
      </c>
      <c r="R1496" t="str">
        <f t="shared" si="141"/>
        <v>fiction</v>
      </c>
      <c r="S1496" s="13">
        <f t="shared" si="142"/>
        <v>42067.722372685181</v>
      </c>
      <c r="T1496" s="13">
        <f t="shared" si="143"/>
        <v>42097.651388888888</v>
      </c>
    </row>
    <row r="1497" spans="1:20" ht="32">
      <c r="A1497">
        <v>1495</v>
      </c>
      <c r="B1497" s="1" t="s">
        <v>1496</v>
      </c>
      <c r="C1497" s="1" t="s">
        <v>5605</v>
      </c>
      <c r="D1497" s="4">
        <v>2000</v>
      </c>
      <c r="E1497" s="4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3">
        <f t="shared" si="138"/>
        <v>0</v>
      </c>
      <c r="P1497" s="5" t="e">
        <f t="shared" si="139"/>
        <v>#DIV/0!</v>
      </c>
      <c r="Q1497" s="3" t="str">
        <f t="shared" si="140"/>
        <v>publishing</v>
      </c>
      <c r="R1497" t="str">
        <f t="shared" si="141"/>
        <v>fiction</v>
      </c>
      <c r="S1497" s="13">
        <f t="shared" si="142"/>
        <v>40752.789710648147</v>
      </c>
      <c r="T1497" s="13">
        <f t="shared" si="143"/>
        <v>40782.789710648147</v>
      </c>
    </row>
    <row r="1498" spans="1:20" ht="48">
      <c r="A1498">
        <v>1496</v>
      </c>
      <c r="B1498" s="1" t="s">
        <v>1497</v>
      </c>
      <c r="C1498" s="1" t="s">
        <v>5606</v>
      </c>
      <c r="D1498" s="4">
        <v>1500</v>
      </c>
      <c r="E1498" s="4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3">
        <f t="shared" si="138"/>
        <v>0</v>
      </c>
      <c r="P1498" s="5" t="e">
        <f t="shared" si="139"/>
        <v>#DIV/0!</v>
      </c>
      <c r="Q1498" s="3" t="str">
        <f t="shared" si="140"/>
        <v>publishing</v>
      </c>
      <c r="R1498" t="str">
        <f t="shared" si="141"/>
        <v>fiction</v>
      </c>
      <c r="S1498" s="13">
        <f t="shared" si="142"/>
        <v>41838.475219907406</v>
      </c>
      <c r="T1498" s="13">
        <f t="shared" si="143"/>
        <v>41898.475219907406</v>
      </c>
    </row>
    <row r="1499" spans="1:20" ht="48">
      <c r="A1499">
        <v>1497</v>
      </c>
      <c r="B1499" s="1" t="s">
        <v>1498</v>
      </c>
      <c r="C1499" s="1" t="s">
        <v>5607</v>
      </c>
      <c r="D1499" s="4">
        <v>15000</v>
      </c>
      <c r="E1499" s="4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3">
        <f t="shared" si="138"/>
        <v>6.666666666666667E-5</v>
      </c>
      <c r="P1499" s="5">
        <f t="shared" si="139"/>
        <v>1</v>
      </c>
      <c r="Q1499" s="3" t="str">
        <f t="shared" si="140"/>
        <v>publishing</v>
      </c>
      <c r="R1499" t="str">
        <f t="shared" si="141"/>
        <v>fiction</v>
      </c>
      <c r="S1499" s="13">
        <f t="shared" si="142"/>
        <v>41444.64261574074</v>
      </c>
      <c r="T1499" s="13">
        <f t="shared" si="143"/>
        <v>41486.821527777778</v>
      </c>
    </row>
    <row r="1500" spans="1:20" ht="48">
      <c r="A1500">
        <v>1498</v>
      </c>
      <c r="B1500" s="1" t="s">
        <v>1499</v>
      </c>
      <c r="C1500" s="1" t="s">
        <v>5608</v>
      </c>
      <c r="D1500" s="4">
        <v>3000</v>
      </c>
      <c r="E1500" s="4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3">
        <f t="shared" si="138"/>
        <v>1.9E-2</v>
      </c>
      <c r="P1500" s="5">
        <f t="shared" si="139"/>
        <v>19</v>
      </c>
      <c r="Q1500" s="3" t="str">
        <f t="shared" si="140"/>
        <v>publishing</v>
      </c>
      <c r="R1500" t="str">
        <f t="shared" si="141"/>
        <v>fiction</v>
      </c>
      <c r="S1500" s="13">
        <f t="shared" si="142"/>
        <v>41840.983541666668</v>
      </c>
      <c r="T1500" s="13">
        <f t="shared" si="143"/>
        <v>41885.983541666668</v>
      </c>
    </row>
    <row r="1501" spans="1:20" ht="48">
      <c r="A1501">
        <v>1499</v>
      </c>
      <c r="B1501" s="1" t="s">
        <v>1500</v>
      </c>
      <c r="C1501" s="1" t="s">
        <v>5609</v>
      </c>
      <c r="D1501" s="4">
        <v>2000</v>
      </c>
      <c r="E1501" s="4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3">
        <f t="shared" si="138"/>
        <v>2.5000000000000001E-3</v>
      </c>
      <c r="P1501" s="5">
        <f t="shared" si="139"/>
        <v>5</v>
      </c>
      <c r="Q1501" s="3" t="str">
        <f t="shared" si="140"/>
        <v>publishing</v>
      </c>
      <c r="R1501" t="str">
        <f t="shared" si="141"/>
        <v>fiction</v>
      </c>
      <c r="S1501" s="13">
        <f t="shared" si="142"/>
        <v>42527.007326388892</v>
      </c>
      <c r="T1501" s="13">
        <f t="shared" si="143"/>
        <v>42587.007326388892</v>
      </c>
    </row>
    <row r="1502" spans="1:20" ht="48">
      <c r="A1502">
        <v>1500</v>
      </c>
      <c r="B1502" s="1" t="s">
        <v>1501</v>
      </c>
      <c r="C1502" s="1" t="s">
        <v>5610</v>
      </c>
      <c r="D1502" s="4">
        <v>2800</v>
      </c>
      <c r="E1502" s="4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3">
        <f t="shared" si="138"/>
        <v>0.25035714285714283</v>
      </c>
      <c r="P1502" s="5">
        <f t="shared" si="139"/>
        <v>46.733333333333334</v>
      </c>
      <c r="Q1502" s="3" t="str">
        <f t="shared" si="140"/>
        <v>publishing</v>
      </c>
      <c r="R1502" t="str">
        <f t="shared" si="141"/>
        <v>fiction</v>
      </c>
      <c r="S1502" s="13">
        <f t="shared" si="142"/>
        <v>41365.904594907406</v>
      </c>
      <c r="T1502" s="13">
        <f t="shared" si="143"/>
        <v>41395.904594907406</v>
      </c>
    </row>
    <row r="1503" spans="1:20" ht="32">
      <c r="A1503">
        <v>1501</v>
      </c>
      <c r="B1503" s="1" t="s">
        <v>1502</v>
      </c>
      <c r="C1503" s="1" t="s">
        <v>5611</v>
      </c>
      <c r="D1503" s="4">
        <v>52000</v>
      </c>
      <c r="E1503" s="4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3">
        <f t="shared" si="138"/>
        <v>1.6633076923076924</v>
      </c>
      <c r="P1503" s="5">
        <f t="shared" si="139"/>
        <v>97.731073446327684</v>
      </c>
      <c r="Q1503" s="3" t="str">
        <f t="shared" si="140"/>
        <v>photography</v>
      </c>
      <c r="R1503" t="str">
        <f t="shared" si="141"/>
        <v>photobooks</v>
      </c>
      <c r="S1503" s="13">
        <f t="shared" si="142"/>
        <v>42163.583599537036</v>
      </c>
      <c r="T1503" s="13">
        <f t="shared" si="143"/>
        <v>42193.583599537036</v>
      </c>
    </row>
    <row r="1504" spans="1:20" ht="48">
      <c r="A1504">
        <v>1502</v>
      </c>
      <c r="B1504" s="1" t="s">
        <v>1503</v>
      </c>
      <c r="C1504" s="1" t="s">
        <v>5612</v>
      </c>
      <c r="D1504" s="4">
        <v>22000</v>
      </c>
      <c r="E1504" s="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3">
        <f t="shared" si="138"/>
        <v>1.0144545454545455</v>
      </c>
      <c r="P1504" s="5">
        <f t="shared" si="139"/>
        <v>67.835866261398181</v>
      </c>
      <c r="Q1504" s="3" t="str">
        <f t="shared" si="140"/>
        <v>photography</v>
      </c>
      <c r="R1504" t="str">
        <f t="shared" si="141"/>
        <v>photobooks</v>
      </c>
      <c r="S1504" s="13">
        <f t="shared" si="142"/>
        <v>42426.542592592596</v>
      </c>
      <c r="T1504" s="13">
        <f t="shared" si="143"/>
        <v>42454.916666666672</v>
      </c>
    </row>
    <row r="1505" spans="1:20" ht="48">
      <c r="A1505">
        <v>1503</v>
      </c>
      <c r="B1505" s="1" t="s">
        <v>1504</v>
      </c>
      <c r="C1505" s="1" t="s">
        <v>5613</v>
      </c>
      <c r="D1505" s="4">
        <v>3750</v>
      </c>
      <c r="E1505" s="4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3">
        <f t="shared" si="138"/>
        <v>1.0789146666666667</v>
      </c>
      <c r="P1505" s="5">
        <f t="shared" si="139"/>
        <v>56.98492957746479</v>
      </c>
      <c r="Q1505" s="3" t="str">
        <f t="shared" si="140"/>
        <v>photography</v>
      </c>
      <c r="R1505" t="str">
        <f t="shared" si="141"/>
        <v>photobooks</v>
      </c>
      <c r="S1505" s="13">
        <f t="shared" si="142"/>
        <v>42606.347233796296</v>
      </c>
      <c r="T1505" s="13">
        <f t="shared" si="143"/>
        <v>42666.347233796296</v>
      </c>
    </row>
    <row r="1506" spans="1:20" ht="32">
      <c r="A1506">
        <v>1504</v>
      </c>
      <c r="B1506" s="1" t="s">
        <v>1505</v>
      </c>
      <c r="C1506" s="1" t="s">
        <v>5614</v>
      </c>
      <c r="D1506" s="4">
        <v>6500</v>
      </c>
      <c r="E1506" s="4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3">
        <f t="shared" si="138"/>
        <v>2.7793846153846156</v>
      </c>
      <c r="P1506" s="5">
        <f t="shared" si="139"/>
        <v>67.159851301115239</v>
      </c>
      <c r="Q1506" s="3" t="str">
        <f t="shared" si="140"/>
        <v>photography</v>
      </c>
      <c r="R1506" t="str">
        <f t="shared" si="141"/>
        <v>photobooks</v>
      </c>
      <c r="S1506" s="13">
        <f t="shared" si="142"/>
        <v>41772.657685185186</v>
      </c>
      <c r="T1506" s="13">
        <f t="shared" si="143"/>
        <v>41800.356249999997</v>
      </c>
    </row>
    <row r="1507" spans="1:20" ht="48">
      <c r="A1507">
        <v>1505</v>
      </c>
      <c r="B1507" s="1" t="s">
        <v>1506</v>
      </c>
      <c r="C1507" s="1" t="s">
        <v>5615</v>
      </c>
      <c r="D1507" s="4">
        <v>16000</v>
      </c>
      <c r="E1507" s="4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3">
        <f t="shared" si="138"/>
        <v>1.0358125</v>
      </c>
      <c r="P1507" s="5">
        <f t="shared" si="139"/>
        <v>48.037681159420288</v>
      </c>
      <c r="Q1507" s="3" t="str">
        <f t="shared" si="140"/>
        <v>photography</v>
      </c>
      <c r="R1507" t="str">
        <f t="shared" si="141"/>
        <v>photobooks</v>
      </c>
      <c r="S1507" s="13">
        <f t="shared" si="142"/>
        <v>42414.44332175926</v>
      </c>
      <c r="T1507" s="13">
        <f t="shared" si="143"/>
        <v>42451.834027777775</v>
      </c>
    </row>
    <row r="1508" spans="1:20" ht="48">
      <c r="A1508">
        <v>1506</v>
      </c>
      <c r="B1508" s="1" t="s">
        <v>1507</v>
      </c>
      <c r="C1508" s="1" t="s">
        <v>5616</v>
      </c>
      <c r="D1508" s="4">
        <v>1500</v>
      </c>
      <c r="E1508" s="4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3">
        <f t="shared" si="138"/>
        <v>1.1140000000000001</v>
      </c>
      <c r="P1508" s="5">
        <f t="shared" si="139"/>
        <v>38.860465116279073</v>
      </c>
      <c r="Q1508" s="3" t="str">
        <f t="shared" si="140"/>
        <v>photography</v>
      </c>
      <c r="R1508" t="str">
        <f t="shared" si="141"/>
        <v>photobooks</v>
      </c>
      <c r="S1508" s="13">
        <f t="shared" si="142"/>
        <v>41814.785925925928</v>
      </c>
      <c r="T1508" s="13">
        <f t="shared" si="143"/>
        <v>41844.785925925928</v>
      </c>
    </row>
    <row r="1509" spans="1:20" ht="48">
      <c r="A1509">
        <v>1507</v>
      </c>
      <c r="B1509" s="1" t="s">
        <v>1508</v>
      </c>
      <c r="C1509" s="1" t="s">
        <v>5617</v>
      </c>
      <c r="D1509" s="4">
        <v>1200</v>
      </c>
      <c r="E1509" s="4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3">
        <f t="shared" si="138"/>
        <v>2.15</v>
      </c>
      <c r="P1509" s="5">
        <f t="shared" si="139"/>
        <v>78.181818181818187</v>
      </c>
      <c r="Q1509" s="3" t="str">
        <f t="shared" si="140"/>
        <v>photography</v>
      </c>
      <c r="R1509" t="str">
        <f t="shared" si="141"/>
        <v>photobooks</v>
      </c>
      <c r="S1509" s="13">
        <f t="shared" si="142"/>
        <v>40254.450335648151</v>
      </c>
      <c r="T1509" s="13">
        <f t="shared" si="143"/>
        <v>40313.340277777781</v>
      </c>
    </row>
    <row r="1510" spans="1:20" ht="48">
      <c r="A1510">
        <v>1508</v>
      </c>
      <c r="B1510" s="1" t="s">
        <v>1509</v>
      </c>
      <c r="C1510" s="1" t="s">
        <v>5618</v>
      </c>
      <c r="D1510" s="4">
        <v>18500</v>
      </c>
      <c r="E1510" s="4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3">
        <f t="shared" si="138"/>
        <v>1.1076216216216217</v>
      </c>
      <c r="P1510" s="5">
        <f t="shared" si="139"/>
        <v>97.113744075829388</v>
      </c>
      <c r="Q1510" s="3" t="str">
        <f t="shared" si="140"/>
        <v>photography</v>
      </c>
      <c r="R1510" t="str">
        <f t="shared" si="141"/>
        <v>photobooks</v>
      </c>
      <c r="S1510" s="13">
        <f t="shared" si="142"/>
        <v>41786.614363425928</v>
      </c>
      <c r="T1510" s="13">
        <f t="shared" si="143"/>
        <v>41817.614363425928</v>
      </c>
    </row>
    <row r="1511" spans="1:20" ht="48">
      <c r="A1511">
        <v>1509</v>
      </c>
      <c r="B1511" s="1" t="s">
        <v>1510</v>
      </c>
      <c r="C1511" s="1" t="s">
        <v>5619</v>
      </c>
      <c r="D1511" s="4">
        <v>17500</v>
      </c>
      <c r="E1511" s="4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3">
        <f t="shared" si="138"/>
        <v>1.2364125714285714</v>
      </c>
      <c r="P1511" s="5">
        <f t="shared" si="139"/>
        <v>110.39397959183674</v>
      </c>
      <c r="Q1511" s="3" t="str">
        <f t="shared" si="140"/>
        <v>photography</v>
      </c>
      <c r="R1511" t="str">
        <f t="shared" si="141"/>
        <v>photobooks</v>
      </c>
      <c r="S1511" s="13">
        <f t="shared" si="142"/>
        <v>42751.533391203702</v>
      </c>
      <c r="T1511" s="13">
        <f t="shared" si="143"/>
        <v>42780.957638888889</v>
      </c>
    </row>
    <row r="1512" spans="1:20" ht="48">
      <c r="A1512">
        <v>1510</v>
      </c>
      <c r="B1512" s="1" t="s">
        <v>1511</v>
      </c>
      <c r="C1512" s="1" t="s">
        <v>5620</v>
      </c>
      <c r="D1512" s="4">
        <v>16000</v>
      </c>
      <c r="E1512" s="4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3">
        <f t="shared" si="138"/>
        <v>1.0103500000000001</v>
      </c>
      <c r="P1512" s="5">
        <f t="shared" si="139"/>
        <v>39.91506172839506</v>
      </c>
      <c r="Q1512" s="3" t="str">
        <f t="shared" si="140"/>
        <v>photography</v>
      </c>
      <c r="R1512" t="str">
        <f t="shared" si="141"/>
        <v>photobooks</v>
      </c>
      <c r="S1512" s="13">
        <f t="shared" si="142"/>
        <v>41809.385162037033</v>
      </c>
      <c r="T1512" s="13">
        <f t="shared" si="143"/>
        <v>41839.385162037033</v>
      </c>
    </row>
    <row r="1513" spans="1:20" ht="48">
      <c r="A1513">
        <v>1511</v>
      </c>
      <c r="B1513" s="1" t="s">
        <v>1512</v>
      </c>
      <c r="C1513" s="1" t="s">
        <v>5621</v>
      </c>
      <c r="D1513" s="4">
        <v>14000</v>
      </c>
      <c r="E1513" s="4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3">
        <f t="shared" si="138"/>
        <v>1.1179285714285714</v>
      </c>
      <c r="P1513" s="5">
        <f t="shared" si="139"/>
        <v>75.975728155339809</v>
      </c>
      <c r="Q1513" s="3" t="str">
        <f t="shared" si="140"/>
        <v>photography</v>
      </c>
      <c r="R1513" t="str">
        <f t="shared" si="141"/>
        <v>photobooks</v>
      </c>
      <c r="S1513" s="13">
        <f t="shared" si="142"/>
        <v>42296.583379629628</v>
      </c>
      <c r="T1513" s="13">
        <f t="shared" si="143"/>
        <v>42326.625046296293</v>
      </c>
    </row>
    <row r="1514" spans="1:20" ht="48">
      <c r="A1514">
        <v>1512</v>
      </c>
      <c r="B1514" s="1" t="s">
        <v>1513</v>
      </c>
      <c r="C1514" s="1" t="s">
        <v>5622</v>
      </c>
      <c r="D1514" s="4">
        <v>3500</v>
      </c>
      <c r="E1514" s="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3">
        <f t="shared" si="138"/>
        <v>5.5877142857142861</v>
      </c>
      <c r="P1514" s="5">
        <f t="shared" si="139"/>
        <v>58.379104477611939</v>
      </c>
      <c r="Q1514" s="3" t="str">
        <f t="shared" si="140"/>
        <v>photography</v>
      </c>
      <c r="R1514" t="str">
        <f t="shared" si="141"/>
        <v>photobooks</v>
      </c>
      <c r="S1514" s="13">
        <f t="shared" si="142"/>
        <v>42741.684479166666</v>
      </c>
      <c r="T1514" s="13">
        <f t="shared" si="143"/>
        <v>42771.684479166666</v>
      </c>
    </row>
    <row r="1515" spans="1:20" ht="48">
      <c r="A1515">
        <v>1513</v>
      </c>
      <c r="B1515" s="1" t="s">
        <v>1514</v>
      </c>
      <c r="C1515" s="1" t="s">
        <v>5623</v>
      </c>
      <c r="D1515" s="4">
        <v>8000</v>
      </c>
      <c r="E1515" s="4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3">
        <f t="shared" si="138"/>
        <v>1.5001875</v>
      </c>
      <c r="P1515" s="5">
        <f t="shared" si="139"/>
        <v>55.82093023255814</v>
      </c>
      <c r="Q1515" s="3" t="str">
        <f t="shared" si="140"/>
        <v>photography</v>
      </c>
      <c r="R1515" t="str">
        <f t="shared" si="141"/>
        <v>photobooks</v>
      </c>
      <c r="S1515" s="13">
        <f t="shared" si="142"/>
        <v>41806.637337962966</v>
      </c>
      <c r="T1515" s="13">
        <f t="shared" si="143"/>
        <v>41836.637337962966</v>
      </c>
    </row>
    <row r="1516" spans="1:20" ht="48">
      <c r="A1516">
        <v>1514</v>
      </c>
      <c r="B1516" s="1" t="s">
        <v>1515</v>
      </c>
      <c r="C1516" s="1" t="s">
        <v>5624</v>
      </c>
      <c r="D1516" s="4">
        <v>25000</v>
      </c>
      <c r="E1516" s="4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3">
        <f t="shared" si="138"/>
        <v>1.0647599999999999</v>
      </c>
      <c r="P1516" s="5">
        <f t="shared" si="139"/>
        <v>151.24431818181819</v>
      </c>
      <c r="Q1516" s="3" t="str">
        <f t="shared" si="140"/>
        <v>photography</v>
      </c>
      <c r="R1516" t="str">
        <f t="shared" si="141"/>
        <v>photobooks</v>
      </c>
      <c r="S1516" s="13">
        <f t="shared" si="142"/>
        <v>42234.597685185188</v>
      </c>
      <c r="T1516" s="13">
        <f t="shared" si="143"/>
        <v>42274.597685185188</v>
      </c>
    </row>
    <row r="1517" spans="1:20" ht="48">
      <c r="A1517">
        <v>1515</v>
      </c>
      <c r="B1517" s="1" t="s">
        <v>1516</v>
      </c>
      <c r="C1517" s="1" t="s">
        <v>5625</v>
      </c>
      <c r="D1517" s="4">
        <v>300000</v>
      </c>
      <c r="E1517" s="4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3">
        <f t="shared" si="138"/>
        <v>1.57189</v>
      </c>
      <c r="P1517" s="5">
        <f t="shared" si="139"/>
        <v>849.67027027027029</v>
      </c>
      <c r="Q1517" s="3" t="str">
        <f t="shared" si="140"/>
        <v>photography</v>
      </c>
      <c r="R1517" t="str">
        <f t="shared" si="141"/>
        <v>photobooks</v>
      </c>
      <c r="S1517" s="13">
        <f t="shared" si="142"/>
        <v>42415.253437499996</v>
      </c>
      <c r="T1517" s="13">
        <f t="shared" si="143"/>
        <v>42445.211770833332</v>
      </c>
    </row>
    <row r="1518" spans="1:20" ht="48">
      <c r="A1518">
        <v>1516</v>
      </c>
      <c r="B1518" s="1" t="s">
        <v>1517</v>
      </c>
      <c r="C1518" s="1" t="s">
        <v>5626</v>
      </c>
      <c r="D1518" s="4">
        <v>17000</v>
      </c>
      <c r="E1518" s="4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3">
        <f t="shared" si="138"/>
        <v>1.0865882352941176</v>
      </c>
      <c r="P1518" s="5">
        <f t="shared" si="139"/>
        <v>159.24137931034483</v>
      </c>
      <c r="Q1518" s="3" t="str">
        <f t="shared" si="140"/>
        <v>photography</v>
      </c>
      <c r="R1518" t="str">
        <f t="shared" si="141"/>
        <v>photobooks</v>
      </c>
      <c r="S1518" s="13">
        <f t="shared" si="142"/>
        <v>42619.466342592597</v>
      </c>
      <c r="T1518" s="13">
        <f t="shared" si="143"/>
        <v>42649.583333333328</v>
      </c>
    </row>
    <row r="1519" spans="1:20" ht="48">
      <c r="A1519">
        <v>1517</v>
      </c>
      <c r="B1519" s="1" t="s">
        <v>1518</v>
      </c>
      <c r="C1519" s="1" t="s">
        <v>5627</v>
      </c>
      <c r="D1519" s="4">
        <v>15000</v>
      </c>
      <c r="E1519" s="4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3">
        <f t="shared" si="138"/>
        <v>1.6197999999999999</v>
      </c>
      <c r="P1519" s="5">
        <f t="shared" si="139"/>
        <v>39.507317073170732</v>
      </c>
      <c r="Q1519" s="3" t="str">
        <f t="shared" si="140"/>
        <v>photography</v>
      </c>
      <c r="R1519" t="str">
        <f t="shared" si="141"/>
        <v>photobooks</v>
      </c>
      <c r="S1519" s="13">
        <f t="shared" si="142"/>
        <v>41948.56658564815</v>
      </c>
      <c r="T1519" s="13">
        <f t="shared" si="143"/>
        <v>41979.25</v>
      </c>
    </row>
    <row r="1520" spans="1:20" ht="32">
      <c r="A1520">
        <v>1518</v>
      </c>
      <c r="B1520" s="1" t="s">
        <v>1519</v>
      </c>
      <c r="C1520" s="1" t="s">
        <v>5628</v>
      </c>
      <c r="D1520" s="4">
        <v>15000</v>
      </c>
      <c r="E1520" s="4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3">
        <f t="shared" si="138"/>
        <v>2.0536666666666665</v>
      </c>
      <c r="P1520" s="5">
        <f t="shared" si="139"/>
        <v>130.52966101694915</v>
      </c>
      <c r="Q1520" s="3" t="str">
        <f t="shared" si="140"/>
        <v>photography</v>
      </c>
      <c r="R1520" t="str">
        <f t="shared" si="141"/>
        <v>photobooks</v>
      </c>
      <c r="S1520" s="13">
        <f t="shared" si="142"/>
        <v>41760.8200462963</v>
      </c>
      <c r="T1520" s="13">
        <f t="shared" si="143"/>
        <v>41790.8200462963</v>
      </c>
    </row>
    <row r="1521" spans="1:20" ht="48">
      <c r="A1521">
        <v>1519</v>
      </c>
      <c r="B1521" s="1" t="s">
        <v>1520</v>
      </c>
      <c r="C1521" s="1" t="s">
        <v>5629</v>
      </c>
      <c r="D1521" s="4">
        <v>9000</v>
      </c>
      <c r="E1521" s="4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3">
        <f t="shared" si="138"/>
        <v>1.033638888888889</v>
      </c>
      <c r="P1521" s="5">
        <f t="shared" si="139"/>
        <v>64.156896551724131</v>
      </c>
      <c r="Q1521" s="3" t="str">
        <f t="shared" si="140"/>
        <v>photography</v>
      </c>
      <c r="R1521" t="str">
        <f t="shared" si="141"/>
        <v>photobooks</v>
      </c>
      <c r="S1521" s="13">
        <f t="shared" si="142"/>
        <v>41782.741701388892</v>
      </c>
      <c r="T1521" s="13">
        <f t="shared" si="143"/>
        <v>41810.915972222225</v>
      </c>
    </row>
    <row r="1522" spans="1:20" ht="32">
      <c r="A1522">
        <v>1520</v>
      </c>
      <c r="B1522" s="1" t="s">
        <v>1521</v>
      </c>
      <c r="C1522" s="1" t="s">
        <v>5630</v>
      </c>
      <c r="D1522" s="4">
        <v>18000</v>
      </c>
      <c r="E1522" s="4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3">
        <f t="shared" si="138"/>
        <v>1.0347222222222223</v>
      </c>
      <c r="P1522" s="5">
        <f t="shared" si="139"/>
        <v>111.52694610778443</v>
      </c>
      <c r="Q1522" s="3" t="str">
        <f t="shared" si="140"/>
        <v>photography</v>
      </c>
      <c r="R1522" t="str">
        <f t="shared" si="141"/>
        <v>photobooks</v>
      </c>
      <c r="S1522" s="13">
        <f t="shared" si="142"/>
        <v>41955.857789351852</v>
      </c>
      <c r="T1522" s="13">
        <f t="shared" si="143"/>
        <v>41992.166666666672</v>
      </c>
    </row>
    <row r="1523" spans="1:20" ht="48">
      <c r="A1523">
        <v>1521</v>
      </c>
      <c r="B1523" s="1" t="s">
        <v>1522</v>
      </c>
      <c r="C1523" s="1" t="s">
        <v>5631</v>
      </c>
      <c r="D1523" s="4">
        <v>37500</v>
      </c>
      <c r="E1523" s="4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3">
        <f t="shared" si="138"/>
        <v>1.0681333333333334</v>
      </c>
      <c r="P1523" s="5">
        <f t="shared" si="139"/>
        <v>170.44680851063831</v>
      </c>
      <c r="Q1523" s="3" t="str">
        <f t="shared" si="140"/>
        <v>photography</v>
      </c>
      <c r="R1523" t="str">
        <f t="shared" si="141"/>
        <v>photobooks</v>
      </c>
      <c r="S1523" s="13">
        <f t="shared" si="142"/>
        <v>42493.167719907404</v>
      </c>
      <c r="T1523" s="13">
        <f t="shared" si="143"/>
        <v>42528.167719907404</v>
      </c>
    </row>
    <row r="1524" spans="1:20" ht="48">
      <c r="A1524">
        <v>1522</v>
      </c>
      <c r="B1524" s="1" t="s">
        <v>1523</v>
      </c>
      <c r="C1524" s="1" t="s">
        <v>5632</v>
      </c>
      <c r="D1524" s="4">
        <v>43500</v>
      </c>
      <c r="E1524" s="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3">
        <f t="shared" si="138"/>
        <v>1.3896574712643677</v>
      </c>
      <c r="P1524" s="5">
        <f t="shared" si="139"/>
        <v>133.7391592920354</v>
      </c>
      <c r="Q1524" s="3" t="str">
        <f t="shared" si="140"/>
        <v>photography</v>
      </c>
      <c r="R1524" t="str">
        <f t="shared" si="141"/>
        <v>photobooks</v>
      </c>
      <c r="S1524" s="13">
        <f t="shared" si="142"/>
        <v>41899.830312500002</v>
      </c>
      <c r="T1524" s="13">
        <f t="shared" si="143"/>
        <v>41929.830312500002</v>
      </c>
    </row>
    <row r="1525" spans="1:20" ht="48">
      <c r="A1525">
        <v>1523</v>
      </c>
      <c r="B1525" s="1" t="s">
        <v>1524</v>
      </c>
      <c r="C1525" s="1" t="s">
        <v>5633</v>
      </c>
      <c r="D1525" s="4">
        <v>18500</v>
      </c>
      <c r="E1525" s="4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3">
        <f t="shared" si="138"/>
        <v>1.2484324324324325</v>
      </c>
      <c r="P1525" s="5">
        <f t="shared" si="139"/>
        <v>95.834024896265561</v>
      </c>
      <c r="Q1525" s="3" t="str">
        <f t="shared" si="140"/>
        <v>photography</v>
      </c>
      <c r="R1525" t="str">
        <f t="shared" si="141"/>
        <v>photobooks</v>
      </c>
      <c r="S1525" s="13">
        <f t="shared" si="142"/>
        <v>41964.751342592594</v>
      </c>
      <c r="T1525" s="13">
        <f t="shared" si="143"/>
        <v>41996</v>
      </c>
    </row>
    <row r="1526" spans="1:20" ht="48">
      <c r="A1526">
        <v>1524</v>
      </c>
      <c r="B1526" s="1" t="s">
        <v>1525</v>
      </c>
      <c r="C1526" s="1" t="s">
        <v>5634</v>
      </c>
      <c r="D1526" s="4">
        <v>3000</v>
      </c>
      <c r="E1526" s="4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3">
        <f t="shared" si="138"/>
        <v>2.0699999999999998</v>
      </c>
      <c r="P1526" s="5">
        <f t="shared" si="139"/>
        <v>221.78571428571428</v>
      </c>
      <c r="Q1526" s="3" t="str">
        <f t="shared" si="140"/>
        <v>photography</v>
      </c>
      <c r="R1526" t="str">
        <f t="shared" si="141"/>
        <v>photobooks</v>
      </c>
      <c r="S1526" s="13">
        <f t="shared" si="142"/>
        <v>42756.501041666663</v>
      </c>
      <c r="T1526" s="13">
        <f t="shared" si="143"/>
        <v>42786.501041666663</v>
      </c>
    </row>
    <row r="1527" spans="1:20" ht="48">
      <c r="A1527">
        <v>1525</v>
      </c>
      <c r="B1527" s="1" t="s">
        <v>1526</v>
      </c>
      <c r="C1527" s="1" t="s">
        <v>5635</v>
      </c>
      <c r="D1527" s="4">
        <v>2600</v>
      </c>
      <c r="E1527" s="4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3">
        <f t="shared" si="138"/>
        <v>1.7400576923076922</v>
      </c>
      <c r="P1527" s="5">
        <f t="shared" si="139"/>
        <v>32.315357142857138</v>
      </c>
      <c r="Q1527" s="3" t="str">
        <f t="shared" si="140"/>
        <v>photography</v>
      </c>
      <c r="R1527" t="str">
        <f t="shared" si="141"/>
        <v>photobooks</v>
      </c>
      <c r="S1527" s="13">
        <f t="shared" si="142"/>
        <v>42570.702986111108</v>
      </c>
      <c r="T1527" s="13">
        <f t="shared" si="143"/>
        <v>42600.702986111108</v>
      </c>
    </row>
    <row r="1528" spans="1:20" ht="48">
      <c r="A1528">
        <v>1526</v>
      </c>
      <c r="B1528" s="1" t="s">
        <v>1527</v>
      </c>
      <c r="C1528" s="1" t="s">
        <v>5636</v>
      </c>
      <c r="D1528" s="4">
        <v>23000</v>
      </c>
      <c r="E1528" s="4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3">
        <f t="shared" si="138"/>
        <v>1.2032608695652174</v>
      </c>
      <c r="P1528" s="5">
        <f t="shared" si="139"/>
        <v>98.839285714285708</v>
      </c>
      <c r="Q1528" s="3" t="str">
        <f t="shared" si="140"/>
        <v>photography</v>
      </c>
      <c r="R1528" t="str">
        <f t="shared" si="141"/>
        <v>photobooks</v>
      </c>
      <c r="S1528" s="13">
        <f t="shared" si="142"/>
        <v>42339.276006944448</v>
      </c>
      <c r="T1528" s="13">
        <f t="shared" si="143"/>
        <v>42388.276006944448</v>
      </c>
    </row>
    <row r="1529" spans="1:20" ht="32">
      <c r="A1529">
        <v>1527</v>
      </c>
      <c r="B1529" s="1" t="s">
        <v>1528</v>
      </c>
      <c r="C1529" s="1" t="s">
        <v>5637</v>
      </c>
      <c r="D1529" s="4">
        <v>3500</v>
      </c>
      <c r="E1529" s="4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3">
        <f t="shared" si="138"/>
        <v>1.1044428571428573</v>
      </c>
      <c r="P1529" s="5">
        <f t="shared" si="139"/>
        <v>55.222142857142863</v>
      </c>
      <c r="Q1529" s="3" t="str">
        <f t="shared" si="140"/>
        <v>photography</v>
      </c>
      <c r="R1529" t="str">
        <f t="shared" si="141"/>
        <v>photobooks</v>
      </c>
      <c r="S1529" s="13">
        <f t="shared" si="142"/>
        <v>42780.600532407407</v>
      </c>
      <c r="T1529" s="13">
        <f t="shared" si="143"/>
        <v>42808.558865740735</v>
      </c>
    </row>
    <row r="1530" spans="1:20" ht="32">
      <c r="A1530">
        <v>1528</v>
      </c>
      <c r="B1530" s="1" t="s">
        <v>1529</v>
      </c>
      <c r="C1530" s="1" t="s">
        <v>5638</v>
      </c>
      <c r="D1530" s="4">
        <v>3000</v>
      </c>
      <c r="E1530" s="4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3">
        <f t="shared" si="138"/>
        <v>2.8156666666666665</v>
      </c>
      <c r="P1530" s="5">
        <f t="shared" si="139"/>
        <v>52.793750000000003</v>
      </c>
      <c r="Q1530" s="3" t="str">
        <f t="shared" si="140"/>
        <v>photography</v>
      </c>
      <c r="R1530" t="str">
        <f t="shared" si="141"/>
        <v>photobooks</v>
      </c>
      <c r="S1530" s="13">
        <f t="shared" si="142"/>
        <v>42736.732893518521</v>
      </c>
      <c r="T1530" s="13">
        <f t="shared" si="143"/>
        <v>42767</v>
      </c>
    </row>
    <row r="1531" spans="1:20" ht="32">
      <c r="A1531">
        <v>1529</v>
      </c>
      <c r="B1531" s="1" t="s">
        <v>1530</v>
      </c>
      <c r="C1531" s="1" t="s">
        <v>5639</v>
      </c>
      <c r="D1531" s="4">
        <v>19000</v>
      </c>
      <c r="E1531" s="4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3">
        <f t="shared" si="138"/>
        <v>1.0067894736842105</v>
      </c>
      <c r="P1531" s="5">
        <f t="shared" si="139"/>
        <v>135.66666666666666</v>
      </c>
      <c r="Q1531" s="3" t="str">
        <f t="shared" si="140"/>
        <v>photography</v>
      </c>
      <c r="R1531" t="str">
        <f t="shared" si="141"/>
        <v>photobooks</v>
      </c>
      <c r="S1531" s="13">
        <f t="shared" si="142"/>
        <v>42052.628703703704</v>
      </c>
      <c r="T1531" s="13">
        <f t="shared" si="143"/>
        <v>42082.587037037039</v>
      </c>
    </row>
    <row r="1532" spans="1:20" ht="48">
      <c r="A1532">
        <v>1530</v>
      </c>
      <c r="B1532" s="1" t="s">
        <v>1531</v>
      </c>
      <c r="C1532" s="1" t="s">
        <v>5640</v>
      </c>
      <c r="D1532" s="4">
        <v>35000</v>
      </c>
      <c r="E1532" s="4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3">
        <f t="shared" si="138"/>
        <v>1.3482571428571428</v>
      </c>
      <c r="P1532" s="5">
        <f t="shared" si="139"/>
        <v>53.991990846681922</v>
      </c>
      <c r="Q1532" s="3" t="str">
        <f t="shared" si="140"/>
        <v>photography</v>
      </c>
      <c r="R1532" t="str">
        <f t="shared" si="141"/>
        <v>photobooks</v>
      </c>
      <c r="S1532" s="13">
        <f t="shared" si="142"/>
        <v>42275.767303240747</v>
      </c>
      <c r="T1532" s="13">
        <f t="shared" si="143"/>
        <v>42300.767303240747</v>
      </c>
    </row>
    <row r="1533" spans="1:20" ht="48">
      <c r="A1533">
        <v>1531</v>
      </c>
      <c r="B1533" s="1" t="s">
        <v>1532</v>
      </c>
      <c r="C1533" s="1" t="s">
        <v>5641</v>
      </c>
      <c r="D1533" s="4">
        <v>2350</v>
      </c>
      <c r="E1533" s="4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3">
        <f t="shared" si="138"/>
        <v>1.7595744680851064</v>
      </c>
      <c r="P1533" s="5">
        <f t="shared" si="139"/>
        <v>56.643835616438359</v>
      </c>
      <c r="Q1533" s="3" t="str">
        <f t="shared" si="140"/>
        <v>photography</v>
      </c>
      <c r="R1533" t="str">
        <f t="shared" si="141"/>
        <v>photobooks</v>
      </c>
      <c r="S1533" s="13">
        <f t="shared" si="142"/>
        <v>41941.802384259259</v>
      </c>
      <c r="T1533" s="13">
        <f t="shared" si="143"/>
        <v>41974.125</v>
      </c>
    </row>
    <row r="1534" spans="1:20" ht="48">
      <c r="A1534">
        <v>1532</v>
      </c>
      <c r="B1534" s="1" t="s">
        <v>1533</v>
      </c>
      <c r="C1534" s="1" t="s">
        <v>5642</v>
      </c>
      <c r="D1534" s="4">
        <v>5000</v>
      </c>
      <c r="E1534" s="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3">
        <f t="shared" si="138"/>
        <v>4.8402000000000003</v>
      </c>
      <c r="P1534" s="5">
        <f t="shared" si="139"/>
        <v>82.316326530612244</v>
      </c>
      <c r="Q1534" s="3" t="str">
        <f t="shared" si="140"/>
        <v>photography</v>
      </c>
      <c r="R1534" t="str">
        <f t="shared" si="141"/>
        <v>photobooks</v>
      </c>
      <c r="S1534" s="13">
        <f t="shared" si="142"/>
        <v>42391.475289351853</v>
      </c>
      <c r="T1534" s="13">
        <f t="shared" si="143"/>
        <v>42415.625</v>
      </c>
    </row>
    <row r="1535" spans="1:20" ht="32">
      <c r="A1535">
        <v>1533</v>
      </c>
      <c r="B1535" s="1" t="s">
        <v>1534</v>
      </c>
      <c r="C1535" s="1" t="s">
        <v>5643</v>
      </c>
      <c r="D1535" s="4">
        <v>45000</v>
      </c>
      <c r="E1535" s="4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3">
        <f t="shared" si="138"/>
        <v>1.4514</v>
      </c>
      <c r="P1535" s="5">
        <f t="shared" si="139"/>
        <v>88.26081081081081</v>
      </c>
      <c r="Q1535" s="3" t="str">
        <f t="shared" si="140"/>
        <v>photography</v>
      </c>
      <c r="R1535" t="str">
        <f t="shared" si="141"/>
        <v>photobooks</v>
      </c>
      <c r="S1535" s="13">
        <f t="shared" si="142"/>
        <v>42443.00204861111</v>
      </c>
      <c r="T1535" s="13">
        <f t="shared" si="143"/>
        <v>42492.165972222225</v>
      </c>
    </row>
    <row r="1536" spans="1:20" ht="48">
      <c r="A1536">
        <v>1534</v>
      </c>
      <c r="B1536" s="1" t="s">
        <v>1535</v>
      </c>
      <c r="C1536" s="1" t="s">
        <v>5644</v>
      </c>
      <c r="D1536" s="4">
        <v>7500</v>
      </c>
      <c r="E1536" s="4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3">
        <f t="shared" si="138"/>
        <v>4.1773333333333333</v>
      </c>
      <c r="P1536" s="5">
        <f t="shared" si="139"/>
        <v>84.905149051490511</v>
      </c>
      <c r="Q1536" s="3" t="str">
        <f t="shared" si="140"/>
        <v>photography</v>
      </c>
      <c r="R1536" t="str">
        <f t="shared" si="141"/>
        <v>photobooks</v>
      </c>
      <c r="S1536" s="13">
        <f t="shared" si="142"/>
        <v>42221.67432870371</v>
      </c>
      <c r="T1536" s="13">
        <f t="shared" si="143"/>
        <v>42251.67432870371</v>
      </c>
    </row>
    <row r="1537" spans="1:20" ht="48">
      <c r="A1537">
        <v>1535</v>
      </c>
      <c r="B1537" s="1" t="s">
        <v>1536</v>
      </c>
      <c r="C1537" s="1" t="s">
        <v>5645</v>
      </c>
      <c r="D1537" s="4">
        <v>4000</v>
      </c>
      <c r="E1537" s="4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3">
        <f t="shared" si="138"/>
        <v>1.3242499999999999</v>
      </c>
      <c r="P1537" s="5">
        <f t="shared" si="139"/>
        <v>48.154545454545456</v>
      </c>
      <c r="Q1537" s="3" t="str">
        <f t="shared" si="140"/>
        <v>photography</v>
      </c>
      <c r="R1537" t="str">
        <f t="shared" si="141"/>
        <v>photobooks</v>
      </c>
      <c r="S1537" s="13">
        <f t="shared" si="142"/>
        <v>42484.829062500001</v>
      </c>
      <c r="T1537" s="13">
        <f t="shared" si="143"/>
        <v>42513.916666666672</v>
      </c>
    </row>
    <row r="1538" spans="1:20" ht="48">
      <c r="A1538">
        <v>1536</v>
      </c>
      <c r="B1538" s="1" t="s">
        <v>1537</v>
      </c>
      <c r="C1538" s="1" t="s">
        <v>5646</v>
      </c>
      <c r="D1538" s="4">
        <v>12000</v>
      </c>
      <c r="E1538" s="4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3">
        <f t="shared" si="138"/>
        <v>2.5030841666666666</v>
      </c>
      <c r="P1538" s="5">
        <f t="shared" si="139"/>
        <v>66.015406593406595</v>
      </c>
      <c r="Q1538" s="3" t="str">
        <f t="shared" si="140"/>
        <v>photography</v>
      </c>
      <c r="R1538" t="str">
        <f t="shared" si="141"/>
        <v>photobooks</v>
      </c>
      <c r="S1538" s="13">
        <f t="shared" si="142"/>
        <v>42213.802199074074</v>
      </c>
      <c r="T1538" s="13">
        <f t="shared" si="143"/>
        <v>42243.802199074074</v>
      </c>
    </row>
    <row r="1539" spans="1:20" ht="48">
      <c r="A1539">
        <v>1537</v>
      </c>
      <c r="B1539" s="1" t="s">
        <v>1538</v>
      </c>
      <c r="C1539" s="1" t="s">
        <v>5647</v>
      </c>
      <c r="D1539" s="4">
        <v>12000</v>
      </c>
      <c r="E1539" s="4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3">
        <f t="shared" ref="O1539:O1602" si="144">E1539/D1539</f>
        <v>1.7989999999999999</v>
      </c>
      <c r="P1539" s="5">
        <f t="shared" ref="P1539:P1602" si="145">E1539/L1539</f>
        <v>96.375</v>
      </c>
      <c r="Q1539" s="3" t="str">
        <f t="shared" ref="Q1539:Q1602" si="146">LEFT(N1539,SEARCH("/",N1539)-1)</f>
        <v>photography</v>
      </c>
      <c r="R1539" t="str">
        <f t="shared" ref="R1539:R1602" si="147">RIGHT(N1539,LEN(N1539)-SEARCH("/",N1539))</f>
        <v>photobooks</v>
      </c>
      <c r="S1539" s="13">
        <f t="shared" ref="S1539:S1602" si="148">(((J1539/60)/60)/24)+DATE(1970,1,1)</f>
        <v>42552.315127314811</v>
      </c>
      <c r="T1539" s="13">
        <f t="shared" ref="T1539:T1602" si="149">(((I1539/60)/60)/24)+DATE(1970,1,1)</f>
        <v>42588.75</v>
      </c>
    </row>
    <row r="1540" spans="1:20" ht="48">
      <c r="A1540">
        <v>1538</v>
      </c>
      <c r="B1540" s="1" t="s">
        <v>1539</v>
      </c>
      <c r="C1540" s="1" t="s">
        <v>5648</v>
      </c>
      <c r="D1540" s="4">
        <v>7000</v>
      </c>
      <c r="E1540" s="4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3">
        <f t="shared" si="144"/>
        <v>1.0262857142857142</v>
      </c>
      <c r="P1540" s="5">
        <f t="shared" si="145"/>
        <v>156.17391304347825</v>
      </c>
      <c r="Q1540" s="3" t="str">
        <f t="shared" si="146"/>
        <v>photography</v>
      </c>
      <c r="R1540" t="str">
        <f t="shared" si="147"/>
        <v>photobooks</v>
      </c>
      <c r="S1540" s="13">
        <f t="shared" si="148"/>
        <v>41981.782060185185</v>
      </c>
      <c r="T1540" s="13">
        <f t="shared" si="149"/>
        <v>42026.782060185185</v>
      </c>
    </row>
    <row r="1541" spans="1:20" ht="48">
      <c r="A1541">
        <v>1539</v>
      </c>
      <c r="B1541" s="1" t="s">
        <v>1540</v>
      </c>
      <c r="C1541" s="1" t="s">
        <v>5649</v>
      </c>
      <c r="D1541" s="4">
        <v>20000</v>
      </c>
      <c r="E1541" s="4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3">
        <f t="shared" si="144"/>
        <v>1.359861</v>
      </c>
      <c r="P1541" s="5">
        <f t="shared" si="145"/>
        <v>95.764859154929582</v>
      </c>
      <c r="Q1541" s="3" t="str">
        <f t="shared" si="146"/>
        <v>photography</v>
      </c>
      <c r="R1541" t="str">
        <f t="shared" si="147"/>
        <v>photobooks</v>
      </c>
      <c r="S1541" s="13">
        <f t="shared" si="148"/>
        <v>42705.919201388882</v>
      </c>
      <c r="T1541" s="13">
        <f t="shared" si="149"/>
        <v>42738.919201388882</v>
      </c>
    </row>
    <row r="1542" spans="1:20" ht="48">
      <c r="A1542">
        <v>1540</v>
      </c>
      <c r="B1542" s="1" t="s">
        <v>1541</v>
      </c>
      <c r="C1542" s="1" t="s">
        <v>5650</v>
      </c>
      <c r="D1542" s="4">
        <v>15000</v>
      </c>
      <c r="E1542" s="4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3">
        <f t="shared" si="144"/>
        <v>1.1786666666666668</v>
      </c>
      <c r="P1542" s="5">
        <f t="shared" si="145"/>
        <v>180.40816326530611</v>
      </c>
      <c r="Q1542" s="3" t="str">
        <f t="shared" si="146"/>
        <v>photography</v>
      </c>
      <c r="R1542" t="str">
        <f t="shared" si="147"/>
        <v>photobooks</v>
      </c>
      <c r="S1542" s="13">
        <f t="shared" si="148"/>
        <v>41939.00712962963</v>
      </c>
      <c r="T1542" s="13">
        <f t="shared" si="149"/>
        <v>41969.052083333328</v>
      </c>
    </row>
    <row r="1543" spans="1:20" ht="48">
      <c r="A1543">
        <v>1541</v>
      </c>
      <c r="B1543" s="1" t="s">
        <v>1542</v>
      </c>
      <c r="C1543" s="1" t="s">
        <v>5651</v>
      </c>
      <c r="D1543" s="4">
        <v>18000</v>
      </c>
      <c r="E1543" s="4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3">
        <f t="shared" si="144"/>
        <v>3.3333333333333332E-4</v>
      </c>
      <c r="P1543" s="5">
        <f t="shared" si="145"/>
        <v>3</v>
      </c>
      <c r="Q1543" s="3" t="str">
        <f t="shared" si="146"/>
        <v>photography</v>
      </c>
      <c r="R1543" t="str">
        <f t="shared" si="147"/>
        <v>nature</v>
      </c>
      <c r="S1543" s="13">
        <f t="shared" si="148"/>
        <v>41974.712245370371</v>
      </c>
      <c r="T1543" s="13">
        <f t="shared" si="149"/>
        <v>42004.712245370371</v>
      </c>
    </row>
    <row r="1544" spans="1:20" ht="48">
      <c r="A1544">
        <v>1542</v>
      </c>
      <c r="B1544" s="1" t="s">
        <v>1543</v>
      </c>
      <c r="C1544" s="1" t="s">
        <v>5652</v>
      </c>
      <c r="D1544" s="4">
        <v>500</v>
      </c>
      <c r="E1544" s="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3">
        <f t="shared" si="144"/>
        <v>0.04</v>
      </c>
      <c r="P1544" s="5">
        <f t="shared" si="145"/>
        <v>20</v>
      </c>
      <c r="Q1544" s="3" t="str">
        <f t="shared" si="146"/>
        <v>photography</v>
      </c>
      <c r="R1544" t="str">
        <f t="shared" si="147"/>
        <v>nature</v>
      </c>
      <c r="S1544" s="13">
        <f t="shared" si="148"/>
        <v>42170.996527777781</v>
      </c>
      <c r="T1544" s="13">
        <f t="shared" si="149"/>
        <v>42185.996527777781</v>
      </c>
    </row>
    <row r="1545" spans="1:20" ht="48">
      <c r="A1545">
        <v>1543</v>
      </c>
      <c r="B1545" s="1" t="s">
        <v>1544</v>
      </c>
      <c r="C1545" s="1" t="s">
        <v>5653</v>
      </c>
      <c r="D1545" s="4">
        <v>2250</v>
      </c>
      <c r="E1545" s="4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3">
        <f t="shared" si="144"/>
        <v>4.4444444444444444E-3</v>
      </c>
      <c r="P1545" s="5">
        <f t="shared" si="145"/>
        <v>10</v>
      </c>
      <c r="Q1545" s="3" t="str">
        <f t="shared" si="146"/>
        <v>photography</v>
      </c>
      <c r="R1545" t="str">
        <f t="shared" si="147"/>
        <v>nature</v>
      </c>
      <c r="S1545" s="13">
        <f t="shared" si="148"/>
        <v>41935.509652777779</v>
      </c>
      <c r="T1545" s="13">
        <f t="shared" si="149"/>
        <v>41965.551319444443</v>
      </c>
    </row>
    <row r="1546" spans="1:20" ht="48">
      <c r="A1546">
        <v>1544</v>
      </c>
      <c r="B1546" s="1" t="s">
        <v>1545</v>
      </c>
      <c r="C1546" s="1" t="s">
        <v>5654</v>
      </c>
      <c r="D1546" s="4">
        <v>1000</v>
      </c>
      <c r="E1546" s="4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3">
        <f t="shared" si="144"/>
        <v>0</v>
      </c>
      <c r="P1546" s="5" t="e">
        <f t="shared" si="145"/>
        <v>#DIV/0!</v>
      </c>
      <c r="Q1546" s="3" t="str">
        <f t="shared" si="146"/>
        <v>photography</v>
      </c>
      <c r="R1546" t="str">
        <f t="shared" si="147"/>
        <v>nature</v>
      </c>
      <c r="S1546" s="13">
        <f t="shared" si="148"/>
        <v>42053.051203703704</v>
      </c>
      <c r="T1546" s="13">
        <f t="shared" si="149"/>
        <v>42095.012499999997</v>
      </c>
    </row>
    <row r="1547" spans="1:20" ht="48">
      <c r="A1547">
        <v>1545</v>
      </c>
      <c r="B1547" s="1" t="s">
        <v>1546</v>
      </c>
      <c r="C1547" s="1" t="s">
        <v>5655</v>
      </c>
      <c r="D1547" s="4">
        <v>3000</v>
      </c>
      <c r="E1547" s="4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3">
        <f t="shared" si="144"/>
        <v>3.3333333333333332E-4</v>
      </c>
      <c r="P1547" s="5">
        <f t="shared" si="145"/>
        <v>1</v>
      </c>
      <c r="Q1547" s="3" t="str">
        <f t="shared" si="146"/>
        <v>photography</v>
      </c>
      <c r="R1547" t="str">
        <f t="shared" si="147"/>
        <v>nature</v>
      </c>
      <c r="S1547" s="13">
        <f t="shared" si="148"/>
        <v>42031.884652777779</v>
      </c>
      <c r="T1547" s="13">
        <f t="shared" si="149"/>
        <v>42065.886111111111</v>
      </c>
    </row>
    <row r="1548" spans="1:20" ht="48">
      <c r="A1548">
        <v>1546</v>
      </c>
      <c r="B1548" s="1" t="s">
        <v>1547</v>
      </c>
      <c r="C1548" s="1" t="s">
        <v>5656</v>
      </c>
      <c r="D1548" s="4">
        <v>1000</v>
      </c>
      <c r="E1548" s="4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3">
        <f t="shared" si="144"/>
        <v>0.28899999999999998</v>
      </c>
      <c r="P1548" s="5">
        <f t="shared" si="145"/>
        <v>26.272727272727273</v>
      </c>
      <c r="Q1548" s="3" t="str">
        <f t="shared" si="146"/>
        <v>photography</v>
      </c>
      <c r="R1548" t="str">
        <f t="shared" si="147"/>
        <v>nature</v>
      </c>
      <c r="S1548" s="13">
        <f t="shared" si="148"/>
        <v>41839.212951388887</v>
      </c>
      <c r="T1548" s="13">
        <f t="shared" si="149"/>
        <v>41899.212951388887</v>
      </c>
    </row>
    <row r="1549" spans="1:20" ht="48">
      <c r="A1549">
        <v>1547</v>
      </c>
      <c r="B1549" s="1" t="s">
        <v>1548</v>
      </c>
      <c r="C1549" s="1" t="s">
        <v>5657</v>
      </c>
      <c r="D1549" s="4">
        <v>20</v>
      </c>
      <c r="E1549" s="4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3">
        <f t="shared" si="144"/>
        <v>0</v>
      </c>
      <c r="P1549" s="5" t="e">
        <f t="shared" si="145"/>
        <v>#DIV/0!</v>
      </c>
      <c r="Q1549" s="3" t="str">
        <f t="shared" si="146"/>
        <v>photography</v>
      </c>
      <c r="R1549" t="str">
        <f t="shared" si="147"/>
        <v>nature</v>
      </c>
      <c r="S1549" s="13">
        <f t="shared" si="148"/>
        <v>42782.426875000005</v>
      </c>
      <c r="T1549" s="13">
        <f t="shared" si="149"/>
        <v>42789.426875000005</v>
      </c>
    </row>
    <row r="1550" spans="1:20" ht="32">
      <c r="A1550">
        <v>1548</v>
      </c>
      <c r="B1550" s="1" t="s">
        <v>1549</v>
      </c>
      <c r="C1550" s="1" t="s">
        <v>5658</v>
      </c>
      <c r="D1550" s="4">
        <v>700</v>
      </c>
      <c r="E1550" s="4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3">
        <f t="shared" si="144"/>
        <v>8.5714285714285715E-2</v>
      </c>
      <c r="P1550" s="5">
        <f t="shared" si="145"/>
        <v>60</v>
      </c>
      <c r="Q1550" s="3" t="str">
        <f t="shared" si="146"/>
        <v>photography</v>
      </c>
      <c r="R1550" t="str">
        <f t="shared" si="147"/>
        <v>nature</v>
      </c>
      <c r="S1550" s="13">
        <f t="shared" si="148"/>
        <v>42286.88217592593</v>
      </c>
      <c r="T1550" s="13">
        <f t="shared" si="149"/>
        <v>42316.923842592587</v>
      </c>
    </row>
    <row r="1551" spans="1:20" ht="48">
      <c r="A1551">
        <v>1549</v>
      </c>
      <c r="B1551" s="1" t="s">
        <v>1550</v>
      </c>
      <c r="C1551" s="1" t="s">
        <v>5659</v>
      </c>
      <c r="D1551" s="4">
        <v>500</v>
      </c>
      <c r="E1551" s="4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3">
        <f t="shared" si="144"/>
        <v>0.34</v>
      </c>
      <c r="P1551" s="5">
        <f t="shared" si="145"/>
        <v>28.333333333333332</v>
      </c>
      <c r="Q1551" s="3" t="str">
        <f t="shared" si="146"/>
        <v>photography</v>
      </c>
      <c r="R1551" t="str">
        <f t="shared" si="147"/>
        <v>nature</v>
      </c>
      <c r="S1551" s="13">
        <f t="shared" si="148"/>
        <v>42281.136099537034</v>
      </c>
      <c r="T1551" s="13">
        <f t="shared" si="149"/>
        <v>42311.177766203706</v>
      </c>
    </row>
    <row r="1552" spans="1:20" ht="48">
      <c r="A1552">
        <v>1550</v>
      </c>
      <c r="B1552" s="1" t="s">
        <v>1551</v>
      </c>
      <c r="C1552" s="1" t="s">
        <v>5660</v>
      </c>
      <c r="D1552" s="4">
        <v>750</v>
      </c>
      <c r="E1552" s="4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3">
        <f t="shared" si="144"/>
        <v>0.13466666666666666</v>
      </c>
      <c r="P1552" s="5">
        <f t="shared" si="145"/>
        <v>14.428571428571429</v>
      </c>
      <c r="Q1552" s="3" t="str">
        <f t="shared" si="146"/>
        <v>photography</v>
      </c>
      <c r="R1552" t="str">
        <f t="shared" si="147"/>
        <v>nature</v>
      </c>
      <c r="S1552" s="13">
        <f t="shared" si="148"/>
        <v>42472.449467592596</v>
      </c>
      <c r="T1552" s="13">
        <f t="shared" si="149"/>
        <v>42502.449467592596</v>
      </c>
    </row>
    <row r="1553" spans="1:20" ht="48">
      <c r="A1553">
        <v>1551</v>
      </c>
      <c r="B1553" s="1" t="s">
        <v>1552</v>
      </c>
      <c r="C1553" s="1" t="s">
        <v>5661</v>
      </c>
      <c r="D1553" s="4">
        <v>3500</v>
      </c>
      <c r="E1553" s="4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3">
        <f t="shared" si="144"/>
        <v>0</v>
      </c>
      <c r="P1553" s="5" t="e">
        <f t="shared" si="145"/>
        <v>#DIV/0!</v>
      </c>
      <c r="Q1553" s="3" t="str">
        <f t="shared" si="146"/>
        <v>photography</v>
      </c>
      <c r="R1553" t="str">
        <f t="shared" si="147"/>
        <v>nature</v>
      </c>
      <c r="S1553" s="13">
        <f t="shared" si="148"/>
        <v>42121.824525462958</v>
      </c>
      <c r="T1553" s="13">
        <f t="shared" si="149"/>
        <v>42151.824525462958</v>
      </c>
    </row>
    <row r="1554" spans="1:20" ht="48">
      <c r="A1554">
        <v>1552</v>
      </c>
      <c r="B1554" s="1" t="s">
        <v>1553</v>
      </c>
      <c r="C1554" s="1" t="s">
        <v>5662</v>
      </c>
      <c r="D1554" s="4">
        <v>4300</v>
      </c>
      <c r="E1554" s="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3">
        <f t="shared" si="144"/>
        <v>0.49186046511627907</v>
      </c>
      <c r="P1554" s="5">
        <f t="shared" si="145"/>
        <v>132.1875</v>
      </c>
      <c r="Q1554" s="3" t="str">
        <f t="shared" si="146"/>
        <v>photography</v>
      </c>
      <c r="R1554" t="str">
        <f t="shared" si="147"/>
        <v>nature</v>
      </c>
      <c r="S1554" s="13">
        <f t="shared" si="148"/>
        <v>41892.688750000001</v>
      </c>
      <c r="T1554" s="13">
        <f t="shared" si="149"/>
        <v>41913.165972222225</v>
      </c>
    </row>
    <row r="1555" spans="1:20" ht="48">
      <c r="A1555">
        <v>1553</v>
      </c>
      <c r="B1555" s="1" t="s">
        <v>1554</v>
      </c>
      <c r="C1555" s="1" t="s">
        <v>5663</v>
      </c>
      <c r="D1555" s="4">
        <v>6000</v>
      </c>
      <c r="E1555" s="4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3">
        <f t="shared" si="144"/>
        <v>0</v>
      </c>
      <c r="P1555" s="5" t="e">
        <f t="shared" si="145"/>
        <v>#DIV/0!</v>
      </c>
      <c r="Q1555" s="3" t="str">
        <f t="shared" si="146"/>
        <v>photography</v>
      </c>
      <c r="R1555" t="str">
        <f t="shared" si="147"/>
        <v>nature</v>
      </c>
      <c r="S1555" s="13">
        <f t="shared" si="148"/>
        <v>42219.282951388886</v>
      </c>
      <c r="T1555" s="13">
        <f t="shared" si="149"/>
        <v>42249.282951388886</v>
      </c>
    </row>
    <row r="1556" spans="1:20" ht="48">
      <c r="A1556">
        <v>1554</v>
      </c>
      <c r="B1556" s="1" t="s">
        <v>1555</v>
      </c>
      <c r="C1556" s="1" t="s">
        <v>5664</v>
      </c>
      <c r="D1556" s="4">
        <v>20000</v>
      </c>
      <c r="E1556" s="4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3">
        <f t="shared" si="144"/>
        <v>0</v>
      </c>
      <c r="P1556" s="5" t="e">
        <f t="shared" si="145"/>
        <v>#DIV/0!</v>
      </c>
      <c r="Q1556" s="3" t="str">
        <f t="shared" si="146"/>
        <v>photography</v>
      </c>
      <c r="R1556" t="str">
        <f t="shared" si="147"/>
        <v>nature</v>
      </c>
      <c r="S1556" s="13">
        <f t="shared" si="148"/>
        <v>42188.252199074079</v>
      </c>
      <c r="T1556" s="13">
        <f t="shared" si="149"/>
        <v>42218.252199074079</v>
      </c>
    </row>
    <row r="1557" spans="1:20" ht="48">
      <c r="A1557">
        <v>1555</v>
      </c>
      <c r="B1557" s="1" t="s">
        <v>1556</v>
      </c>
      <c r="C1557" s="1" t="s">
        <v>5665</v>
      </c>
      <c r="D1557" s="4">
        <v>750</v>
      </c>
      <c r="E1557" s="4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3">
        <f t="shared" si="144"/>
        <v>0</v>
      </c>
      <c r="P1557" s="5" t="e">
        <f t="shared" si="145"/>
        <v>#DIV/0!</v>
      </c>
      <c r="Q1557" s="3" t="str">
        <f t="shared" si="146"/>
        <v>photography</v>
      </c>
      <c r="R1557" t="str">
        <f t="shared" si="147"/>
        <v>nature</v>
      </c>
      <c r="S1557" s="13">
        <f t="shared" si="148"/>
        <v>42241.613796296297</v>
      </c>
      <c r="T1557" s="13">
        <f t="shared" si="149"/>
        <v>42264.708333333328</v>
      </c>
    </row>
    <row r="1558" spans="1:20" ht="48">
      <c r="A1558">
        <v>1556</v>
      </c>
      <c r="B1558" s="1" t="s">
        <v>1557</v>
      </c>
      <c r="C1558" s="1" t="s">
        <v>5666</v>
      </c>
      <c r="D1558" s="4">
        <v>1500</v>
      </c>
      <c r="E1558" s="4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3">
        <f t="shared" si="144"/>
        <v>0.45133333333333331</v>
      </c>
      <c r="P1558" s="5">
        <f t="shared" si="145"/>
        <v>56.416666666666664</v>
      </c>
      <c r="Q1558" s="3" t="str">
        <f t="shared" si="146"/>
        <v>photography</v>
      </c>
      <c r="R1558" t="str">
        <f t="shared" si="147"/>
        <v>nature</v>
      </c>
      <c r="S1558" s="13">
        <f t="shared" si="148"/>
        <v>42525.153055555551</v>
      </c>
      <c r="T1558" s="13">
        <f t="shared" si="149"/>
        <v>42555.153055555551</v>
      </c>
    </row>
    <row r="1559" spans="1:20" ht="48">
      <c r="A1559">
        <v>1557</v>
      </c>
      <c r="B1559" s="1" t="s">
        <v>1558</v>
      </c>
      <c r="C1559" s="1" t="s">
        <v>5667</v>
      </c>
      <c r="D1559" s="4">
        <v>2500</v>
      </c>
      <c r="E1559" s="4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3">
        <f t="shared" si="144"/>
        <v>0.04</v>
      </c>
      <c r="P1559" s="5">
        <f t="shared" si="145"/>
        <v>100</v>
      </c>
      <c r="Q1559" s="3" t="str">
        <f t="shared" si="146"/>
        <v>photography</v>
      </c>
      <c r="R1559" t="str">
        <f t="shared" si="147"/>
        <v>nature</v>
      </c>
      <c r="S1559" s="13">
        <f t="shared" si="148"/>
        <v>41871.65315972222</v>
      </c>
      <c r="T1559" s="13">
        <f t="shared" si="149"/>
        <v>41902.65315972222</v>
      </c>
    </row>
    <row r="1560" spans="1:20" ht="32">
      <c r="A1560">
        <v>1558</v>
      </c>
      <c r="B1560" s="1" t="s">
        <v>1559</v>
      </c>
      <c r="C1560" s="1" t="s">
        <v>5668</v>
      </c>
      <c r="D1560" s="4">
        <v>750</v>
      </c>
      <c r="E1560" s="4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3">
        <f t="shared" si="144"/>
        <v>4.6666666666666669E-2</v>
      </c>
      <c r="P1560" s="5">
        <f t="shared" si="145"/>
        <v>11.666666666666666</v>
      </c>
      <c r="Q1560" s="3" t="str">
        <f t="shared" si="146"/>
        <v>photography</v>
      </c>
      <c r="R1560" t="str">
        <f t="shared" si="147"/>
        <v>nature</v>
      </c>
      <c r="S1560" s="13">
        <f t="shared" si="148"/>
        <v>42185.397673611107</v>
      </c>
      <c r="T1560" s="13">
        <f t="shared" si="149"/>
        <v>42244.508333333331</v>
      </c>
    </row>
    <row r="1561" spans="1:20" ht="32">
      <c r="A1561">
        <v>1559</v>
      </c>
      <c r="B1561" s="1" t="s">
        <v>1560</v>
      </c>
      <c r="C1561" s="1" t="s">
        <v>5669</v>
      </c>
      <c r="D1561" s="4">
        <v>15000</v>
      </c>
      <c r="E1561" s="4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3">
        <f t="shared" si="144"/>
        <v>3.3333333333333335E-3</v>
      </c>
      <c r="P1561" s="5">
        <f t="shared" si="145"/>
        <v>50</v>
      </c>
      <c r="Q1561" s="3" t="str">
        <f t="shared" si="146"/>
        <v>photography</v>
      </c>
      <c r="R1561" t="str">
        <f t="shared" si="147"/>
        <v>nature</v>
      </c>
      <c r="S1561" s="13">
        <f t="shared" si="148"/>
        <v>42108.05322916666</v>
      </c>
      <c r="T1561" s="13">
        <f t="shared" si="149"/>
        <v>42123.05322916666</v>
      </c>
    </row>
    <row r="1562" spans="1:20" ht="48">
      <c r="A1562">
        <v>1560</v>
      </c>
      <c r="B1562" s="1" t="s">
        <v>1561</v>
      </c>
      <c r="C1562" s="1" t="s">
        <v>5670</v>
      </c>
      <c r="D1562" s="4">
        <v>2500</v>
      </c>
      <c r="E1562" s="4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3">
        <f t="shared" si="144"/>
        <v>3.7600000000000001E-2</v>
      </c>
      <c r="P1562" s="5">
        <f t="shared" si="145"/>
        <v>23.5</v>
      </c>
      <c r="Q1562" s="3" t="str">
        <f t="shared" si="146"/>
        <v>photography</v>
      </c>
      <c r="R1562" t="str">
        <f t="shared" si="147"/>
        <v>nature</v>
      </c>
      <c r="S1562" s="13">
        <f t="shared" si="148"/>
        <v>41936.020752314813</v>
      </c>
      <c r="T1562" s="13">
        <f t="shared" si="149"/>
        <v>41956.062418981484</v>
      </c>
    </row>
    <row r="1563" spans="1:20" ht="48">
      <c r="A1563">
        <v>1561</v>
      </c>
      <c r="B1563" s="1" t="s">
        <v>1562</v>
      </c>
      <c r="C1563" s="1" t="s">
        <v>5671</v>
      </c>
      <c r="D1563" s="4">
        <v>10000</v>
      </c>
      <c r="E1563" s="4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3">
        <f t="shared" si="144"/>
        <v>6.7000000000000002E-3</v>
      </c>
      <c r="P1563" s="5">
        <f t="shared" si="145"/>
        <v>67</v>
      </c>
      <c r="Q1563" s="3" t="str">
        <f t="shared" si="146"/>
        <v>publishing</v>
      </c>
      <c r="R1563" t="str">
        <f t="shared" si="147"/>
        <v>art books</v>
      </c>
      <c r="S1563" s="13">
        <f t="shared" si="148"/>
        <v>41555.041701388887</v>
      </c>
      <c r="T1563" s="13">
        <f t="shared" si="149"/>
        <v>41585.083368055559</v>
      </c>
    </row>
    <row r="1564" spans="1:20" ht="48">
      <c r="A1564">
        <v>1562</v>
      </c>
      <c r="B1564" s="1" t="s">
        <v>1563</v>
      </c>
      <c r="C1564" s="1" t="s">
        <v>5672</v>
      </c>
      <c r="D1564" s="4">
        <v>4000</v>
      </c>
      <c r="E1564" s="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3">
        <f t="shared" si="144"/>
        <v>0</v>
      </c>
      <c r="P1564" s="5" t="e">
        <f t="shared" si="145"/>
        <v>#DIV/0!</v>
      </c>
      <c r="Q1564" s="3" t="str">
        <f t="shared" si="146"/>
        <v>publishing</v>
      </c>
      <c r="R1564" t="str">
        <f t="shared" si="147"/>
        <v>art books</v>
      </c>
      <c r="S1564" s="13">
        <f t="shared" si="148"/>
        <v>40079.566157407404</v>
      </c>
      <c r="T1564" s="13">
        <f t="shared" si="149"/>
        <v>40149.034722222219</v>
      </c>
    </row>
    <row r="1565" spans="1:20" ht="48">
      <c r="A1565">
        <v>1563</v>
      </c>
      <c r="B1565" s="1" t="s">
        <v>1564</v>
      </c>
      <c r="C1565" s="1" t="s">
        <v>5673</v>
      </c>
      <c r="D1565" s="4">
        <v>6000</v>
      </c>
      <c r="E1565" s="4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3">
        <f t="shared" si="144"/>
        <v>1.4166666666666666E-2</v>
      </c>
      <c r="P1565" s="5">
        <f t="shared" si="145"/>
        <v>42.5</v>
      </c>
      <c r="Q1565" s="3" t="str">
        <f t="shared" si="146"/>
        <v>publishing</v>
      </c>
      <c r="R1565" t="str">
        <f t="shared" si="147"/>
        <v>art books</v>
      </c>
      <c r="S1565" s="13">
        <f t="shared" si="148"/>
        <v>41652.742488425924</v>
      </c>
      <c r="T1565" s="13">
        <f t="shared" si="149"/>
        <v>41712.700821759259</v>
      </c>
    </row>
    <row r="1566" spans="1:20" ht="48">
      <c r="A1566">
        <v>1564</v>
      </c>
      <c r="B1566" s="1" t="s">
        <v>1565</v>
      </c>
      <c r="C1566" s="1" t="s">
        <v>5674</v>
      </c>
      <c r="D1566" s="4">
        <v>10000</v>
      </c>
      <c r="E1566" s="4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3">
        <f t="shared" si="144"/>
        <v>1E-3</v>
      </c>
      <c r="P1566" s="5">
        <f t="shared" si="145"/>
        <v>10</v>
      </c>
      <c r="Q1566" s="3" t="str">
        <f t="shared" si="146"/>
        <v>publishing</v>
      </c>
      <c r="R1566" t="str">
        <f t="shared" si="147"/>
        <v>art books</v>
      </c>
      <c r="S1566" s="13">
        <f t="shared" si="148"/>
        <v>42121.367002314815</v>
      </c>
      <c r="T1566" s="13">
        <f t="shared" si="149"/>
        <v>42152.836805555555</v>
      </c>
    </row>
    <row r="1567" spans="1:20" ht="48">
      <c r="A1567">
        <v>1565</v>
      </c>
      <c r="B1567" s="1" t="s">
        <v>1566</v>
      </c>
      <c r="C1567" s="1" t="s">
        <v>5675</v>
      </c>
      <c r="D1567" s="4">
        <v>4000</v>
      </c>
      <c r="E1567" s="4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3">
        <f t="shared" si="144"/>
        <v>2.5000000000000001E-2</v>
      </c>
      <c r="P1567" s="5">
        <f t="shared" si="145"/>
        <v>100</v>
      </c>
      <c r="Q1567" s="3" t="str">
        <f t="shared" si="146"/>
        <v>publishing</v>
      </c>
      <c r="R1567" t="str">
        <f t="shared" si="147"/>
        <v>art books</v>
      </c>
      <c r="S1567" s="13">
        <f t="shared" si="148"/>
        <v>40672.729872685188</v>
      </c>
      <c r="T1567" s="13">
        <f t="shared" si="149"/>
        <v>40702.729872685188</v>
      </c>
    </row>
    <row r="1568" spans="1:20" ht="48">
      <c r="A1568">
        <v>1566</v>
      </c>
      <c r="B1568" s="1" t="s">
        <v>1567</v>
      </c>
      <c r="C1568" s="1" t="s">
        <v>5676</v>
      </c>
      <c r="D1568" s="4">
        <v>30000</v>
      </c>
      <c r="E1568" s="4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3">
        <f t="shared" si="144"/>
        <v>0.21249999999999999</v>
      </c>
      <c r="P1568" s="5">
        <f t="shared" si="145"/>
        <v>108.05084745762711</v>
      </c>
      <c r="Q1568" s="3" t="str">
        <f t="shared" si="146"/>
        <v>publishing</v>
      </c>
      <c r="R1568" t="str">
        <f t="shared" si="147"/>
        <v>art books</v>
      </c>
      <c r="S1568" s="13">
        <f t="shared" si="148"/>
        <v>42549.916712962964</v>
      </c>
      <c r="T1568" s="13">
        <f t="shared" si="149"/>
        <v>42578.916666666672</v>
      </c>
    </row>
    <row r="1569" spans="1:20" ht="48">
      <c r="A1569">
        <v>1567</v>
      </c>
      <c r="B1569" s="1" t="s">
        <v>1568</v>
      </c>
      <c r="C1569" s="1" t="s">
        <v>5677</v>
      </c>
      <c r="D1569" s="4">
        <v>8500</v>
      </c>
      <c r="E1569" s="4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3">
        <f t="shared" si="144"/>
        <v>4.1176470588235294E-2</v>
      </c>
      <c r="P1569" s="5">
        <f t="shared" si="145"/>
        <v>26.923076923076923</v>
      </c>
      <c r="Q1569" s="3" t="str">
        <f t="shared" si="146"/>
        <v>publishing</v>
      </c>
      <c r="R1569" t="str">
        <f t="shared" si="147"/>
        <v>art books</v>
      </c>
      <c r="S1569" s="13">
        <f t="shared" si="148"/>
        <v>41671.936863425923</v>
      </c>
      <c r="T1569" s="13">
        <f t="shared" si="149"/>
        <v>41687</v>
      </c>
    </row>
    <row r="1570" spans="1:20" ht="48">
      <c r="A1570">
        <v>1568</v>
      </c>
      <c r="B1570" s="1" t="s">
        <v>1569</v>
      </c>
      <c r="C1570" s="1" t="s">
        <v>5678</v>
      </c>
      <c r="D1570" s="4">
        <v>25000</v>
      </c>
      <c r="E1570" s="4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3">
        <f t="shared" si="144"/>
        <v>0.13639999999999999</v>
      </c>
      <c r="P1570" s="5">
        <f t="shared" si="145"/>
        <v>155</v>
      </c>
      <c r="Q1570" s="3" t="str">
        <f t="shared" si="146"/>
        <v>publishing</v>
      </c>
      <c r="R1570" t="str">
        <f t="shared" si="147"/>
        <v>art books</v>
      </c>
      <c r="S1570" s="13">
        <f t="shared" si="148"/>
        <v>41962.062326388885</v>
      </c>
      <c r="T1570" s="13">
        <f t="shared" si="149"/>
        <v>41997.062326388885</v>
      </c>
    </row>
    <row r="1571" spans="1:20" ht="16">
      <c r="A1571">
        <v>1569</v>
      </c>
      <c r="B1571" s="1" t="s">
        <v>1570</v>
      </c>
      <c r="C1571" s="1" t="s">
        <v>5679</v>
      </c>
      <c r="D1571" s="4">
        <v>30000</v>
      </c>
      <c r="E1571" s="4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3">
        <f t="shared" si="144"/>
        <v>0</v>
      </c>
      <c r="P1571" s="5" t="e">
        <f t="shared" si="145"/>
        <v>#DIV/0!</v>
      </c>
      <c r="Q1571" s="3" t="str">
        <f t="shared" si="146"/>
        <v>publishing</v>
      </c>
      <c r="R1571" t="str">
        <f t="shared" si="147"/>
        <v>art books</v>
      </c>
      <c r="S1571" s="13">
        <f t="shared" si="148"/>
        <v>41389.679560185185</v>
      </c>
      <c r="T1571" s="13">
        <f t="shared" si="149"/>
        <v>41419.679560185185</v>
      </c>
    </row>
    <row r="1572" spans="1:20" ht="32">
      <c r="A1572">
        <v>1570</v>
      </c>
      <c r="B1572" s="1" t="s">
        <v>1571</v>
      </c>
      <c r="C1572" s="1" t="s">
        <v>5680</v>
      </c>
      <c r="D1572" s="4">
        <v>6000</v>
      </c>
      <c r="E1572" s="4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3">
        <f t="shared" si="144"/>
        <v>0.41399999999999998</v>
      </c>
      <c r="P1572" s="5">
        <f t="shared" si="145"/>
        <v>47.769230769230766</v>
      </c>
      <c r="Q1572" s="3" t="str">
        <f t="shared" si="146"/>
        <v>publishing</v>
      </c>
      <c r="R1572" t="str">
        <f t="shared" si="147"/>
        <v>art books</v>
      </c>
      <c r="S1572" s="13">
        <f t="shared" si="148"/>
        <v>42438.813449074078</v>
      </c>
      <c r="T1572" s="13">
        <f t="shared" si="149"/>
        <v>42468.771782407406</v>
      </c>
    </row>
    <row r="1573" spans="1:20" ht="48">
      <c r="A1573">
        <v>1571</v>
      </c>
      <c r="B1573" s="1" t="s">
        <v>1572</v>
      </c>
      <c r="C1573" s="1" t="s">
        <v>5681</v>
      </c>
      <c r="D1573" s="4">
        <v>12100</v>
      </c>
      <c r="E1573" s="4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3">
        <f t="shared" si="144"/>
        <v>6.6115702479338841E-3</v>
      </c>
      <c r="P1573" s="5">
        <f t="shared" si="145"/>
        <v>20</v>
      </c>
      <c r="Q1573" s="3" t="str">
        <f t="shared" si="146"/>
        <v>publishing</v>
      </c>
      <c r="R1573" t="str">
        <f t="shared" si="147"/>
        <v>art books</v>
      </c>
      <c r="S1573" s="13">
        <f t="shared" si="148"/>
        <v>42144.769479166673</v>
      </c>
      <c r="T1573" s="13">
        <f t="shared" si="149"/>
        <v>42174.769479166673</v>
      </c>
    </row>
    <row r="1574" spans="1:20" ht="48">
      <c r="A1574">
        <v>1572</v>
      </c>
      <c r="B1574" s="1" t="s">
        <v>1573</v>
      </c>
      <c r="C1574" s="1" t="s">
        <v>5682</v>
      </c>
      <c r="D1574" s="4">
        <v>2500</v>
      </c>
      <c r="E1574" s="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3">
        <f t="shared" si="144"/>
        <v>0.05</v>
      </c>
      <c r="P1574" s="5">
        <f t="shared" si="145"/>
        <v>41.666666666666664</v>
      </c>
      <c r="Q1574" s="3" t="str">
        <f t="shared" si="146"/>
        <v>publishing</v>
      </c>
      <c r="R1574" t="str">
        <f t="shared" si="147"/>
        <v>art books</v>
      </c>
      <c r="S1574" s="13">
        <f t="shared" si="148"/>
        <v>42404.033090277779</v>
      </c>
      <c r="T1574" s="13">
        <f t="shared" si="149"/>
        <v>42428.999305555553</v>
      </c>
    </row>
    <row r="1575" spans="1:20" ht="48">
      <c r="A1575">
        <v>1573</v>
      </c>
      <c r="B1575" s="1" t="s">
        <v>1574</v>
      </c>
      <c r="C1575" s="1" t="s">
        <v>5683</v>
      </c>
      <c r="D1575" s="4">
        <v>9000</v>
      </c>
      <c r="E1575" s="4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3">
        <f t="shared" si="144"/>
        <v>2.4777777777777777E-2</v>
      </c>
      <c r="P1575" s="5">
        <f t="shared" si="145"/>
        <v>74.333333333333329</v>
      </c>
      <c r="Q1575" s="3" t="str">
        <f t="shared" si="146"/>
        <v>publishing</v>
      </c>
      <c r="R1575" t="str">
        <f t="shared" si="147"/>
        <v>art books</v>
      </c>
      <c r="S1575" s="13">
        <f t="shared" si="148"/>
        <v>42786.000023148154</v>
      </c>
      <c r="T1575" s="13">
        <f t="shared" si="149"/>
        <v>42826.165972222225</v>
      </c>
    </row>
    <row r="1576" spans="1:20" ht="48">
      <c r="A1576">
        <v>1574</v>
      </c>
      <c r="B1576" s="1" t="s">
        <v>1575</v>
      </c>
      <c r="C1576" s="1" t="s">
        <v>5684</v>
      </c>
      <c r="D1576" s="4">
        <v>10000</v>
      </c>
      <c r="E1576" s="4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3">
        <f t="shared" si="144"/>
        <v>5.0599999999999999E-2</v>
      </c>
      <c r="P1576" s="5">
        <f t="shared" si="145"/>
        <v>84.333333333333329</v>
      </c>
      <c r="Q1576" s="3" t="str">
        <f t="shared" si="146"/>
        <v>publishing</v>
      </c>
      <c r="R1576" t="str">
        <f t="shared" si="147"/>
        <v>art books</v>
      </c>
      <c r="S1576" s="13">
        <f t="shared" si="148"/>
        <v>42017.927418981482</v>
      </c>
      <c r="T1576" s="13">
        <f t="shared" si="149"/>
        <v>42052.927418981482</v>
      </c>
    </row>
    <row r="1577" spans="1:20" ht="48">
      <c r="A1577">
        <v>1575</v>
      </c>
      <c r="B1577" s="1" t="s">
        <v>1576</v>
      </c>
      <c r="C1577" s="1" t="s">
        <v>5685</v>
      </c>
      <c r="D1577" s="4">
        <v>10000</v>
      </c>
      <c r="E1577" s="4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3">
        <f t="shared" si="144"/>
        <v>0.2291</v>
      </c>
      <c r="P1577" s="5">
        <f t="shared" si="145"/>
        <v>65.457142857142856</v>
      </c>
      <c r="Q1577" s="3" t="str">
        <f t="shared" si="146"/>
        <v>publishing</v>
      </c>
      <c r="R1577" t="str">
        <f t="shared" si="147"/>
        <v>art books</v>
      </c>
      <c r="S1577" s="13">
        <f t="shared" si="148"/>
        <v>41799.524259259262</v>
      </c>
      <c r="T1577" s="13">
        <f t="shared" si="149"/>
        <v>41829.524259259262</v>
      </c>
    </row>
    <row r="1578" spans="1:20" ht="32">
      <c r="A1578">
        <v>1576</v>
      </c>
      <c r="B1578" s="1" t="s">
        <v>1577</v>
      </c>
      <c r="C1578" s="1" t="s">
        <v>5686</v>
      </c>
      <c r="D1578" s="4">
        <v>5000</v>
      </c>
      <c r="E1578" s="4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3">
        <f t="shared" si="144"/>
        <v>0.13</v>
      </c>
      <c r="P1578" s="5">
        <f t="shared" si="145"/>
        <v>65</v>
      </c>
      <c r="Q1578" s="3" t="str">
        <f t="shared" si="146"/>
        <v>publishing</v>
      </c>
      <c r="R1578" t="str">
        <f t="shared" si="147"/>
        <v>art books</v>
      </c>
      <c r="S1578" s="13">
        <f t="shared" si="148"/>
        <v>42140.879259259258</v>
      </c>
      <c r="T1578" s="13">
        <f t="shared" si="149"/>
        <v>42185.879259259258</v>
      </c>
    </row>
    <row r="1579" spans="1:20" ht="48">
      <c r="A1579">
        <v>1577</v>
      </c>
      <c r="B1579" s="1" t="s">
        <v>1578</v>
      </c>
      <c r="C1579" s="1" t="s">
        <v>5687</v>
      </c>
      <c r="D1579" s="4">
        <v>10000</v>
      </c>
      <c r="E1579" s="4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3">
        <f t="shared" si="144"/>
        <v>5.4999999999999997E-3</v>
      </c>
      <c r="P1579" s="5">
        <f t="shared" si="145"/>
        <v>27.5</v>
      </c>
      <c r="Q1579" s="3" t="str">
        <f t="shared" si="146"/>
        <v>publishing</v>
      </c>
      <c r="R1579" t="str">
        <f t="shared" si="147"/>
        <v>art books</v>
      </c>
      <c r="S1579" s="13">
        <f t="shared" si="148"/>
        <v>41054.847777777781</v>
      </c>
      <c r="T1579" s="13">
        <f t="shared" si="149"/>
        <v>41114.847777777781</v>
      </c>
    </row>
    <row r="1580" spans="1:20" ht="64">
      <c r="A1580">
        <v>1578</v>
      </c>
      <c r="B1580" s="1" t="s">
        <v>1579</v>
      </c>
      <c r="C1580" s="1" t="s">
        <v>5688</v>
      </c>
      <c r="D1580" s="4">
        <v>1897</v>
      </c>
      <c r="E1580" s="4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3">
        <f t="shared" si="144"/>
        <v>0.10806536636794939</v>
      </c>
      <c r="P1580" s="5">
        <f t="shared" si="145"/>
        <v>51.25</v>
      </c>
      <c r="Q1580" s="3" t="str">
        <f t="shared" si="146"/>
        <v>publishing</v>
      </c>
      <c r="R1580" t="str">
        <f t="shared" si="147"/>
        <v>art books</v>
      </c>
      <c r="S1580" s="13">
        <f t="shared" si="148"/>
        <v>40399.065868055557</v>
      </c>
      <c r="T1580" s="13">
        <f t="shared" si="149"/>
        <v>40423.083333333336</v>
      </c>
    </row>
    <row r="1581" spans="1:20" ht="32">
      <c r="A1581">
        <v>1579</v>
      </c>
      <c r="B1581" s="1" t="s">
        <v>1580</v>
      </c>
      <c r="C1581" s="1" t="s">
        <v>5689</v>
      </c>
      <c r="D1581" s="4">
        <v>3333</v>
      </c>
      <c r="E1581" s="4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3">
        <f t="shared" si="144"/>
        <v>8.4008400840084006E-3</v>
      </c>
      <c r="P1581" s="5">
        <f t="shared" si="145"/>
        <v>14</v>
      </c>
      <c r="Q1581" s="3" t="str">
        <f t="shared" si="146"/>
        <v>publishing</v>
      </c>
      <c r="R1581" t="str">
        <f t="shared" si="147"/>
        <v>art books</v>
      </c>
      <c r="S1581" s="13">
        <f t="shared" si="148"/>
        <v>41481.996423611112</v>
      </c>
      <c r="T1581" s="13">
        <f t="shared" si="149"/>
        <v>41514.996423611112</v>
      </c>
    </row>
    <row r="1582" spans="1:20" ht="48">
      <c r="A1582">
        <v>1580</v>
      </c>
      <c r="B1582" s="1" t="s">
        <v>1581</v>
      </c>
      <c r="C1582" s="1" t="s">
        <v>5690</v>
      </c>
      <c r="D1582" s="4">
        <v>1750</v>
      </c>
      <c r="E1582" s="4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3">
        <f t="shared" si="144"/>
        <v>0</v>
      </c>
      <c r="P1582" s="5" t="e">
        <f t="shared" si="145"/>
        <v>#DIV/0!</v>
      </c>
      <c r="Q1582" s="3" t="str">
        <f t="shared" si="146"/>
        <v>publishing</v>
      </c>
      <c r="R1582" t="str">
        <f t="shared" si="147"/>
        <v>art books</v>
      </c>
      <c r="S1582" s="13">
        <f t="shared" si="148"/>
        <v>40990.050069444449</v>
      </c>
      <c r="T1582" s="13">
        <f t="shared" si="149"/>
        <v>41050.050069444449</v>
      </c>
    </row>
    <row r="1583" spans="1:20" ht="48">
      <c r="A1583">
        <v>1581</v>
      </c>
      <c r="B1583" s="1" t="s">
        <v>1582</v>
      </c>
      <c r="C1583" s="1" t="s">
        <v>5691</v>
      </c>
      <c r="D1583" s="4">
        <v>1000</v>
      </c>
      <c r="E1583" s="4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3">
        <f t="shared" si="144"/>
        <v>5.0000000000000001E-3</v>
      </c>
      <c r="P1583" s="5">
        <f t="shared" si="145"/>
        <v>5</v>
      </c>
      <c r="Q1583" s="3" t="str">
        <f t="shared" si="146"/>
        <v>photography</v>
      </c>
      <c r="R1583" t="str">
        <f t="shared" si="147"/>
        <v>places</v>
      </c>
      <c r="S1583" s="13">
        <f t="shared" si="148"/>
        <v>42325.448958333334</v>
      </c>
      <c r="T1583" s="13">
        <f t="shared" si="149"/>
        <v>42357.448958333334</v>
      </c>
    </row>
    <row r="1584" spans="1:20" ht="32">
      <c r="A1584">
        <v>1582</v>
      </c>
      <c r="B1584" s="1" t="s">
        <v>1583</v>
      </c>
      <c r="C1584" s="1" t="s">
        <v>5692</v>
      </c>
      <c r="D1584" s="4">
        <v>1000</v>
      </c>
      <c r="E1584" s="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3">
        <f t="shared" si="144"/>
        <v>9.2999999999999999E-2</v>
      </c>
      <c r="P1584" s="5">
        <f t="shared" si="145"/>
        <v>31</v>
      </c>
      <c r="Q1584" s="3" t="str">
        <f t="shared" si="146"/>
        <v>photography</v>
      </c>
      <c r="R1584" t="str">
        <f t="shared" si="147"/>
        <v>places</v>
      </c>
      <c r="S1584" s="13">
        <f t="shared" si="148"/>
        <v>42246.789965277778</v>
      </c>
      <c r="T1584" s="13">
        <f t="shared" si="149"/>
        <v>42303.888888888891</v>
      </c>
    </row>
    <row r="1585" spans="1:20" ht="48">
      <c r="A1585">
        <v>1583</v>
      </c>
      <c r="B1585" s="1" t="s">
        <v>1584</v>
      </c>
      <c r="C1585" s="1" t="s">
        <v>5693</v>
      </c>
      <c r="D1585" s="4">
        <v>20000</v>
      </c>
      <c r="E1585" s="4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3">
        <f t="shared" si="144"/>
        <v>7.5000000000000002E-4</v>
      </c>
      <c r="P1585" s="5">
        <f t="shared" si="145"/>
        <v>15</v>
      </c>
      <c r="Q1585" s="3" t="str">
        <f t="shared" si="146"/>
        <v>photography</v>
      </c>
      <c r="R1585" t="str">
        <f t="shared" si="147"/>
        <v>places</v>
      </c>
      <c r="S1585" s="13">
        <f t="shared" si="148"/>
        <v>41877.904988425929</v>
      </c>
      <c r="T1585" s="13">
        <f t="shared" si="149"/>
        <v>41907.904988425929</v>
      </c>
    </row>
    <row r="1586" spans="1:20" ht="48">
      <c r="A1586">
        <v>1584</v>
      </c>
      <c r="B1586" s="1" t="s">
        <v>1585</v>
      </c>
      <c r="C1586" s="1" t="s">
        <v>5694</v>
      </c>
      <c r="D1586" s="4">
        <v>1200</v>
      </c>
      <c r="E1586" s="4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3">
        <f t="shared" si="144"/>
        <v>0</v>
      </c>
      <c r="P1586" s="5" t="e">
        <f t="shared" si="145"/>
        <v>#DIV/0!</v>
      </c>
      <c r="Q1586" s="3" t="str">
        <f t="shared" si="146"/>
        <v>photography</v>
      </c>
      <c r="R1586" t="str">
        <f t="shared" si="147"/>
        <v>places</v>
      </c>
      <c r="S1586" s="13">
        <f t="shared" si="148"/>
        <v>41779.649317129632</v>
      </c>
      <c r="T1586" s="13">
        <f t="shared" si="149"/>
        <v>41789.649317129632</v>
      </c>
    </row>
    <row r="1587" spans="1:20" ht="48">
      <c r="A1587">
        <v>1585</v>
      </c>
      <c r="B1587" s="1" t="s">
        <v>1586</v>
      </c>
      <c r="C1587" s="1" t="s">
        <v>5695</v>
      </c>
      <c r="D1587" s="4">
        <v>2000</v>
      </c>
      <c r="E1587" s="4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3">
        <f t="shared" si="144"/>
        <v>0.79</v>
      </c>
      <c r="P1587" s="5">
        <f t="shared" si="145"/>
        <v>131.66666666666666</v>
      </c>
      <c r="Q1587" s="3" t="str">
        <f t="shared" si="146"/>
        <v>photography</v>
      </c>
      <c r="R1587" t="str">
        <f t="shared" si="147"/>
        <v>places</v>
      </c>
      <c r="S1587" s="13">
        <f t="shared" si="148"/>
        <v>42707.895462962959</v>
      </c>
      <c r="T1587" s="13">
        <f t="shared" si="149"/>
        <v>42729.458333333328</v>
      </c>
    </row>
    <row r="1588" spans="1:20" ht="32">
      <c r="A1588">
        <v>1586</v>
      </c>
      <c r="B1588" s="1" t="s">
        <v>1587</v>
      </c>
      <c r="C1588" s="1" t="s">
        <v>5696</v>
      </c>
      <c r="D1588" s="4">
        <v>1500</v>
      </c>
      <c r="E1588" s="4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3">
        <f t="shared" si="144"/>
        <v>0</v>
      </c>
      <c r="P1588" s="5" t="e">
        <f t="shared" si="145"/>
        <v>#DIV/0!</v>
      </c>
      <c r="Q1588" s="3" t="str">
        <f t="shared" si="146"/>
        <v>photography</v>
      </c>
      <c r="R1588" t="str">
        <f t="shared" si="147"/>
        <v>places</v>
      </c>
      <c r="S1588" s="13">
        <f t="shared" si="148"/>
        <v>42069.104421296302</v>
      </c>
      <c r="T1588" s="13">
        <f t="shared" si="149"/>
        <v>42099.062754629631</v>
      </c>
    </row>
    <row r="1589" spans="1:20" ht="48">
      <c r="A1589">
        <v>1587</v>
      </c>
      <c r="B1589" s="1" t="s">
        <v>1588</v>
      </c>
      <c r="C1589" s="1" t="s">
        <v>5697</v>
      </c>
      <c r="D1589" s="4">
        <v>7500</v>
      </c>
      <c r="E1589" s="4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3">
        <f t="shared" si="144"/>
        <v>1.3333333333333334E-4</v>
      </c>
      <c r="P1589" s="5">
        <f t="shared" si="145"/>
        <v>1</v>
      </c>
      <c r="Q1589" s="3" t="str">
        <f t="shared" si="146"/>
        <v>photography</v>
      </c>
      <c r="R1589" t="str">
        <f t="shared" si="147"/>
        <v>places</v>
      </c>
      <c r="S1589" s="13">
        <f t="shared" si="148"/>
        <v>41956.950983796298</v>
      </c>
      <c r="T1589" s="13">
        <f t="shared" si="149"/>
        <v>41986.950983796298</v>
      </c>
    </row>
    <row r="1590" spans="1:20" ht="32">
      <c r="A1590">
        <v>1588</v>
      </c>
      <c r="B1590" s="1" t="s">
        <v>1589</v>
      </c>
      <c r="C1590" s="1" t="s">
        <v>5698</v>
      </c>
      <c r="D1590" s="4">
        <v>516</v>
      </c>
      <c r="E1590" s="4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3">
        <f t="shared" si="144"/>
        <v>0</v>
      </c>
      <c r="P1590" s="5" t="e">
        <f t="shared" si="145"/>
        <v>#DIV/0!</v>
      </c>
      <c r="Q1590" s="3" t="str">
        <f t="shared" si="146"/>
        <v>photography</v>
      </c>
      <c r="R1590" t="str">
        <f t="shared" si="147"/>
        <v>places</v>
      </c>
      <c r="S1590" s="13">
        <f t="shared" si="148"/>
        <v>42005.24998842593</v>
      </c>
      <c r="T1590" s="13">
        <f t="shared" si="149"/>
        <v>42035.841666666667</v>
      </c>
    </row>
    <row r="1591" spans="1:20" ht="48">
      <c r="A1591">
        <v>1589</v>
      </c>
      <c r="B1591" s="1" t="s">
        <v>1590</v>
      </c>
      <c r="C1591" s="1" t="s">
        <v>5699</v>
      </c>
      <c r="D1591" s="4">
        <v>1200</v>
      </c>
      <c r="E1591" s="4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3">
        <f t="shared" si="144"/>
        <v>0</v>
      </c>
      <c r="P1591" s="5" t="e">
        <f t="shared" si="145"/>
        <v>#DIV/0!</v>
      </c>
      <c r="Q1591" s="3" t="str">
        <f t="shared" si="146"/>
        <v>photography</v>
      </c>
      <c r="R1591" t="str">
        <f t="shared" si="147"/>
        <v>places</v>
      </c>
      <c r="S1591" s="13">
        <f t="shared" si="148"/>
        <v>42256.984791666662</v>
      </c>
      <c r="T1591" s="13">
        <f t="shared" si="149"/>
        <v>42286.984791666662</v>
      </c>
    </row>
    <row r="1592" spans="1:20" ht="16">
      <c r="A1592">
        <v>1590</v>
      </c>
      <c r="B1592" s="1" t="s">
        <v>1591</v>
      </c>
      <c r="C1592" s="1" t="s">
        <v>5700</v>
      </c>
      <c r="D1592" s="4">
        <v>60000</v>
      </c>
      <c r="E1592" s="4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3">
        <f t="shared" si="144"/>
        <v>1.7000000000000001E-2</v>
      </c>
      <c r="P1592" s="5">
        <f t="shared" si="145"/>
        <v>510</v>
      </c>
      <c r="Q1592" s="3" t="str">
        <f t="shared" si="146"/>
        <v>photography</v>
      </c>
      <c r="R1592" t="str">
        <f t="shared" si="147"/>
        <v>places</v>
      </c>
      <c r="S1592" s="13">
        <f t="shared" si="148"/>
        <v>42240.857222222221</v>
      </c>
      <c r="T1592" s="13">
        <f t="shared" si="149"/>
        <v>42270.857222222221</v>
      </c>
    </row>
    <row r="1593" spans="1:20" ht="48">
      <c r="A1593">
        <v>1591</v>
      </c>
      <c r="B1593" s="1" t="s">
        <v>1592</v>
      </c>
      <c r="C1593" s="1" t="s">
        <v>5701</v>
      </c>
      <c r="D1593" s="4">
        <v>14000</v>
      </c>
      <c r="E1593" s="4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3">
        <f t="shared" si="144"/>
        <v>0.29228571428571426</v>
      </c>
      <c r="P1593" s="5">
        <f t="shared" si="145"/>
        <v>44.478260869565219</v>
      </c>
      <c r="Q1593" s="3" t="str">
        <f t="shared" si="146"/>
        <v>photography</v>
      </c>
      <c r="R1593" t="str">
        <f t="shared" si="147"/>
        <v>places</v>
      </c>
      <c r="S1593" s="13">
        <f t="shared" si="148"/>
        <v>42433.726168981477</v>
      </c>
      <c r="T1593" s="13">
        <f t="shared" si="149"/>
        <v>42463.68450231482</v>
      </c>
    </row>
    <row r="1594" spans="1:20" ht="32">
      <c r="A1594">
        <v>1592</v>
      </c>
      <c r="B1594" s="1" t="s">
        <v>1593</v>
      </c>
      <c r="C1594" s="1" t="s">
        <v>5702</v>
      </c>
      <c r="D1594" s="4">
        <v>25</v>
      </c>
      <c r="E1594" s="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3">
        <f t="shared" si="144"/>
        <v>0</v>
      </c>
      <c r="P1594" s="5" t="e">
        <f t="shared" si="145"/>
        <v>#DIV/0!</v>
      </c>
      <c r="Q1594" s="3" t="str">
        <f t="shared" si="146"/>
        <v>photography</v>
      </c>
      <c r="R1594" t="str">
        <f t="shared" si="147"/>
        <v>places</v>
      </c>
      <c r="S1594" s="13">
        <f t="shared" si="148"/>
        <v>42046.072743055556</v>
      </c>
      <c r="T1594" s="13">
        <f t="shared" si="149"/>
        <v>42091.031076388885</v>
      </c>
    </row>
    <row r="1595" spans="1:20" ht="32">
      <c r="A1595">
        <v>1593</v>
      </c>
      <c r="B1595" s="1" t="s">
        <v>1594</v>
      </c>
      <c r="C1595" s="1" t="s">
        <v>5703</v>
      </c>
      <c r="D1595" s="4">
        <v>22000</v>
      </c>
      <c r="E1595" s="4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3">
        <f t="shared" si="144"/>
        <v>1.3636363636363637E-4</v>
      </c>
      <c r="P1595" s="5">
        <f t="shared" si="145"/>
        <v>1</v>
      </c>
      <c r="Q1595" s="3" t="str">
        <f t="shared" si="146"/>
        <v>photography</v>
      </c>
      <c r="R1595" t="str">
        <f t="shared" si="147"/>
        <v>places</v>
      </c>
      <c r="S1595" s="13">
        <f t="shared" si="148"/>
        <v>42033.845543981486</v>
      </c>
      <c r="T1595" s="13">
        <f t="shared" si="149"/>
        <v>42063.845543981486</v>
      </c>
    </row>
    <row r="1596" spans="1:20" ht="32">
      <c r="A1596">
        <v>1594</v>
      </c>
      <c r="B1596" s="1" t="s">
        <v>1595</v>
      </c>
      <c r="C1596" s="1" t="s">
        <v>5704</v>
      </c>
      <c r="D1596" s="4">
        <v>1000</v>
      </c>
      <c r="E1596" s="4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3">
        <f t="shared" si="144"/>
        <v>0.20499999999999999</v>
      </c>
      <c r="P1596" s="5">
        <f t="shared" si="145"/>
        <v>20.5</v>
      </c>
      <c r="Q1596" s="3" t="str">
        <f t="shared" si="146"/>
        <v>photography</v>
      </c>
      <c r="R1596" t="str">
        <f t="shared" si="147"/>
        <v>places</v>
      </c>
      <c r="S1596" s="13">
        <f t="shared" si="148"/>
        <v>42445.712754629625</v>
      </c>
      <c r="T1596" s="13">
        <f t="shared" si="149"/>
        <v>42505.681249999994</v>
      </c>
    </row>
    <row r="1597" spans="1:20" ht="48">
      <c r="A1597">
        <v>1595</v>
      </c>
      <c r="B1597" s="1" t="s">
        <v>1596</v>
      </c>
      <c r="C1597" s="1" t="s">
        <v>5705</v>
      </c>
      <c r="D1597" s="4">
        <v>100000</v>
      </c>
      <c r="E1597" s="4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3">
        <f t="shared" si="144"/>
        <v>2.8E-3</v>
      </c>
      <c r="P1597" s="5">
        <f t="shared" si="145"/>
        <v>40</v>
      </c>
      <c r="Q1597" s="3" t="str">
        <f t="shared" si="146"/>
        <v>photography</v>
      </c>
      <c r="R1597" t="str">
        <f t="shared" si="147"/>
        <v>places</v>
      </c>
      <c r="S1597" s="13">
        <f t="shared" si="148"/>
        <v>41780.050092592595</v>
      </c>
      <c r="T1597" s="13">
        <f t="shared" si="149"/>
        <v>41808.842361111114</v>
      </c>
    </row>
    <row r="1598" spans="1:20" ht="32">
      <c r="A1598">
        <v>1596</v>
      </c>
      <c r="B1598" s="1" t="s">
        <v>1597</v>
      </c>
      <c r="C1598" s="1" t="s">
        <v>5706</v>
      </c>
      <c r="D1598" s="4">
        <v>3250</v>
      </c>
      <c r="E1598" s="4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3">
        <f t="shared" si="144"/>
        <v>2.3076923076923078E-2</v>
      </c>
      <c r="P1598" s="5">
        <f t="shared" si="145"/>
        <v>25</v>
      </c>
      <c r="Q1598" s="3" t="str">
        <f t="shared" si="146"/>
        <v>photography</v>
      </c>
      <c r="R1598" t="str">
        <f t="shared" si="147"/>
        <v>places</v>
      </c>
      <c r="S1598" s="13">
        <f t="shared" si="148"/>
        <v>41941.430196759262</v>
      </c>
      <c r="T1598" s="13">
        <f t="shared" si="149"/>
        <v>41986.471863425926</v>
      </c>
    </row>
    <row r="1599" spans="1:20" ht="48">
      <c r="A1599">
        <v>1597</v>
      </c>
      <c r="B1599" s="1" t="s">
        <v>1598</v>
      </c>
      <c r="C1599" s="1" t="s">
        <v>5707</v>
      </c>
      <c r="D1599" s="4">
        <v>15000</v>
      </c>
      <c r="E1599" s="4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3">
        <f t="shared" si="144"/>
        <v>0</v>
      </c>
      <c r="P1599" s="5" t="e">
        <f t="shared" si="145"/>
        <v>#DIV/0!</v>
      </c>
      <c r="Q1599" s="3" t="str">
        <f t="shared" si="146"/>
        <v>photography</v>
      </c>
      <c r="R1599" t="str">
        <f t="shared" si="147"/>
        <v>places</v>
      </c>
      <c r="S1599" s="13">
        <f t="shared" si="148"/>
        <v>42603.354131944448</v>
      </c>
      <c r="T1599" s="13">
        <f t="shared" si="149"/>
        <v>42633.354131944448</v>
      </c>
    </row>
    <row r="1600" spans="1:20" ht="48">
      <c r="A1600">
        <v>1598</v>
      </c>
      <c r="B1600" s="1" t="s">
        <v>1599</v>
      </c>
      <c r="C1600" s="1" t="s">
        <v>5708</v>
      </c>
      <c r="D1600" s="4">
        <v>800</v>
      </c>
      <c r="E1600" s="4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3">
        <f t="shared" si="144"/>
        <v>1.25E-3</v>
      </c>
      <c r="P1600" s="5">
        <f t="shared" si="145"/>
        <v>1</v>
      </c>
      <c r="Q1600" s="3" t="str">
        <f t="shared" si="146"/>
        <v>photography</v>
      </c>
      <c r="R1600" t="str">
        <f t="shared" si="147"/>
        <v>places</v>
      </c>
      <c r="S1600" s="13">
        <f t="shared" si="148"/>
        <v>42151.667337962965</v>
      </c>
      <c r="T1600" s="13">
        <f t="shared" si="149"/>
        <v>42211.667337962965</v>
      </c>
    </row>
    <row r="1601" spans="1:20" ht="48">
      <c r="A1601">
        <v>1599</v>
      </c>
      <c r="B1601" s="1" t="s">
        <v>1600</v>
      </c>
      <c r="C1601" s="1" t="s">
        <v>5709</v>
      </c>
      <c r="D1601" s="4">
        <v>500</v>
      </c>
      <c r="E1601" s="4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3">
        <f t="shared" si="144"/>
        <v>0</v>
      </c>
      <c r="P1601" s="5" t="e">
        <f t="shared" si="145"/>
        <v>#DIV/0!</v>
      </c>
      <c r="Q1601" s="3" t="str">
        <f t="shared" si="146"/>
        <v>photography</v>
      </c>
      <c r="R1601" t="str">
        <f t="shared" si="147"/>
        <v>places</v>
      </c>
      <c r="S1601" s="13">
        <f t="shared" si="148"/>
        <v>42438.53907407407</v>
      </c>
      <c r="T1601" s="13">
        <f t="shared" si="149"/>
        <v>42468.497407407413</v>
      </c>
    </row>
    <row r="1602" spans="1:20" ht="48">
      <c r="A1602">
        <v>1600</v>
      </c>
      <c r="B1602" s="1" t="s">
        <v>1601</v>
      </c>
      <c r="C1602" s="1" t="s">
        <v>5710</v>
      </c>
      <c r="D1602" s="4">
        <v>5000</v>
      </c>
      <c r="E1602" s="4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3">
        <f t="shared" si="144"/>
        <v>7.3400000000000007E-2</v>
      </c>
      <c r="P1602" s="5">
        <f t="shared" si="145"/>
        <v>40.777777777777779</v>
      </c>
      <c r="Q1602" s="3" t="str">
        <f t="shared" si="146"/>
        <v>photography</v>
      </c>
      <c r="R1602" t="str">
        <f t="shared" si="147"/>
        <v>places</v>
      </c>
      <c r="S1602" s="13">
        <f t="shared" si="148"/>
        <v>41791.057314814818</v>
      </c>
      <c r="T1602" s="13">
        <f t="shared" si="149"/>
        <v>41835.21597222222</v>
      </c>
    </row>
    <row r="1603" spans="1:20" ht="48">
      <c r="A1603">
        <v>1601</v>
      </c>
      <c r="B1603" s="1" t="s">
        <v>1602</v>
      </c>
      <c r="C1603" s="1" t="s">
        <v>5711</v>
      </c>
      <c r="D1603" s="4">
        <v>2500</v>
      </c>
      <c r="E1603" s="4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3">
        <f t="shared" ref="O1603:O1666" si="150">E1603/D1603</f>
        <v>1.082492</v>
      </c>
      <c r="P1603" s="5">
        <f t="shared" ref="P1603:P1666" si="151">E1603/L1603</f>
        <v>48.325535714285714</v>
      </c>
      <c r="Q1603" s="3" t="str">
        <f t="shared" ref="Q1603:Q1666" si="152">LEFT(N1603,SEARCH("/",N1603)-1)</f>
        <v>music</v>
      </c>
      <c r="R1603" t="str">
        <f t="shared" ref="R1603:R1666" si="153">RIGHT(N1603,LEN(N1603)-SEARCH("/",N1603))</f>
        <v>rock</v>
      </c>
      <c r="S1603" s="13">
        <f t="shared" ref="S1603:S1666" si="154">(((J1603/60)/60)/24)+DATE(1970,1,1)</f>
        <v>40638.092974537038</v>
      </c>
      <c r="T1603" s="13">
        <f t="shared" ref="T1603:T1666" si="155">(((I1603/60)/60)/24)+DATE(1970,1,1)</f>
        <v>40668.092974537038</v>
      </c>
    </row>
    <row r="1604" spans="1:20" ht="48">
      <c r="A1604">
        <v>1602</v>
      </c>
      <c r="B1604" s="1" t="s">
        <v>1603</v>
      </c>
      <c r="C1604" s="1" t="s">
        <v>5712</v>
      </c>
      <c r="D1604" s="4">
        <v>1500</v>
      </c>
      <c r="E1604" s="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3">
        <f t="shared" si="150"/>
        <v>1.0016666666666667</v>
      </c>
      <c r="P1604" s="5">
        <f t="shared" si="151"/>
        <v>46.953125</v>
      </c>
      <c r="Q1604" s="3" t="str">
        <f t="shared" si="152"/>
        <v>music</v>
      </c>
      <c r="R1604" t="str">
        <f t="shared" si="153"/>
        <v>rock</v>
      </c>
      <c r="S1604" s="13">
        <f t="shared" si="154"/>
        <v>40788.297650462962</v>
      </c>
      <c r="T1604" s="13">
        <f t="shared" si="155"/>
        <v>40830.958333333336</v>
      </c>
    </row>
    <row r="1605" spans="1:20" ht="32">
      <c r="A1605">
        <v>1603</v>
      </c>
      <c r="B1605" s="1" t="s">
        <v>1604</v>
      </c>
      <c r="C1605" s="1" t="s">
        <v>5713</v>
      </c>
      <c r="D1605" s="4">
        <v>2000</v>
      </c>
      <c r="E1605" s="4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3">
        <f t="shared" si="150"/>
        <v>1.0003299999999999</v>
      </c>
      <c r="P1605" s="5">
        <f t="shared" si="151"/>
        <v>66.688666666666663</v>
      </c>
      <c r="Q1605" s="3" t="str">
        <f t="shared" si="152"/>
        <v>music</v>
      </c>
      <c r="R1605" t="str">
        <f t="shared" si="153"/>
        <v>rock</v>
      </c>
      <c r="S1605" s="13">
        <f t="shared" si="154"/>
        <v>40876.169664351852</v>
      </c>
      <c r="T1605" s="13">
        <f t="shared" si="155"/>
        <v>40936.169664351852</v>
      </c>
    </row>
    <row r="1606" spans="1:20" ht="48">
      <c r="A1606">
        <v>1604</v>
      </c>
      <c r="B1606" s="1" t="s">
        <v>1605</v>
      </c>
      <c r="C1606" s="1" t="s">
        <v>5714</v>
      </c>
      <c r="D1606" s="4">
        <v>2800</v>
      </c>
      <c r="E1606" s="4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3">
        <f t="shared" si="150"/>
        <v>1.2210714285714286</v>
      </c>
      <c r="P1606" s="5">
        <f t="shared" si="151"/>
        <v>48.842857142857142</v>
      </c>
      <c r="Q1606" s="3" t="str">
        <f t="shared" si="152"/>
        <v>music</v>
      </c>
      <c r="R1606" t="str">
        <f t="shared" si="153"/>
        <v>rock</v>
      </c>
      <c r="S1606" s="13">
        <f t="shared" si="154"/>
        <v>40945.845312500001</v>
      </c>
      <c r="T1606" s="13">
        <f t="shared" si="155"/>
        <v>40985.80364583333</v>
      </c>
    </row>
    <row r="1607" spans="1:20" ht="48">
      <c r="A1607">
        <v>1605</v>
      </c>
      <c r="B1607" s="1" t="s">
        <v>1606</v>
      </c>
      <c r="C1607" s="1" t="s">
        <v>5715</v>
      </c>
      <c r="D1607" s="4">
        <v>6000</v>
      </c>
      <c r="E1607" s="4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3">
        <f t="shared" si="150"/>
        <v>1.0069333333333335</v>
      </c>
      <c r="P1607" s="5">
        <f t="shared" si="151"/>
        <v>137.30909090909091</v>
      </c>
      <c r="Q1607" s="3" t="str">
        <f t="shared" si="152"/>
        <v>music</v>
      </c>
      <c r="R1607" t="str">
        <f t="shared" si="153"/>
        <v>rock</v>
      </c>
      <c r="S1607" s="13">
        <f t="shared" si="154"/>
        <v>40747.012881944444</v>
      </c>
      <c r="T1607" s="13">
        <f t="shared" si="155"/>
        <v>40756.291666666664</v>
      </c>
    </row>
    <row r="1608" spans="1:20" ht="48">
      <c r="A1608">
        <v>1606</v>
      </c>
      <c r="B1608" s="1" t="s">
        <v>1607</v>
      </c>
      <c r="C1608" s="1" t="s">
        <v>5716</v>
      </c>
      <c r="D1608" s="4">
        <v>8000</v>
      </c>
      <c r="E1608" s="4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3">
        <f t="shared" si="150"/>
        <v>1.01004125</v>
      </c>
      <c r="P1608" s="5">
        <f t="shared" si="151"/>
        <v>87.829673913043479</v>
      </c>
      <c r="Q1608" s="3" t="str">
        <f t="shared" si="152"/>
        <v>music</v>
      </c>
      <c r="R1608" t="str">
        <f t="shared" si="153"/>
        <v>rock</v>
      </c>
      <c r="S1608" s="13">
        <f t="shared" si="154"/>
        <v>40536.111550925925</v>
      </c>
      <c r="T1608" s="13">
        <f t="shared" si="155"/>
        <v>40626.069884259261</v>
      </c>
    </row>
    <row r="1609" spans="1:20" ht="48">
      <c r="A1609">
        <v>1607</v>
      </c>
      <c r="B1609" s="1" t="s">
        <v>1608</v>
      </c>
      <c r="C1609" s="1" t="s">
        <v>5717</v>
      </c>
      <c r="D1609" s="4">
        <v>10000</v>
      </c>
      <c r="E1609" s="4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3">
        <f t="shared" si="150"/>
        <v>1.4511000000000001</v>
      </c>
      <c r="P1609" s="5">
        <f t="shared" si="151"/>
        <v>70.785365853658533</v>
      </c>
      <c r="Q1609" s="3" t="str">
        <f t="shared" si="152"/>
        <v>music</v>
      </c>
      <c r="R1609" t="str">
        <f t="shared" si="153"/>
        <v>rock</v>
      </c>
      <c r="S1609" s="13">
        <f t="shared" si="154"/>
        <v>41053.80846064815</v>
      </c>
      <c r="T1609" s="13">
        <f t="shared" si="155"/>
        <v>41074.80846064815</v>
      </c>
    </row>
    <row r="1610" spans="1:20" ht="32">
      <c r="A1610">
        <v>1608</v>
      </c>
      <c r="B1610" s="1" t="s">
        <v>1609</v>
      </c>
      <c r="C1610" s="1" t="s">
        <v>5718</v>
      </c>
      <c r="D1610" s="4">
        <v>1200</v>
      </c>
      <c r="E1610" s="4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3">
        <f t="shared" si="150"/>
        <v>1.0125</v>
      </c>
      <c r="P1610" s="5">
        <f t="shared" si="151"/>
        <v>52.826086956521742</v>
      </c>
      <c r="Q1610" s="3" t="str">
        <f t="shared" si="152"/>
        <v>music</v>
      </c>
      <c r="R1610" t="str">
        <f t="shared" si="153"/>
        <v>rock</v>
      </c>
      <c r="S1610" s="13">
        <f t="shared" si="154"/>
        <v>41607.83085648148</v>
      </c>
      <c r="T1610" s="13">
        <f t="shared" si="155"/>
        <v>41640.226388888892</v>
      </c>
    </row>
    <row r="1611" spans="1:20" ht="48">
      <c r="A1611">
        <v>1609</v>
      </c>
      <c r="B1611" s="1" t="s">
        <v>1610</v>
      </c>
      <c r="C1611" s="1" t="s">
        <v>5719</v>
      </c>
      <c r="D1611" s="4">
        <v>1500</v>
      </c>
      <c r="E1611" s="4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3">
        <f t="shared" si="150"/>
        <v>1.1833333333333333</v>
      </c>
      <c r="P1611" s="5">
        <f t="shared" si="151"/>
        <v>443.75</v>
      </c>
      <c r="Q1611" s="3" t="str">
        <f t="shared" si="152"/>
        <v>music</v>
      </c>
      <c r="R1611" t="str">
        <f t="shared" si="153"/>
        <v>rock</v>
      </c>
      <c r="S1611" s="13">
        <f t="shared" si="154"/>
        <v>40796.001261574071</v>
      </c>
      <c r="T1611" s="13">
        <f t="shared" si="155"/>
        <v>40849.333333333336</v>
      </c>
    </row>
    <row r="1612" spans="1:20" ht="32">
      <c r="A1612">
        <v>1610</v>
      </c>
      <c r="B1612" s="1" t="s">
        <v>1611</v>
      </c>
      <c r="C1612" s="1" t="s">
        <v>5720</v>
      </c>
      <c r="D1612" s="4">
        <v>2000</v>
      </c>
      <c r="E1612" s="4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3">
        <f t="shared" si="150"/>
        <v>2.7185000000000001</v>
      </c>
      <c r="P1612" s="5">
        <f t="shared" si="151"/>
        <v>48.544642857142854</v>
      </c>
      <c r="Q1612" s="3" t="str">
        <f t="shared" si="152"/>
        <v>music</v>
      </c>
      <c r="R1612" t="str">
        <f t="shared" si="153"/>
        <v>rock</v>
      </c>
      <c r="S1612" s="13">
        <f t="shared" si="154"/>
        <v>41228.924884259257</v>
      </c>
      <c r="T1612" s="13">
        <f t="shared" si="155"/>
        <v>41258.924884259257</v>
      </c>
    </row>
    <row r="1613" spans="1:20" ht="16">
      <c r="A1613">
        <v>1611</v>
      </c>
      <c r="B1613" s="1" t="s">
        <v>1612</v>
      </c>
      <c r="C1613" s="1" t="s">
        <v>5721</v>
      </c>
      <c r="D1613" s="4">
        <v>800</v>
      </c>
      <c r="E1613" s="4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3">
        <f t="shared" si="150"/>
        <v>1.25125</v>
      </c>
      <c r="P1613" s="5">
        <f t="shared" si="151"/>
        <v>37.074074074074076</v>
      </c>
      <c r="Q1613" s="3" t="str">
        <f t="shared" si="152"/>
        <v>music</v>
      </c>
      <c r="R1613" t="str">
        <f t="shared" si="153"/>
        <v>rock</v>
      </c>
      <c r="S1613" s="13">
        <f t="shared" si="154"/>
        <v>41409.00037037037</v>
      </c>
      <c r="T1613" s="13">
        <f t="shared" si="155"/>
        <v>41430.00037037037</v>
      </c>
    </row>
    <row r="1614" spans="1:20" ht="32">
      <c r="A1614">
        <v>1612</v>
      </c>
      <c r="B1614" s="1" t="s">
        <v>1613</v>
      </c>
      <c r="C1614" s="1" t="s">
        <v>5722</v>
      </c>
      <c r="D1614" s="4">
        <v>500</v>
      </c>
      <c r="E1614" s="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3">
        <f t="shared" si="150"/>
        <v>1.1000000000000001</v>
      </c>
      <c r="P1614" s="5">
        <f t="shared" si="151"/>
        <v>50</v>
      </c>
      <c r="Q1614" s="3" t="str">
        <f t="shared" si="152"/>
        <v>music</v>
      </c>
      <c r="R1614" t="str">
        <f t="shared" si="153"/>
        <v>rock</v>
      </c>
      <c r="S1614" s="13">
        <f t="shared" si="154"/>
        <v>41246.874814814815</v>
      </c>
      <c r="T1614" s="13">
        <f t="shared" si="155"/>
        <v>41276.874814814815</v>
      </c>
    </row>
    <row r="1615" spans="1:20" ht="48">
      <c r="A1615">
        <v>1613</v>
      </c>
      <c r="B1615" s="1" t="s">
        <v>1614</v>
      </c>
      <c r="C1615" s="1" t="s">
        <v>5723</v>
      </c>
      <c r="D1615" s="4">
        <v>1000</v>
      </c>
      <c r="E1615" s="4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3">
        <f t="shared" si="150"/>
        <v>1.0149999999999999</v>
      </c>
      <c r="P1615" s="5">
        <f t="shared" si="151"/>
        <v>39.03846153846154</v>
      </c>
      <c r="Q1615" s="3" t="str">
        <f t="shared" si="152"/>
        <v>music</v>
      </c>
      <c r="R1615" t="str">
        <f t="shared" si="153"/>
        <v>rock</v>
      </c>
      <c r="S1615" s="13">
        <f t="shared" si="154"/>
        <v>41082.069467592592</v>
      </c>
      <c r="T1615" s="13">
        <f t="shared" si="155"/>
        <v>41112.069467592592</v>
      </c>
    </row>
    <row r="1616" spans="1:20" ht="48">
      <c r="A1616">
        <v>1614</v>
      </c>
      <c r="B1616" s="1" t="s">
        <v>1615</v>
      </c>
      <c r="C1616" s="1" t="s">
        <v>5724</v>
      </c>
      <c r="D1616" s="4">
        <v>5000</v>
      </c>
      <c r="E1616" s="4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3">
        <f t="shared" si="150"/>
        <v>1.0269999999999999</v>
      </c>
      <c r="P1616" s="5">
        <f t="shared" si="151"/>
        <v>66.688311688311686</v>
      </c>
      <c r="Q1616" s="3" t="str">
        <f t="shared" si="152"/>
        <v>music</v>
      </c>
      <c r="R1616" t="str">
        <f t="shared" si="153"/>
        <v>rock</v>
      </c>
      <c r="S1616" s="13">
        <f t="shared" si="154"/>
        <v>41794.981122685182</v>
      </c>
      <c r="T1616" s="13">
        <f t="shared" si="155"/>
        <v>41854.708333333336</v>
      </c>
    </row>
    <row r="1617" spans="1:20" ht="48">
      <c r="A1617">
        <v>1615</v>
      </c>
      <c r="B1617" s="1" t="s">
        <v>1616</v>
      </c>
      <c r="C1617" s="1" t="s">
        <v>5725</v>
      </c>
      <c r="D1617" s="4">
        <v>8000</v>
      </c>
      <c r="E1617" s="4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3">
        <f t="shared" si="150"/>
        <v>1.1412500000000001</v>
      </c>
      <c r="P1617" s="5">
        <f t="shared" si="151"/>
        <v>67.132352941176464</v>
      </c>
      <c r="Q1617" s="3" t="str">
        <f t="shared" si="152"/>
        <v>music</v>
      </c>
      <c r="R1617" t="str">
        <f t="shared" si="153"/>
        <v>rock</v>
      </c>
      <c r="S1617" s="13">
        <f t="shared" si="154"/>
        <v>40845.050879629627</v>
      </c>
      <c r="T1617" s="13">
        <f t="shared" si="155"/>
        <v>40890.092546296299</v>
      </c>
    </row>
    <row r="1618" spans="1:20" ht="48">
      <c r="A1618">
        <v>1616</v>
      </c>
      <c r="B1618" s="1" t="s">
        <v>1617</v>
      </c>
      <c r="C1618" s="1" t="s">
        <v>5726</v>
      </c>
      <c r="D1618" s="4">
        <v>10000</v>
      </c>
      <c r="E1618" s="4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3">
        <f t="shared" si="150"/>
        <v>1.042</v>
      </c>
      <c r="P1618" s="5">
        <f t="shared" si="151"/>
        <v>66.369426751592357</v>
      </c>
      <c r="Q1618" s="3" t="str">
        <f t="shared" si="152"/>
        <v>music</v>
      </c>
      <c r="R1618" t="str">
        <f t="shared" si="153"/>
        <v>rock</v>
      </c>
      <c r="S1618" s="13">
        <f t="shared" si="154"/>
        <v>41194.715520833335</v>
      </c>
      <c r="T1618" s="13">
        <f t="shared" si="155"/>
        <v>41235.916666666664</v>
      </c>
    </row>
    <row r="1619" spans="1:20" ht="32">
      <c r="A1619">
        <v>1617</v>
      </c>
      <c r="B1619" s="1" t="s">
        <v>1618</v>
      </c>
      <c r="C1619" s="1" t="s">
        <v>5727</v>
      </c>
      <c r="D1619" s="4">
        <v>7000</v>
      </c>
      <c r="E1619" s="4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3">
        <f t="shared" si="150"/>
        <v>1.4585714285714286</v>
      </c>
      <c r="P1619" s="5">
        <f t="shared" si="151"/>
        <v>64.620253164556956</v>
      </c>
      <c r="Q1619" s="3" t="str">
        <f t="shared" si="152"/>
        <v>music</v>
      </c>
      <c r="R1619" t="str">
        <f t="shared" si="153"/>
        <v>rock</v>
      </c>
      <c r="S1619" s="13">
        <f t="shared" si="154"/>
        <v>41546.664212962962</v>
      </c>
      <c r="T1619" s="13">
        <f t="shared" si="155"/>
        <v>41579.791666666664</v>
      </c>
    </row>
    <row r="1620" spans="1:20" ht="32">
      <c r="A1620">
        <v>1618</v>
      </c>
      <c r="B1620" s="1" t="s">
        <v>1619</v>
      </c>
      <c r="C1620" s="1" t="s">
        <v>5728</v>
      </c>
      <c r="D1620" s="4">
        <v>1500</v>
      </c>
      <c r="E1620" s="4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3">
        <f t="shared" si="150"/>
        <v>1.0506666666666666</v>
      </c>
      <c r="P1620" s="5">
        <f t="shared" si="151"/>
        <v>58.370370370370374</v>
      </c>
      <c r="Q1620" s="3" t="str">
        <f t="shared" si="152"/>
        <v>music</v>
      </c>
      <c r="R1620" t="str">
        <f t="shared" si="153"/>
        <v>rock</v>
      </c>
      <c r="S1620" s="13">
        <f t="shared" si="154"/>
        <v>41301.654340277775</v>
      </c>
      <c r="T1620" s="13">
        <f t="shared" si="155"/>
        <v>41341.654340277775</v>
      </c>
    </row>
    <row r="1621" spans="1:20" ht="48">
      <c r="A1621">
        <v>1619</v>
      </c>
      <c r="B1621" s="1" t="s">
        <v>1620</v>
      </c>
      <c r="C1621" s="1" t="s">
        <v>5729</v>
      </c>
      <c r="D1621" s="4">
        <v>1500</v>
      </c>
      <c r="E1621" s="4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3">
        <f t="shared" si="150"/>
        <v>1.3333333333333333</v>
      </c>
      <c r="P1621" s="5">
        <f t="shared" si="151"/>
        <v>86.956521739130437</v>
      </c>
      <c r="Q1621" s="3" t="str">
        <f t="shared" si="152"/>
        <v>music</v>
      </c>
      <c r="R1621" t="str">
        <f t="shared" si="153"/>
        <v>rock</v>
      </c>
      <c r="S1621" s="13">
        <f t="shared" si="154"/>
        <v>41876.18618055556</v>
      </c>
      <c r="T1621" s="13">
        <f t="shared" si="155"/>
        <v>41897.18618055556</v>
      </c>
    </row>
    <row r="1622" spans="1:20" ht="32">
      <c r="A1622">
        <v>1620</v>
      </c>
      <c r="B1622" s="1" t="s">
        <v>1621</v>
      </c>
      <c r="C1622" s="1" t="s">
        <v>5730</v>
      </c>
      <c r="D1622" s="4">
        <v>1000</v>
      </c>
      <c r="E1622" s="4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3">
        <f t="shared" si="150"/>
        <v>1.1299999999999999</v>
      </c>
      <c r="P1622" s="5">
        <f t="shared" si="151"/>
        <v>66.470588235294116</v>
      </c>
      <c r="Q1622" s="3" t="str">
        <f t="shared" si="152"/>
        <v>music</v>
      </c>
      <c r="R1622" t="str">
        <f t="shared" si="153"/>
        <v>rock</v>
      </c>
      <c r="S1622" s="13">
        <f t="shared" si="154"/>
        <v>41321.339583333334</v>
      </c>
      <c r="T1622" s="13">
        <f t="shared" si="155"/>
        <v>41328.339583333334</v>
      </c>
    </row>
    <row r="1623" spans="1:20" ht="48">
      <c r="A1623">
        <v>1621</v>
      </c>
      <c r="B1623" s="1" t="s">
        <v>1622</v>
      </c>
      <c r="C1623" s="1" t="s">
        <v>5731</v>
      </c>
      <c r="D1623" s="4">
        <v>5000</v>
      </c>
      <c r="E1623" s="4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3">
        <f t="shared" si="150"/>
        <v>1.212</v>
      </c>
      <c r="P1623" s="5">
        <f t="shared" si="151"/>
        <v>163.78378378378378</v>
      </c>
      <c r="Q1623" s="3" t="str">
        <f t="shared" si="152"/>
        <v>music</v>
      </c>
      <c r="R1623" t="str">
        <f t="shared" si="153"/>
        <v>rock</v>
      </c>
      <c r="S1623" s="13">
        <f t="shared" si="154"/>
        <v>41003.60665509259</v>
      </c>
      <c r="T1623" s="13">
        <f t="shared" si="155"/>
        <v>41057.165972222225</v>
      </c>
    </row>
    <row r="1624" spans="1:20" ht="48">
      <c r="A1624">
        <v>1622</v>
      </c>
      <c r="B1624" s="1" t="s">
        <v>1623</v>
      </c>
      <c r="C1624" s="1" t="s">
        <v>5732</v>
      </c>
      <c r="D1624" s="4">
        <v>6900</v>
      </c>
      <c r="E1624" s="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3">
        <f t="shared" si="150"/>
        <v>1.0172463768115942</v>
      </c>
      <c r="P1624" s="5">
        <f t="shared" si="151"/>
        <v>107.98461538461538</v>
      </c>
      <c r="Q1624" s="3" t="str">
        <f t="shared" si="152"/>
        <v>music</v>
      </c>
      <c r="R1624" t="str">
        <f t="shared" si="153"/>
        <v>rock</v>
      </c>
      <c r="S1624" s="13">
        <f t="shared" si="154"/>
        <v>41950.29483796296</v>
      </c>
      <c r="T1624" s="13">
        <f t="shared" si="155"/>
        <v>41990.332638888889</v>
      </c>
    </row>
    <row r="1625" spans="1:20" ht="48">
      <c r="A1625">
        <v>1623</v>
      </c>
      <c r="B1625" s="1" t="s">
        <v>1624</v>
      </c>
      <c r="C1625" s="1" t="s">
        <v>5733</v>
      </c>
      <c r="D1625" s="4">
        <v>750</v>
      </c>
      <c r="E1625" s="4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3">
        <f t="shared" si="150"/>
        <v>1.0106666666666666</v>
      </c>
      <c r="P1625" s="5">
        <f t="shared" si="151"/>
        <v>42.111111111111114</v>
      </c>
      <c r="Q1625" s="3" t="str">
        <f t="shared" si="152"/>
        <v>music</v>
      </c>
      <c r="R1625" t="str">
        <f t="shared" si="153"/>
        <v>rock</v>
      </c>
      <c r="S1625" s="13">
        <f t="shared" si="154"/>
        <v>41453.688530092593</v>
      </c>
      <c r="T1625" s="13">
        <f t="shared" si="155"/>
        <v>41513.688530092593</v>
      </c>
    </row>
    <row r="1626" spans="1:20" ht="32">
      <c r="A1626">
        <v>1624</v>
      </c>
      <c r="B1626" s="1" t="s">
        <v>1625</v>
      </c>
      <c r="C1626" s="1" t="s">
        <v>5734</v>
      </c>
      <c r="D1626" s="4">
        <v>1000</v>
      </c>
      <c r="E1626" s="4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3">
        <f t="shared" si="150"/>
        <v>1.18</v>
      </c>
      <c r="P1626" s="5">
        <f t="shared" si="151"/>
        <v>47.2</v>
      </c>
      <c r="Q1626" s="3" t="str">
        <f t="shared" si="152"/>
        <v>music</v>
      </c>
      <c r="R1626" t="str">
        <f t="shared" si="153"/>
        <v>rock</v>
      </c>
      <c r="S1626" s="13">
        <f t="shared" si="154"/>
        <v>41243.367303240739</v>
      </c>
      <c r="T1626" s="13">
        <f t="shared" si="155"/>
        <v>41283.367303240739</v>
      </c>
    </row>
    <row r="1627" spans="1:20" ht="48">
      <c r="A1627">
        <v>1625</v>
      </c>
      <c r="B1627" s="1" t="s">
        <v>1626</v>
      </c>
      <c r="C1627" s="1" t="s">
        <v>5735</v>
      </c>
      <c r="D1627" s="4">
        <v>7500</v>
      </c>
      <c r="E1627" s="4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3">
        <f t="shared" si="150"/>
        <v>1.5533333333333332</v>
      </c>
      <c r="P1627" s="5">
        <f t="shared" si="151"/>
        <v>112.01923076923077</v>
      </c>
      <c r="Q1627" s="3" t="str">
        <f t="shared" si="152"/>
        <v>music</v>
      </c>
      <c r="R1627" t="str">
        <f t="shared" si="153"/>
        <v>rock</v>
      </c>
      <c r="S1627" s="13">
        <f t="shared" si="154"/>
        <v>41135.699687500004</v>
      </c>
      <c r="T1627" s="13">
        <f t="shared" si="155"/>
        <v>41163.699687500004</v>
      </c>
    </row>
    <row r="1628" spans="1:20" ht="48">
      <c r="A1628">
        <v>1626</v>
      </c>
      <c r="B1628" s="1" t="s">
        <v>1627</v>
      </c>
      <c r="C1628" s="1" t="s">
        <v>5736</v>
      </c>
      <c r="D1628" s="4">
        <v>8000</v>
      </c>
      <c r="E1628" s="4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3">
        <f t="shared" si="150"/>
        <v>1.0118750000000001</v>
      </c>
      <c r="P1628" s="5">
        <f t="shared" si="151"/>
        <v>74.953703703703709</v>
      </c>
      <c r="Q1628" s="3" t="str">
        <f t="shared" si="152"/>
        <v>music</v>
      </c>
      <c r="R1628" t="str">
        <f t="shared" si="153"/>
        <v>rock</v>
      </c>
      <c r="S1628" s="13">
        <f t="shared" si="154"/>
        <v>41579.847997685189</v>
      </c>
      <c r="T1628" s="13">
        <f t="shared" si="155"/>
        <v>41609.889664351853</v>
      </c>
    </row>
    <row r="1629" spans="1:20" ht="48">
      <c r="A1629">
        <v>1627</v>
      </c>
      <c r="B1629" s="1" t="s">
        <v>1628</v>
      </c>
      <c r="C1629" s="1" t="s">
        <v>5737</v>
      </c>
      <c r="D1629" s="4">
        <v>2000</v>
      </c>
      <c r="E1629" s="4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3">
        <f t="shared" si="150"/>
        <v>1.17</v>
      </c>
      <c r="P1629" s="5">
        <f t="shared" si="151"/>
        <v>61.578947368421055</v>
      </c>
      <c r="Q1629" s="3" t="str">
        <f t="shared" si="152"/>
        <v>music</v>
      </c>
      <c r="R1629" t="str">
        <f t="shared" si="153"/>
        <v>rock</v>
      </c>
      <c r="S1629" s="13">
        <f t="shared" si="154"/>
        <v>41205.707048611112</v>
      </c>
      <c r="T1629" s="13">
        <f t="shared" si="155"/>
        <v>41239.207638888889</v>
      </c>
    </row>
    <row r="1630" spans="1:20" ht="32">
      <c r="A1630">
        <v>1628</v>
      </c>
      <c r="B1630" s="1" t="s">
        <v>1629</v>
      </c>
      <c r="C1630" s="1" t="s">
        <v>5738</v>
      </c>
      <c r="D1630" s="4">
        <v>4000</v>
      </c>
      <c r="E1630" s="4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3">
        <f t="shared" si="150"/>
        <v>1.00925</v>
      </c>
      <c r="P1630" s="5">
        <f t="shared" si="151"/>
        <v>45.875</v>
      </c>
      <c r="Q1630" s="3" t="str">
        <f t="shared" si="152"/>
        <v>music</v>
      </c>
      <c r="R1630" t="str">
        <f t="shared" si="153"/>
        <v>rock</v>
      </c>
      <c r="S1630" s="13">
        <f t="shared" si="154"/>
        <v>41774.737060185187</v>
      </c>
      <c r="T1630" s="13">
        <f t="shared" si="155"/>
        <v>41807.737060185187</v>
      </c>
    </row>
    <row r="1631" spans="1:20" ht="32">
      <c r="A1631">
        <v>1629</v>
      </c>
      <c r="B1631" s="1" t="s">
        <v>1630</v>
      </c>
      <c r="C1631" s="1" t="s">
        <v>5739</v>
      </c>
      <c r="D1631" s="4">
        <v>6000</v>
      </c>
      <c r="E1631" s="4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3">
        <f t="shared" si="150"/>
        <v>1.0366666666666666</v>
      </c>
      <c r="P1631" s="5">
        <f t="shared" si="151"/>
        <v>75.853658536585371</v>
      </c>
      <c r="Q1631" s="3" t="str">
        <f t="shared" si="152"/>
        <v>music</v>
      </c>
      <c r="R1631" t="str">
        <f t="shared" si="153"/>
        <v>rock</v>
      </c>
      <c r="S1631" s="13">
        <f t="shared" si="154"/>
        <v>41645.867280092592</v>
      </c>
      <c r="T1631" s="13">
        <f t="shared" si="155"/>
        <v>41690.867280092592</v>
      </c>
    </row>
    <row r="1632" spans="1:20" ht="48">
      <c r="A1632">
        <v>1630</v>
      </c>
      <c r="B1632" s="1" t="s">
        <v>1631</v>
      </c>
      <c r="C1632" s="1" t="s">
        <v>5740</v>
      </c>
      <c r="D1632" s="4">
        <v>4000</v>
      </c>
      <c r="E1632" s="4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3">
        <f t="shared" si="150"/>
        <v>2.6524999999999999</v>
      </c>
      <c r="P1632" s="5">
        <f t="shared" si="151"/>
        <v>84.206349206349202</v>
      </c>
      <c r="Q1632" s="3" t="str">
        <f t="shared" si="152"/>
        <v>music</v>
      </c>
      <c r="R1632" t="str">
        <f t="shared" si="153"/>
        <v>rock</v>
      </c>
      <c r="S1632" s="13">
        <f t="shared" si="154"/>
        <v>40939.837673611109</v>
      </c>
      <c r="T1632" s="13">
        <f t="shared" si="155"/>
        <v>40970.290972222225</v>
      </c>
    </row>
    <row r="1633" spans="1:20" ht="48">
      <c r="A1633">
        <v>1631</v>
      </c>
      <c r="B1633" s="1" t="s">
        <v>1632</v>
      </c>
      <c r="C1633" s="1" t="s">
        <v>5741</v>
      </c>
      <c r="D1633" s="4">
        <v>10000</v>
      </c>
      <c r="E1633" s="4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3">
        <f t="shared" si="150"/>
        <v>1.5590999999999999</v>
      </c>
      <c r="P1633" s="5">
        <f t="shared" si="151"/>
        <v>117.22556390977444</v>
      </c>
      <c r="Q1633" s="3" t="str">
        <f t="shared" si="152"/>
        <v>music</v>
      </c>
      <c r="R1633" t="str">
        <f t="shared" si="153"/>
        <v>rock</v>
      </c>
      <c r="S1633" s="13">
        <f t="shared" si="154"/>
        <v>41164.859502314815</v>
      </c>
      <c r="T1633" s="13">
        <f t="shared" si="155"/>
        <v>41194.859502314815</v>
      </c>
    </row>
    <row r="1634" spans="1:20" ht="48">
      <c r="A1634">
        <v>1632</v>
      </c>
      <c r="B1634" s="1" t="s">
        <v>1633</v>
      </c>
      <c r="C1634" s="1" t="s">
        <v>5742</v>
      </c>
      <c r="D1634" s="4">
        <v>4000</v>
      </c>
      <c r="E1634" s="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3">
        <f t="shared" si="150"/>
        <v>1.0162500000000001</v>
      </c>
      <c r="P1634" s="5">
        <f t="shared" si="151"/>
        <v>86.489361702127653</v>
      </c>
      <c r="Q1634" s="3" t="str">
        <f t="shared" si="152"/>
        <v>music</v>
      </c>
      <c r="R1634" t="str">
        <f t="shared" si="153"/>
        <v>rock</v>
      </c>
      <c r="S1634" s="13">
        <f t="shared" si="154"/>
        <v>40750.340902777774</v>
      </c>
      <c r="T1634" s="13">
        <f t="shared" si="155"/>
        <v>40810.340902777774</v>
      </c>
    </row>
    <row r="1635" spans="1:20" ht="48">
      <c r="A1635">
        <v>1633</v>
      </c>
      <c r="B1635" s="1" t="s">
        <v>1634</v>
      </c>
      <c r="C1635" s="1" t="s">
        <v>5743</v>
      </c>
      <c r="D1635" s="4">
        <v>10000</v>
      </c>
      <c r="E1635" s="4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3">
        <f t="shared" si="150"/>
        <v>1</v>
      </c>
      <c r="P1635" s="5">
        <f t="shared" si="151"/>
        <v>172.41379310344828</v>
      </c>
      <c r="Q1635" s="3" t="str">
        <f t="shared" si="152"/>
        <v>music</v>
      </c>
      <c r="R1635" t="str">
        <f t="shared" si="153"/>
        <v>rock</v>
      </c>
      <c r="S1635" s="13">
        <f t="shared" si="154"/>
        <v>40896.883750000001</v>
      </c>
      <c r="T1635" s="13">
        <f t="shared" si="155"/>
        <v>40924.208333333336</v>
      </c>
    </row>
    <row r="1636" spans="1:20" ht="32">
      <c r="A1636">
        <v>1634</v>
      </c>
      <c r="B1636" s="1" t="s">
        <v>1635</v>
      </c>
      <c r="C1636" s="1" t="s">
        <v>5744</v>
      </c>
      <c r="D1636" s="4">
        <v>2000</v>
      </c>
      <c r="E1636" s="4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3">
        <f t="shared" si="150"/>
        <v>1.0049999999999999</v>
      </c>
      <c r="P1636" s="5">
        <f t="shared" si="151"/>
        <v>62.8125</v>
      </c>
      <c r="Q1636" s="3" t="str">
        <f t="shared" si="152"/>
        <v>music</v>
      </c>
      <c r="R1636" t="str">
        <f t="shared" si="153"/>
        <v>rock</v>
      </c>
      <c r="S1636" s="13">
        <f t="shared" si="154"/>
        <v>40658.189826388887</v>
      </c>
      <c r="T1636" s="13">
        <f t="shared" si="155"/>
        <v>40696.249305555553</v>
      </c>
    </row>
    <row r="1637" spans="1:20" ht="48">
      <c r="A1637">
        <v>1635</v>
      </c>
      <c r="B1637" s="1" t="s">
        <v>1636</v>
      </c>
      <c r="C1637" s="1" t="s">
        <v>5745</v>
      </c>
      <c r="D1637" s="4">
        <v>2000</v>
      </c>
      <c r="E1637" s="4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3">
        <f t="shared" si="150"/>
        <v>1.2529999999999999</v>
      </c>
      <c r="P1637" s="5">
        <f t="shared" si="151"/>
        <v>67.729729729729726</v>
      </c>
      <c r="Q1637" s="3" t="str">
        <f t="shared" si="152"/>
        <v>music</v>
      </c>
      <c r="R1637" t="str">
        <f t="shared" si="153"/>
        <v>rock</v>
      </c>
      <c r="S1637" s="13">
        <f t="shared" si="154"/>
        <v>42502.868761574078</v>
      </c>
      <c r="T1637" s="13">
        <f t="shared" si="155"/>
        <v>42562.868761574078</v>
      </c>
    </row>
    <row r="1638" spans="1:20" ht="48">
      <c r="A1638">
        <v>1636</v>
      </c>
      <c r="B1638" s="1" t="s">
        <v>1637</v>
      </c>
      <c r="C1638" s="1" t="s">
        <v>5746</v>
      </c>
      <c r="D1638" s="4">
        <v>4500</v>
      </c>
      <c r="E1638" s="4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3">
        <f t="shared" si="150"/>
        <v>1.0355555555555556</v>
      </c>
      <c r="P1638" s="5">
        <f t="shared" si="151"/>
        <v>53.5632183908046</v>
      </c>
      <c r="Q1638" s="3" t="str">
        <f t="shared" si="152"/>
        <v>music</v>
      </c>
      <c r="R1638" t="str">
        <f t="shared" si="153"/>
        <v>rock</v>
      </c>
      <c r="S1638" s="13">
        <f t="shared" si="154"/>
        <v>40663.08666666667</v>
      </c>
      <c r="T1638" s="13">
        <f t="shared" si="155"/>
        <v>40706.166666666664</v>
      </c>
    </row>
    <row r="1639" spans="1:20" ht="48">
      <c r="A1639">
        <v>1637</v>
      </c>
      <c r="B1639" s="1" t="s">
        <v>1638</v>
      </c>
      <c r="C1639" s="1" t="s">
        <v>5747</v>
      </c>
      <c r="D1639" s="4">
        <v>500</v>
      </c>
      <c r="E1639" s="4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3">
        <f t="shared" si="150"/>
        <v>1.038</v>
      </c>
      <c r="P1639" s="5">
        <f t="shared" si="151"/>
        <v>34.6</v>
      </c>
      <c r="Q1639" s="3" t="str">
        <f t="shared" si="152"/>
        <v>music</v>
      </c>
      <c r="R1639" t="str">
        <f t="shared" si="153"/>
        <v>rock</v>
      </c>
      <c r="S1639" s="13">
        <f t="shared" si="154"/>
        <v>40122.751620370371</v>
      </c>
      <c r="T1639" s="13">
        <f t="shared" si="155"/>
        <v>40178.98541666667</v>
      </c>
    </row>
    <row r="1640" spans="1:20" ht="32">
      <c r="A1640">
        <v>1638</v>
      </c>
      <c r="B1640" s="1" t="s">
        <v>1639</v>
      </c>
      <c r="C1640" s="1" t="s">
        <v>5748</v>
      </c>
      <c r="D1640" s="4">
        <v>1000</v>
      </c>
      <c r="E1640" s="4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3">
        <f t="shared" si="150"/>
        <v>1.05</v>
      </c>
      <c r="P1640" s="5">
        <f t="shared" si="151"/>
        <v>38.888888888888886</v>
      </c>
      <c r="Q1640" s="3" t="str">
        <f t="shared" si="152"/>
        <v>music</v>
      </c>
      <c r="R1640" t="str">
        <f t="shared" si="153"/>
        <v>rock</v>
      </c>
      <c r="S1640" s="13">
        <f t="shared" si="154"/>
        <v>41288.68712962963</v>
      </c>
      <c r="T1640" s="13">
        <f t="shared" si="155"/>
        <v>41333.892361111109</v>
      </c>
    </row>
    <row r="1641" spans="1:20" ht="48">
      <c r="A1641">
        <v>1639</v>
      </c>
      <c r="B1641" s="1" t="s">
        <v>1640</v>
      </c>
      <c r="C1641" s="1" t="s">
        <v>5749</v>
      </c>
      <c r="D1641" s="4">
        <v>1800</v>
      </c>
      <c r="E1641" s="4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3">
        <f t="shared" si="150"/>
        <v>1</v>
      </c>
      <c r="P1641" s="5">
        <f t="shared" si="151"/>
        <v>94.736842105263165</v>
      </c>
      <c r="Q1641" s="3" t="str">
        <f t="shared" si="152"/>
        <v>music</v>
      </c>
      <c r="R1641" t="str">
        <f t="shared" si="153"/>
        <v>rock</v>
      </c>
      <c r="S1641" s="13">
        <f t="shared" si="154"/>
        <v>40941.652372685188</v>
      </c>
      <c r="T1641" s="13">
        <f t="shared" si="155"/>
        <v>40971.652372685188</v>
      </c>
    </row>
    <row r="1642" spans="1:20" ht="48">
      <c r="A1642">
        <v>1640</v>
      </c>
      <c r="B1642" s="1" t="s">
        <v>1641</v>
      </c>
      <c r="C1642" s="1" t="s">
        <v>5750</v>
      </c>
      <c r="D1642" s="4">
        <v>400</v>
      </c>
      <c r="E1642" s="4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3">
        <f t="shared" si="150"/>
        <v>1.6986000000000001</v>
      </c>
      <c r="P1642" s="5">
        <f t="shared" si="151"/>
        <v>39.967058823529413</v>
      </c>
      <c r="Q1642" s="3" t="str">
        <f t="shared" si="152"/>
        <v>music</v>
      </c>
      <c r="R1642" t="str">
        <f t="shared" si="153"/>
        <v>rock</v>
      </c>
      <c r="S1642" s="13">
        <f t="shared" si="154"/>
        <v>40379.23096064815</v>
      </c>
      <c r="T1642" s="13">
        <f t="shared" si="155"/>
        <v>40393.082638888889</v>
      </c>
    </row>
    <row r="1643" spans="1:20" ht="32">
      <c r="A1643">
        <v>1641</v>
      </c>
      <c r="B1643" s="1" t="s">
        <v>1642</v>
      </c>
      <c r="C1643" s="1" t="s">
        <v>5751</v>
      </c>
      <c r="D1643" s="4">
        <v>2500</v>
      </c>
      <c r="E1643" s="4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3">
        <f t="shared" si="150"/>
        <v>1.014</v>
      </c>
      <c r="P1643" s="5">
        <f t="shared" si="151"/>
        <v>97.5</v>
      </c>
      <c r="Q1643" s="3" t="str">
        <f t="shared" si="152"/>
        <v>music</v>
      </c>
      <c r="R1643" t="str">
        <f t="shared" si="153"/>
        <v>pop</v>
      </c>
      <c r="S1643" s="13">
        <f t="shared" si="154"/>
        <v>41962.596574074079</v>
      </c>
      <c r="T1643" s="13">
        <f t="shared" si="155"/>
        <v>41992.596574074079</v>
      </c>
    </row>
    <row r="1644" spans="1:20" ht="48">
      <c r="A1644">
        <v>1642</v>
      </c>
      <c r="B1644" s="1" t="s">
        <v>1643</v>
      </c>
      <c r="C1644" s="1" t="s">
        <v>5752</v>
      </c>
      <c r="D1644" s="4">
        <v>1200</v>
      </c>
      <c r="E1644" s="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3">
        <f t="shared" si="150"/>
        <v>1</v>
      </c>
      <c r="P1644" s="5">
        <f t="shared" si="151"/>
        <v>42.857142857142854</v>
      </c>
      <c r="Q1644" s="3" t="str">
        <f t="shared" si="152"/>
        <v>music</v>
      </c>
      <c r="R1644" t="str">
        <f t="shared" si="153"/>
        <v>pop</v>
      </c>
      <c r="S1644" s="13">
        <f t="shared" si="154"/>
        <v>40688.024618055555</v>
      </c>
      <c r="T1644" s="13">
        <f t="shared" si="155"/>
        <v>40708.024618055555</v>
      </c>
    </row>
    <row r="1645" spans="1:20" ht="32">
      <c r="A1645">
        <v>1643</v>
      </c>
      <c r="B1645" s="1" t="s">
        <v>1644</v>
      </c>
      <c r="C1645" s="1" t="s">
        <v>5753</v>
      </c>
      <c r="D1645" s="4">
        <v>5000</v>
      </c>
      <c r="E1645" s="4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3">
        <f t="shared" si="150"/>
        <v>1.2470000000000001</v>
      </c>
      <c r="P1645" s="5">
        <f t="shared" si="151"/>
        <v>168.51351351351352</v>
      </c>
      <c r="Q1645" s="3" t="str">
        <f t="shared" si="152"/>
        <v>music</v>
      </c>
      <c r="R1645" t="str">
        <f t="shared" si="153"/>
        <v>pop</v>
      </c>
      <c r="S1645" s="13">
        <f t="shared" si="154"/>
        <v>41146.824212962965</v>
      </c>
      <c r="T1645" s="13">
        <f t="shared" si="155"/>
        <v>41176.824212962965</v>
      </c>
    </row>
    <row r="1646" spans="1:20" ht="48">
      <c r="A1646">
        <v>1644</v>
      </c>
      <c r="B1646" s="1" t="s">
        <v>1645</v>
      </c>
      <c r="C1646" s="1" t="s">
        <v>5754</v>
      </c>
      <c r="D1646" s="4">
        <v>10000</v>
      </c>
      <c r="E1646" s="4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3">
        <f t="shared" si="150"/>
        <v>1.095</v>
      </c>
      <c r="P1646" s="5">
        <f t="shared" si="151"/>
        <v>85.546875</v>
      </c>
      <c r="Q1646" s="3" t="str">
        <f t="shared" si="152"/>
        <v>music</v>
      </c>
      <c r="R1646" t="str">
        <f t="shared" si="153"/>
        <v>pop</v>
      </c>
      <c r="S1646" s="13">
        <f t="shared" si="154"/>
        <v>41175.05972222222</v>
      </c>
      <c r="T1646" s="13">
        <f t="shared" si="155"/>
        <v>41235.101388888892</v>
      </c>
    </row>
    <row r="1647" spans="1:20" ht="48">
      <c r="A1647">
        <v>1645</v>
      </c>
      <c r="B1647" s="1" t="s">
        <v>1646</v>
      </c>
      <c r="C1647" s="1" t="s">
        <v>5755</v>
      </c>
      <c r="D1647" s="4">
        <v>5000</v>
      </c>
      <c r="E1647" s="4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3">
        <f t="shared" si="150"/>
        <v>1.1080000000000001</v>
      </c>
      <c r="P1647" s="5">
        <f t="shared" si="151"/>
        <v>554</v>
      </c>
      <c r="Q1647" s="3" t="str">
        <f t="shared" si="152"/>
        <v>music</v>
      </c>
      <c r="R1647" t="str">
        <f t="shared" si="153"/>
        <v>pop</v>
      </c>
      <c r="S1647" s="13">
        <f t="shared" si="154"/>
        <v>41521.617361111108</v>
      </c>
      <c r="T1647" s="13">
        <f t="shared" si="155"/>
        <v>41535.617361111108</v>
      </c>
    </row>
    <row r="1648" spans="1:20" ht="48">
      <c r="A1648">
        <v>1646</v>
      </c>
      <c r="B1648" s="1" t="s">
        <v>1647</v>
      </c>
      <c r="C1648" s="1" t="s">
        <v>5756</v>
      </c>
      <c r="D1648" s="4">
        <v>2000</v>
      </c>
      <c r="E1648" s="4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3">
        <f t="shared" si="150"/>
        <v>1.1020000000000001</v>
      </c>
      <c r="P1648" s="5">
        <f t="shared" si="151"/>
        <v>26.554216867469879</v>
      </c>
      <c r="Q1648" s="3" t="str">
        <f t="shared" si="152"/>
        <v>music</v>
      </c>
      <c r="R1648" t="str">
        <f t="shared" si="153"/>
        <v>pop</v>
      </c>
      <c r="S1648" s="13">
        <f t="shared" si="154"/>
        <v>41833.450266203705</v>
      </c>
      <c r="T1648" s="13">
        <f t="shared" si="155"/>
        <v>41865.757638888892</v>
      </c>
    </row>
    <row r="1649" spans="1:20" ht="48">
      <c r="A1649">
        <v>1647</v>
      </c>
      <c r="B1649" s="1" t="s">
        <v>1648</v>
      </c>
      <c r="C1649" s="1" t="s">
        <v>5757</v>
      </c>
      <c r="D1649" s="4">
        <v>5000</v>
      </c>
      <c r="E1649" s="4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3">
        <f t="shared" si="150"/>
        <v>1.0471999999999999</v>
      </c>
      <c r="P1649" s="5">
        <f t="shared" si="151"/>
        <v>113.82608695652173</v>
      </c>
      <c r="Q1649" s="3" t="str">
        <f t="shared" si="152"/>
        <v>music</v>
      </c>
      <c r="R1649" t="str">
        <f t="shared" si="153"/>
        <v>pop</v>
      </c>
      <c r="S1649" s="13">
        <f t="shared" si="154"/>
        <v>41039.409456018519</v>
      </c>
      <c r="T1649" s="13">
        <f t="shared" si="155"/>
        <v>41069.409456018519</v>
      </c>
    </row>
    <row r="1650" spans="1:20" ht="48">
      <c r="A1650">
        <v>1648</v>
      </c>
      <c r="B1650" s="1" t="s">
        <v>1649</v>
      </c>
      <c r="C1650" s="1" t="s">
        <v>5758</v>
      </c>
      <c r="D1650" s="4">
        <v>2300</v>
      </c>
      <c r="E1650" s="4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3">
        <f t="shared" si="150"/>
        <v>1.2526086956521738</v>
      </c>
      <c r="P1650" s="5">
        <f t="shared" si="151"/>
        <v>32.011111111111113</v>
      </c>
      <c r="Q1650" s="3" t="str">
        <f t="shared" si="152"/>
        <v>music</v>
      </c>
      <c r="R1650" t="str">
        <f t="shared" si="153"/>
        <v>pop</v>
      </c>
      <c r="S1650" s="13">
        <f t="shared" si="154"/>
        <v>40592.704652777778</v>
      </c>
      <c r="T1650" s="13">
        <f t="shared" si="155"/>
        <v>40622.662986111114</v>
      </c>
    </row>
    <row r="1651" spans="1:20" ht="48">
      <c r="A1651">
        <v>1649</v>
      </c>
      <c r="B1651" s="1" t="s">
        <v>1650</v>
      </c>
      <c r="C1651" s="1" t="s">
        <v>5759</v>
      </c>
      <c r="D1651" s="4">
        <v>3800</v>
      </c>
      <c r="E1651" s="4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3">
        <f t="shared" si="150"/>
        <v>1.0058763157894737</v>
      </c>
      <c r="P1651" s="5">
        <f t="shared" si="151"/>
        <v>47.189259259259259</v>
      </c>
      <c r="Q1651" s="3" t="str">
        <f t="shared" si="152"/>
        <v>music</v>
      </c>
      <c r="R1651" t="str">
        <f t="shared" si="153"/>
        <v>pop</v>
      </c>
      <c r="S1651" s="13">
        <f t="shared" si="154"/>
        <v>41737.684664351851</v>
      </c>
      <c r="T1651" s="13">
        <f t="shared" si="155"/>
        <v>41782.684664351851</v>
      </c>
    </row>
    <row r="1652" spans="1:20" ht="32">
      <c r="A1652">
        <v>1650</v>
      </c>
      <c r="B1652" s="1" t="s">
        <v>1651</v>
      </c>
      <c r="C1652" s="1" t="s">
        <v>5760</v>
      </c>
      <c r="D1652" s="4">
        <v>2000</v>
      </c>
      <c r="E1652" s="4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3">
        <f t="shared" si="150"/>
        <v>1.4155</v>
      </c>
      <c r="P1652" s="5">
        <f t="shared" si="151"/>
        <v>88.46875</v>
      </c>
      <c r="Q1652" s="3" t="str">
        <f t="shared" si="152"/>
        <v>music</v>
      </c>
      <c r="R1652" t="str">
        <f t="shared" si="153"/>
        <v>pop</v>
      </c>
      <c r="S1652" s="13">
        <f t="shared" si="154"/>
        <v>41526.435613425929</v>
      </c>
      <c r="T1652" s="13">
        <f t="shared" si="155"/>
        <v>41556.435613425929</v>
      </c>
    </row>
    <row r="1653" spans="1:20" ht="48">
      <c r="A1653">
        <v>1651</v>
      </c>
      <c r="B1653" s="1" t="s">
        <v>1652</v>
      </c>
      <c r="C1653" s="1" t="s">
        <v>5761</v>
      </c>
      <c r="D1653" s="4">
        <v>2000</v>
      </c>
      <c r="E1653" s="4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3">
        <f t="shared" si="150"/>
        <v>1.0075000000000001</v>
      </c>
      <c r="P1653" s="5">
        <f t="shared" si="151"/>
        <v>100.75</v>
      </c>
      <c r="Q1653" s="3" t="str">
        <f t="shared" si="152"/>
        <v>music</v>
      </c>
      <c r="R1653" t="str">
        <f t="shared" si="153"/>
        <v>pop</v>
      </c>
      <c r="S1653" s="13">
        <f t="shared" si="154"/>
        <v>40625.900694444441</v>
      </c>
      <c r="T1653" s="13">
        <f t="shared" si="155"/>
        <v>40659.290972222225</v>
      </c>
    </row>
    <row r="1654" spans="1:20" ht="48">
      <c r="A1654">
        <v>1652</v>
      </c>
      <c r="B1654" s="1" t="s">
        <v>1653</v>
      </c>
      <c r="C1654" s="1" t="s">
        <v>5762</v>
      </c>
      <c r="D1654" s="4">
        <v>4500</v>
      </c>
      <c r="E1654" s="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3">
        <f t="shared" si="150"/>
        <v>1.0066666666666666</v>
      </c>
      <c r="P1654" s="5">
        <f t="shared" si="151"/>
        <v>64.714285714285708</v>
      </c>
      <c r="Q1654" s="3" t="str">
        <f t="shared" si="152"/>
        <v>music</v>
      </c>
      <c r="R1654" t="str">
        <f t="shared" si="153"/>
        <v>pop</v>
      </c>
      <c r="S1654" s="13">
        <f t="shared" si="154"/>
        <v>41572.492974537039</v>
      </c>
      <c r="T1654" s="13">
        <f t="shared" si="155"/>
        <v>41602.534641203703</v>
      </c>
    </row>
    <row r="1655" spans="1:20" ht="48">
      <c r="A1655">
        <v>1653</v>
      </c>
      <c r="B1655" s="1" t="s">
        <v>1654</v>
      </c>
      <c r="C1655" s="1" t="s">
        <v>5763</v>
      </c>
      <c r="D1655" s="4">
        <v>5000</v>
      </c>
      <c r="E1655" s="4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3">
        <f t="shared" si="150"/>
        <v>1.7423040000000001</v>
      </c>
      <c r="P1655" s="5">
        <f t="shared" si="151"/>
        <v>51.854285714285716</v>
      </c>
      <c r="Q1655" s="3" t="str">
        <f t="shared" si="152"/>
        <v>music</v>
      </c>
      <c r="R1655" t="str">
        <f t="shared" si="153"/>
        <v>pop</v>
      </c>
      <c r="S1655" s="13">
        <f t="shared" si="154"/>
        <v>40626.834444444445</v>
      </c>
      <c r="T1655" s="13">
        <f t="shared" si="155"/>
        <v>40657.834444444445</v>
      </c>
    </row>
    <row r="1656" spans="1:20" ht="48">
      <c r="A1656">
        <v>1654</v>
      </c>
      <c r="B1656" s="1" t="s">
        <v>1655</v>
      </c>
      <c r="C1656" s="1" t="s">
        <v>5764</v>
      </c>
      <c r="D1656" s="4">
        <v>1100</v>
      </c>
      <c r="E1656" s="4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3">
        <f t="shared" si="150"/>
        <v>1.199090909090909</v>
      </c>
      <c r="P1656" s="5">
        <f t="shared" si="151"/>
        <v>38.794117647058826</v>
      </c>
      <c r="Q1656" s="3" t="str">
        <f t="shared" si="152"/>
        <v>music</v>
      </c>
      <c r="R1656" t="str">
        <f t="shared" si="153"/>
        <v>pop</v>
      </c>
      <c r="S1656" s="13">
        <f t="shared" si="154"/>
        <v>40987.890740740739</v>
      </c>
      <c r="T1656" s="13">
        <f t="shared" si="155"/>
        <v>41017.890740740739</v>
      </c>
    </row>
    <row r="1657" spans="1:20" ht="32">
      <c r="A1657">
        <v>1655</v>
      </c>
      <c r="B1657" s="1" t="s">
        <v>1656</v>
      </c>
      <c r="C1657" s="1" t="s">
        <v>5765</v>
      </c>
      <c r="D1657" s="4">
        <v>1500</v>
      </c>
      <c r="E1657" s="4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3">
        <f t="shared" si="150"/>
        <v>1.4286666666666668</v>
      </c>
      <c r="P1657" s="5">
        <f t="shared" si="151"/>
        <v>44.645833333333336</v>
      </c>
      <c r="Q1657" s="3" t="str">
        <f t="shared" si="152"/>
        <v>music</v>
      </c>
      <c r="R1657" t="str">
        <f t="shared" si="153"/>
        <v>pop</v>
      </c>
      <c r="S1657" s="13">
        <f t="shared" si="154"/>
        <v>40974.791898148149</v>
      </c>
      <c r="T1657" s="13">
        <f t="shared" si="155"/>
        <v>41004.750231481477</v>
      </c>
    </row>
    <row r="1658" spans="1:20" ht="64">
      <c r="A1658">
        <v>1656</v>
      </c>
      <c r="B1658" s="1" t="s">
        <v>1657</v>
      </c>
      <c r="C1658" s="1" t="s">
        <v>5766</v>
      </c>
      <c r="D1658" s="4">
        <v>7500</v>
      </c>
      <c r="E1658" s="4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3">
        <f t="shared" si="150"/>
        <v>1.0033493333333334</v>
      </c>
      <c r="P1658" s="5">
        <f t="shared" si="151"/>
        <v>156.77333333333334</v>
      </c>
      <c r="Q1658" s="3" t="str">
        <f t="shared" si="152"/>
        <v>music</v>
      </c>
      <c r="R1658" t="str">
        <f t="shared" si="153"/>
        <v>pop</v>
      </c>
      <c r="S1658" s="13">
        <f t="shared" si="154"/>
        <v>41226.928842592592</v>
      </c>
      <c r="T1658" s="13">
        <f t="shared" si="155"/>
        <v>41256.928842592592</v>
      </c>
    </row>
    <row r="1659" spans="1:20" ht="48">
      <c r="A1659">
        <v>1657</v>
      </c>
      <c r="B1659" s="1" t="s">
        <v>1658</v>
      </c>
      <c r="C1659" s="1" t="s">
        <v>5767</v>
      </c>
      <c r="D1659" s="4">
        <v>25000</v>
      </c>
      <c r="E1659" s="4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3">
        <f t="shared" si="150"/>
        <v>1.0493380000000001</v>
      </c>
      <c r="P1659" s="5">
        <f t="shared" si="151"/>
        <v>118.70339366515837</v>
      </c>
      <c r="Q1659" s="3" t="str">
        <f t="shared" si="152"/>
        <v>music</v>
      </c>
      <c r="R1659" t="str">
        <f t="shared" si="153"/>
        <v>pop</v>
      </c>
      <c r="S1659" s="13">
        <f t="shared" si="154"/>
        <v>41023.782037037039</v>
      </c>
      <c r="T1659" s="13">
        <f t="shared" si="155"/>
        <v>41053.782037037039</v>
      </c>
    </row>
    <row r="1660" spans="1:20" ht="48">
      <c r="A1660">
        <v>1658</v>
      </c>
      <c r="B1660" s="1" t="s">
        <v>1659</v>
      </c>
      <c r="C1660" s="1" t="s">
        <v>5768</v>
      </c>
      <c r="D1660" s="4">
        <v>6000</v>
      </c>
      <c r="E1660" s="4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3">
        <f t="shared" si="150"/>
        <v>1.3223333333333334</v>
      </c>
      <c r="P1660" s="5">
        <f t="shared" si="151"/>
        <v>74.149532710280369</v>
      </c>
      <c r="Q1660" s="3" t="str">
        <f t="shared" si="152"/>
        <v>music</v>
      </c>
      <c r="R1660" t="str">
        <f t="shared" si="153"/>
        <v>pop</v>
      </c>
      <c r="S1660" s="13">
        <f t="shared" si="154"/>
        <v>41223.22184027778</v>
      </c>
      <c r="T1660" s="13">
        <f t="shared" si="155"/>
        <v>41261.597222222219</v>
      </c>
    </row>
    <row r="1661" spans="1:20" ht="48">
      <c r="A1661">
        <v>1659</v>
      </c>
      <c r="B1661" s="1" t="s">
        <v>1660</v>
      </c>
      <c r="C1661" s="1" t="s">
        <v>5769</v>
      </c>
      <c r="D1661" s="4">
        <v>500</v>
      </c>
      <c r="E1661" s="4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3">
        <f t="shared" si="150"/>
        <v>1.1279999999999999</v>
      </c>
      <c r="P1661" s="5">
        <f t="shared" si="151"/>
        <v>12.533333333333333</v>
      </c>
      <c r="Q1661" s="3" t="str">
        <f t="shared" si="152"/>
        <v>music</v>
      </c>
      <c r="R1661" t="str">
        <f t="shared" si="153"/>
        <v>pop</v>
      </c>
      <c r="S1661" s="13">
        <f t="shared" si="154"/>
        <v>41596.913437499999</v>
      </c>
      <c r="T1661" s="13">
        <f t="shared" si="155"/>
        <v>41625.5</v>
      </c>
    </row>
    <row r="1662" spans="1:20" ht="48">
      <c r="A1662">
        <v>1660</v>
      </c>
      <c r="B1662" s="1" t="s">
        <v>1661</v>
      </c>
      <c r="C1662" s="1" t="s">
        <v>5770</v>
      </c>
      <c r="D1662" s="4">
        <v>80</v>
      </c>
      <c r="E1662" s="4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3">
        <f t="shared" si="150"/>
        <v>12.5375</v>
      </c>
      <c r="P1662" s="5">
        <f t="shared" si="151"/>
        <v>27.861111111111111</v>
      </c>
      <c r="Q1662" s="3" t="str">
        <f t="shared" si="152"/>
        <v>music</v>
      </c>
      <c r="R1662" t="str">
        <f t="shared" si="153"/>
        <v>pop</v>
      </c>
      <c r="S1662" s="13">
        <f t="shared" si="154"/>
        <v>42459.693865740745</v>
      </c>
      <c r="T1662" s="13">
        <f t="shared" si="155"/>
        <v>42490.915972222225</v>
      </c>
    </row>
    <row r="1663" spans="1:20" ht="64">
      <c r="A1663">
        <v>1661</v>
      </c>
      <c r="B1663" s="1" t="s">
        <v>1662</v>
      </c>
      <c r="C1663" s="1" t="s">
        <v>5771</v>
      </c>
      <c r="D1663" s="4">
        <v>7900</v>
      </c>
      <c r="E1663" s="4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3">
        <f t="shared" si="150"/>
        <v>1.0250632911392406</v>
      </c>
      <c r="P1663" s="5">
        <f t="shared" si="151"/>
        <v>80.178217821782184</v>
      </c>
      <c r="Q1663" s="3" t="str">
        <f t="shared" si="152"/>
        <v>music</v>
      </c>
      <c r="R1663" t="str">
        <f t="shared" si="153"/>
        <v>pop</v>
      </c>
      <c r="S1663" s="13">
        <f t="shared" si="154"/>
        <v>42343.998043981483</v>
      </c>
      <c r="T1663" s="13">
        <f t="shared" si="155"/>
        <v>42386.875</v>
      </c>
    </row>
    <row r="1664" spans="1:20" ht="48">
      <c r="A1664">
        <v>1662</v>
      </c>
      <c r="B1664" s="1" t="s">
        <v>1663</v>
      </c>
      <c r="C1664" s="1" t="s">
        <v>5772</v>
      </c>
      <c r="D1664" s="4">
        <v>8000</v>
      </c>
      <c r="E1664" s="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3">
        <f t="shared" si="150"/>
        <v>1.026375</v>
      </c>
      <c r="P1664" s="5">
        <f t="shared" si="151"/>
        <v>132.43548387096774</v>
      </c>
      <c r="Q1664" s="3" t="str">
        <f t="shared" si="152"/>
        <v>music</v>
      </c>
      <c r="R1664" t="str">
        <f t="shared" si="153"/>
        <v>pop</v>
      </c>
      <c r="S1664" s="13">
        <f t="shared" si="154"/>
        <v>40848.198333333334</v>
      </c>
      <c r="T1664" s="13">
        <f t="shared" si="155"/>
        <v>40908.239999999998</v>
      </c>
    </row>
    <row r="1665" spans="1:20" ht="32">
      <c r="A1665">
        <v>1663</v>
      </c>
      <c r="B1665" s="1" t="s">
        <v>1664</v>
      </c>
      <c r="C1665" s="1" t="s">
        <v>5773</v>
      </c>
      <c r="D1665" s="4">
        <v>1000</v>
      </c>
      <c r="E1665" s="4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3">
        <f t="shared" si="150"/>
        <v>1.08</v>
      </c>
      <c r="P1665" s="5">
        <f t="shared" si="151"/>
        <v>33.75</v>
      </c>
      <c r="Q1665" s="3" t="str">
        <f t="shared" si="152"/>
        <v>music</v>
      </c>
      <c r="R1665" t="str">
        <f t="shared" si="153"/>
        <v>pop</v>
      </c>
      <c r="S1665" s="13">
        <f t="shared" si="154"/>
        <v>42006.02207175926</v>
      </c>
      <c r="T1665" s="13">
        <f t="shared" si="155"/>
        <v>42036.02207175926</v>
      </c>
    </row>
    <row r="1666" spans="1:20" ht="48">
      <c r="A1666">
        <v>1664</v>
      </c>
      <c r="B1666" s="1" t="s">
        <v>1665</v>
      </c>
      <c r="C1666" s="1" t="s">
        <v>5774</v>
      </c>
      <c r="D1666" s="4">
        <v>2500</v>
      </c>
      <c r="E1666" s="4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3">
        <f t="shared" si="150"/>
        <v>1.2240879999999998</v>
      </c>
      <c r="P1666" s="5">
        <f t="shared" si="151"/>
        <v>34.384494382022467</v>
      </c>
      <c r="Q1666" s="3" t="str">
        <f t="shared" si="152"/>
        <v>music</v>
      </c>
      <c r="R1666" t="str">
        <f t="shared" si="153"/>
        <v>pop</v>
      </c>
      <c r="S1666" s="13">
        <f t="shared" si="154"/>
        <v>40939.761782407404</v>
      </c>
      <c r="T1666" s="13">
        <f t="shared" si="155"/>
        <v>40984.165972222225</v>
      </c>
    </row>
    <row r="1667" spans="1:20" ht="48">
      <c r="A1667">
        <v>1665</v>
      </c>
      <c r="B1667" s="1" t="s">
        <v>1666</v>
      </c>
      <c r="C1667" s="1" t="s">
        <v>5775</v>
      </c>
      <c r="D1667" s="4">
        <v>3500</v>
      </c>
      <c r="E1667" s="4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3">
        <f t="shared" ref="O1667:O1730" si="156">E1667/D1667</f>
        <v>1.1945714285714286</v>
      </c>
      <c r="P1667" s="5">
        <f t="shared" ref="P1667:P1730" si="157">E1667/L1667</f>
        <v>44.956989247311824</v>
      </c>
      <c r="Q1667" s="3" t="str">
        <f t="shared" ref="Q1667:Q1730" si="158">LEFT(N1667,SEARCH("/",N1667)-1)</f>
        <v>music</v>
      </c>
      <c r="R1667" t="str">
        <f t="shared" ref="R1667:R1730" si="159">RIGHT(N1667,LEN(N1667)-SEARCH("/",N1667))</f>
        <v>pop</v>
      </c>
      <c r="S1667" s="13">
        <f t="shared" ref="S1667:S1730" si="160">(((J1667/60)/60)/24)+DATE(1970,1,1)</f>
        <v>40564.649456018517</v>
      </c>
      <c r="T1667" s="13">
        <f t="shared" ref="T1667:T1730" si="161">(((I1667/60)/60)/24)+DATE(1970,1,1)</f>
        <v>40596.125</v>
      </c>
    </row>
    <row r="1668" spans="1:20" ht="48">
      <c r="A1668">
        <v>1666</v>
      </c>
      <c r="B1668" s="1" t="s">
        <v>1667</v>
      </c>
      <c r="C1668" s="1" t="s">
        <v>5776</v>
      </c>
      <c r="D1668" s="4">
        <v>2500</v>
      </c>
      <c r="E1668" s="4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3">
        <f t="shared" si="156"/>
        <v>1.6088</v>
      </c>
      <c r="P1668" s="5">
        <f t="shared" si="157"/>
        <v>41.04081632653061</v>
      </c>
      <c r="Q1668" s="3" t="str">
        <f t="shared" si="158"/>
        <v>music</v>
      </c>
      <c r="R1668" t="str">
        <f t="shared" si="159"/>
        <v>pop</v>
      </c>
      <c r="S1668" s="13">
        <f t="shared" si="160"/>
        <v>41331.253159722226</v>
      </c>
      <c r="T1668" s="13">
        <f t="shared" si="161"/>
        <v>41361.211493055554</v>
      </c>
    </row>
    <row r="1669" spans="1:20" ht="48">
      <c r="A1669">
        <v>1667</v>
      </c>
      <c r="B1669" s="1" t="s">
        <v>1668</v>
      </c>
      <c r="C1669" s="1" t="s">
        <v>5777</v>
      </c>
      <c r="D1669" s="4">
        <v>3400</v>
      </c>
      <c r="E1669" s="4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3">
        <f t="shared" si="156"/>
        <v>1.2685294117647059</v>
      </c>
      <c r="P1669" s="5">
        <f t="shared" si="157"/>
        <v>52.597560975609753</v>
      </c>
      <c r="Q1669" s="3" t="str">
        <f t="shared" si="158"/>
        <v>music</v>
      </c>
      <c r="R1669" t="str">
        <f t="shared" si="159"/>
        <v>pop</v>
      </c>
      <c r="S1669" s="13">
        <f t="shared" si="160"/>
        <v>41682.0705787037</v>
      </c>
      <c r="T1669" s="13">
        <f t="shared" si="161"/>
        <v>41709.290972222225</v>
      </c>
    </row>
    <row r="1670" spans="1:20" ht="48">
      <c r="A1670">
        <v>1668</v>
      </c>
      <c r="B1670" s="1" t="s">
        <v>1669</v>
      </c>
      <c r="C1670" s="1" t="s">
        <v>5778</v>
      </c>
      <c r="D1670" s="4">
        <v>8000</v>
      </c>
      <c r="E1670" s="4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3">
        <f t="shared" si="156"/>
        <v>1.026375</v>
      </c>
      <c r="P1670" s="5">
        <f t="shared" si="157"/>
        <v>70.784482758620683</v>
      </c>
      <c r="Q1670" s="3" t="str">
        <f t="shared" si="158"/>
        <v>music</v>
      </c>
      <c r="R1670" t="str">
        <f t="shared" si="159"/>
        <v>pop</v>
      </c>
      <c r="S1670" s="13">
        <f t="shared" si="160"/>
        <v>40845.14975694444</v>
      </c>
      <c r="T1670" s="13">
        <f t="shared" si="161"/>
        <v>40875.191423611112</v>
      </c>
    </row>
    <row r="1671" spans="1:20" ht="48">
      <c r="A1671">
        <v>1669</v>
      </c>
      <c r="B1671" s="1" t="s">
        <v>1670</v>
      </c>
      <c r="C1671" s="1" t="s">
        <v>5779</v>
      </c>
      <c r="D1671" s="4">
        <v>2000</v>
      </c>
      <c r="E1671" s="4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3">
        <f t="shared" si="156"/>
        <v>1.3975</v>
      </c>
      <c r="P1671" s="5">
        <f t="shared" si="157"/>
        <v>53.75</v>
      </c>
      <c r="Q1671" s="3" t="str">
        <f t="shared" si="158"/>
        <v>music</v>
      </c>
      <c r="R1671" t="str">
        <f t="shared" si="159"/>
        <v>pop</v>
      </c>
      <c r="S1671" s="13">
        <f t="shared" si="160"/>
        <v>42461.885138888887</v>
      </c>
      <c r="T1671" s="13">
        <f t="shared" si="161"/>
        <v>42521.885138888887</v>
      </c>
    </row>
    <row r="1672" spans="1:20" ht="64">
      <c r="A1672">
        <v>1670</v>
      </c>
      <c r="B1672" s="1" t="s">
        <v>1671</v>
      </c>
      <c r="C1672" s="1" t="s">
        <v>5780</v>
      </c>
      <c r="D1672" s="4">
        <v>1000</v>
      </c>
      <c r="E1672" s="4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3">
        <f t="shared" si="156"/>
        <v>1.026</v>
      </c>
      <c r="P1672" s="5">
        <f t="shared" si="157"/>
        <v>44.608695652173914</v>
      </c>
      <c r="Q1672" s="3" t="str">
        <f t="shared" si="158"/>
        <v>music</v>
      </c>
      <c r="R1672" t="str">
        <f t="shared" si="159"/>
        <v>pop</v>
      </c>
      <c r="S1672" s="13">
        <f t="shared" si="160"/>
        <v>40313.930543981485</v>
      </c>
      <c r="T1672" s="13">
        <f t="shared" si="161"/>
        <v>40364.166666666664</v>
      </c>
    </row>
    <row r="1673" spans="1:20" ht="32">
      <c r="A1673">
        <v>1671</v>
      </c>
      <c r="B1673" s="1" t="s">
        <v>1672</v>
      </c>
      <c r="C1673" s="1" t="s">
        <v>5781</v>
      </c>
      <c r="D1673" s="4">
        <v>2000</v>
      </c>
      <c r="E1673" s="4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3">
        <f t="shared" si="156"/>
        <v>1.0067349999999999</v>
      </c>
      <c r="P1673" s="5">
        <f t="shared" si="157"/>
        <v>26.148961038961041</v>
      </c>
      <c r="Q1673" s="3" t="str">
        <f t="shared" si="158"/>
        <v>music</v>
      </c>
      <c r="R1673" t="str">
        <f t="shared" si="159"/>
        <v>pop</v>
      </c>
      <c r="S1673" s="13">
        <f t="shared" si="160"/>
        <v>42553.54414351852</v>
      </c>
      <c r="T1673" s="13">
        <f t="shared" si="161"/>
        <v>42583.54414351852</v>
      </c>
    </row>
    <row r="1674" spans="1:20" ht="32">
      <c r="A1674">
        <v>1672</v>
      </c>
      <c r="B1674" s="1" t="s">
        <v>1673</v>
      </c>
      <c r="C1674" s="1" t="s">
        <v>5782</v>
      </c>
      <c r="D1674" s="4">
        <v>1700</v>
      </c>
      <c r="E1674" s="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3">
        <f t="shared" si="156"/>
        <v>1.1294117647058823</v>
      </c>
      <c r="P1674" s="5">
        <f t="shared" si="157"/>
        <v>39.183673469387756</v>
      </c>
      <c r="Q1674" s="3" t="str">
        <f t="shared" si="158"/>
        <v>music</v>
      </c>
      <c r="R1674" t="str">
        <f t="shared" si="159"/>
        <v>pop</v>
      </c>
      <c r="S1674" s="13">
        <f t="shared" si="160"/>
        <v>41034.656597222223</v>
      </c>
      <c r="T1674" s="13">
        <f t="shared" si="161"/>
        <v>41064.656597222223</v>
      </c>
    </row>
    <row r="1675" spans="1:20" ht="48">
      <c r="A1675">
        <v>1673</v>
      </c>
      <c r="B1675" s="1" t="s">
        <v>1674</v>
      </c>
      <c r="C1675" s="1" t="s">
        <v>5783</v>
      </c>
      <c r="D1675" s="4">
        <v>2100</v>
      </c>
      <c r="E1675" s="4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3">
        <f t="shared" si="156"/>
        <v>1.2809523809523808</v>
      </c>
      <c r="P1675" s="5">
        <f t="shared" si="157"/>
        <v>45.593220338983052</v>
      </c>
      <c r="Q1675" s="3" t="str">
        <f t="shared" si="158"/>
        <v>music</v>
      </c>
      <c r="R1675" t="str">
        <f t="shared" si="159"/>
        <v>pop</v>
      </c>
      <c r="S1675" s="13">
        <f t="shared" si="160"/>
        <v>42039.878379629634</v>
      </c>
      <c r="T1675" s="13">
        <f t="shared" si="161"/>
        <v>42069.878379629634</v>
      </c>
    </row>
    <row r="1676" spans="1:20" ht="48">
      <c r="A1676">
        <v>1674</v>
      </c>
      <c r="B1676" s="1" t="s">
        <v>1675</v>
      </c>
      <c r="C1676" s="1" t="s">
        <v>5784</v>
      </c>
      <c r="D1676" s="4">
        <v>5000</v>
      </c>
      <c r="E1676" s="4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3">
        <f t="shared" si="156"/>
        <v>2.0169999999999999</v>
      </c>
      <c r="P1676" s="5">
        <f t="shared" si="157"/>
        <v>89.247787610619469</v>
      </c>
      <c r="Q1676" s="3" t="str">
        <f t="shared" si="158"/>
        <v>music</v>
      </c>
      <c r="R1676" t="str">
        <f t="shared" si="159"/>
        <v>pop</v>
      </c>
      <c r="S1676" s="13">
        <f t="shared" si="160"/>
        <v>42569.605393518519</v>
      </c>
      <c r="T1676" s="13">
        <f t="shared" si="161"/>
        <v>42600.290972222225</v>
      </c>
    </row>
    <row r="1677" spans="1:20" ht="32">
      <c r="A1677">
        <v>1675</v>
      </c>
      <c r="B1677" s="1" t="s">
        <v>1676</v>
      </c>
      <c r="C1677" s="1" t="s">
        <v>5785</v>
      </c>
      <c r="D1677" s="4">
        <v>1000</v>
      </c>
      <c r="E1677" s="4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3">
        <f t="shared" si="156"/>
        <v>1.37416</v>
      </c>
      <c r="P1677" s="5">
        <f t="shared" si="157"/>
        <v>40.416470588235299</v>
      </c>
      <c r="Q1677" s="3" t="str">
        <f t="shared" si="158"/>
        <v>music</v>
      </c>
      <c r="R1677" t="str">
        <f t="shared" si="159"/>
        <v>pop</v>
      </c>
      <c r="S1677" s="13">
        <f t="shared" si="160"/>
        <v>40802.733101851853</v>
      </c>
      <c r="T1677" s="13">
        <f t="shared" si="161"/>
        <v>40832.918749999997</v>
      </c>
    </row>
    <row r="1678" spans="1:20" ht="32">
      <c r="A1678">
        <v>1676</v>
      </c>
      <c r="B1678" s="1" t="s">
        <v>1677</v>
      </c>
      <c r="C1678" s="1" t="s">
        <v>5786</v>
      </c>
      <c r="D1678" s="4">
        <v>3000</v>
      </c>
      <c r="E1678" s="4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3">
        <f t="shared" si="156"/>
        <v>1.1533333333333333</v>
      </c>
      <c r="P1678" s="5">
        <f t="shared" si="157"/>
        <v>82.38095238095238</v>
      </c>
      <c r="Q1678" s="3" t="str">
        <f t="shared" si="158"/>
        <v>music</v>
      </c>
      <c r="R1678" t="str">
        <f t="shared" si="159"/>
        <v>pop</v>
      </c>
      <c r="S1678" s="13">
        <f t="shared" si="160"/>
        <v>40973.72623842593</v>
      </c>
      <c r="T1678" s="13">
        <f t="shared" si="161"/>
        <v>41020.165972222225</v>
      </c>
    </row>
    <row r="1679" spans="1:20" ht="48">
      <c r="A1679">
        <v>1677</v>
      </c>
      <c r="B1679" s="1" t="s">
        <v>1678</v>
      </c>
      <c r="C1679" s="1" t="s">
        <v>5787</v>
      </c>
      <c r="D1679" s="4">
        <v>6000</v>
      </c>
      <c r="E1679" s="4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3">
        <f t="shared" si="156"/>
        <v>1.1166666666666667</v>
      </c>
      <c r="P1679" s="5">
        <f t="shared" si="157"/>
        <v>159.52380952380952</v>
      </c>
      <c r="Q1679" s="3" t="str">
        <f t="shared" si="158"/>
        <v>music</v>
      </c>
      <c r="R1679" t="str">
        <f t="shared" si="159"/>
        <v>pop</v>
      </c>
      <c r="S1679" s="13">
        <f t="shared" si="160"/>
        <v>42416.407129629632</v>
      </c>
      <c r="T1679" s="13">
        <f t="shared" si="161"/>
        <v>42476.249305555553</v>
      </c>
    </row>
    <row r="1680" spans="1:20" ht="32">
      <c r="A1680">
        <v>1678</v>
      </c>
      <c r="B1680" s="1" t="s">
        <v>1679</v>
      </c>
      <c r="C1680" s="1" t="s">
        <v>5788</v>
      </c>
      <c r="D1680" s="4">
        <v>1500</v>
      </c>
      <c r="E1680" s="4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3">
        <f t="shared" si="156"/>
        <v>1.1839999999999999</v>
      </c>
      <c r="P1680" s="5">
        <f t="shared" si="157"/>
        <v>36.244897959183675</v>
      </c>
      <c r="Q1680" s="3" t="str">
        <f t="shared" si="158"/>
        <v>music</v>
      </c>
      <c r="R1680" t="str">
        <f t="shared" si="159"/>
        <v>pop</v>
      </c>
      <c r="S1680" s="13">
        <f t="shared" si="160"/>
        <v>41662.854988425926</v>
      </c>
      <c r="T1680" s="13">
        <f t="shared" si="161"/>
        <v>41676.854988425926</v>
      </c>
    </row>
    <row r="1681" spans="1:20" ht="64">
      <c r="A1681">
        <v>1679</v>
      </c>
      <c r="B1681" s="1" t="s">
        <v>1680</v>
      </c>
      <c r="C1681" s="1" t="s">
        <v>5789</v>
      </c>
      <c r="D1681" s="4">
        <v>2000</v>
      </c>
      <c r="E1681" s="4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3">
        <f t="shared" si="156"/>
        <v>1.75</v>
      </c>
      <c r="P1681" s="5">
        <f t="shared" si="157"/>
        <v>62.5</v>
      </c>
      <c r="Q1681" s="3" t="str">
        <f t="shared" si="158"/>
        <v>music</v>
      </c>
      <c r="R1681" t="str">
        <f t="shared" si="159"/>
        <v>pop</v>
      </c>
      <c r="S1681" s="13">
        <f t="shared" si="160"/>
        <v>40723.068807870368</v>
      </c>
      <c r="T1681" s="13">
        <f t="shared" si="161"/>
        <v>40746.068807870368</v>
      </c>
    </row>
    <row r="1682" spans="1:20" ht="32">
      <c r="A1682">
        <v>1680</v>
      </c>
      <c r="B1682" s="1" t="s">
        <v>1681</v>
      </c>
      <c r="C1682" s="1" t="s">
        <v>5790</v>
      </c>
      <c r="D1682" s="4">
        <v>1000</v>
      </c>
      <c r="E1682" s="4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3">
        <f t="shared" si="156"/>
        <v>1.175</v>
      </c>
      <c r="P1682" s="5">
        <f t="shared" si="157"/>
        <v>47</v>
      </c>
      <c r="Q1682" s="3" t="str">
        <f t="shared" si="158"/>
        <v>music</v>
      </c>
      <c r="R1682" t="str">
        <f t="shared" si="159"/>
        <v>pop</v>
      </c>
      <c r="S1682" s="13">
        <f t="shared" si="160"/>
        <v>41802.757719907408</v>
      </c>
      <c r="T1682" s="13">
        <f t="shared" si="161"/>
        <v>41832.757719907408</v>
      </c>
    </row>
    <row r="1683" spans="1:20" ht="48">
      <c r="A1683">
        <v>1681</v>
      </c>
      <c r="B1683" s="1" t="s">
        <v>1682</v>
      </c>
      <c r="C1683" s="1" t="s">
        <v>5791</v>
      </c>
      <c r="D1683" s="4">
        <v>65000</v>
      </c>
      <c r="E1683" s="4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3">
        <f t="shared" si="156"/>
        <v>1.0142212307692309</v>
      </c>
      <c r="P1683" s="5">
        <f t="shared" si="157"/>
        <v>74.575090497737563</v>
      </c>
      <c r="Q1683" s="3" t="str">
        <f t="shared" si="158"/>
        <v>music</v>
      </c>
      <c r="R1683" t="str">
        <f t="shared" si="159"/>
        <v>faith</v>
      </c>
      <c r="S1683" s="13">
        <f t="shared" si="160"/>
        <v>42774.121342592596</v>
      </c>
      <c r="T1683" s="13">
        <f t="shared" si="161"/>
        <v>42823.083333333328</v>
      </c>
    </row>
    <row r="1684" spans="1:20" ht="32">
      <c r="A1684">
        <v>1682</v>
      </c>
      <c r="B1684" s="1" t="s">
        <v>1683</v>
      </c>
      <c r="C1684" s="1" t="s">
        <v>5792</v>
      </c>
      <c r="D1684" s="4">
        <v>6000</v>
      </c>
      <c r="E1684" s="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3">
        <f t="shared" si="156"/>
        <v>0</v>
      </c>
      <c r="P1684" s="5" t="e">
        <f t="shared" si="157"/>
        <v>#DIV/0!</v>
      </c>
      <c r="Q1684" s="3" t="str">
        <f t="shared" si="158"/>
        <v>music</v>
      </c>
      <c r="R1684" t="str">
        <f t="shared" si="159"/>
        <v>faith</v>
      </c>
      <c r="S1684" s="13">
        <f t="shared" si="160"/>
        <v>42779.21365740741</v>
      </c>
      <c r="T1684" s="13">
        <f t="shared" si="161"/>
        <v>42839.171990740739</v>
      </c>
    </row>
    <row r="1685" spans="1:20" ht="48">
      <c r="A1685">
        <v>1683</v>
      </c>
      <c r="B1685" s="1" t="s">
        <v>1684</v>
      </c>
      <c r="C1685" s="1" t="s">
        <v>5793</v>
      </c>
      <c r="D1685" s="4">
        <v>3500</v>
      </c>
      <c r="E1685" s="4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3">
        <f t="shared" si="156"/>
        <v>0.21714285714285714</v>
      </c>
      <c r="P1685" s="5">
        <f t="shared" si="157"/>
        <v>76</v>
      </c>
      <c r="Q1685" s="3" t="str">
        <f t="shared" si="158"/>
        <v>music</v>
      </c>
      <c r="R1685" t="str">
        <f t="shared" si="159"/>
        <v>faith</v>
      </c>
      <c r="S1685" s="13">
        <f t="shared" si="160"/>
        <v>42808.781689814816</v>
      </c>
      <c r="T1685" s="13">
        <f t="shared" si="161"/>
        <v>42832.781689814816</v>
      </c>
    </row>
    <row r="1686" spans="1:20" ht="32">
      <c r="A1686">
        <v>1684</v>
      </c>
      <c r="B1686" s="1" t="s">
        <v>1685</v>
      </c>
      <c r="C1686" s="1" t="s">
        <v>5794</v>
      </c>
      <c r="D1686" s="4">
        <v>8000</v>
      </c>
      <c r="E1686" s="4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3">
        <f t="shared" si="156"/>
        <v>1.0912500000000001</v>
      </c>
      <c r="P1686" s="5">
        <f t="shared" si="157"/>
        <v>86.43564356435644</v>
      </c>
      <c r="Q1686" s="3" t="str">
        <f t="shared" si="158"/>
        <v>music</v>
      </c>
      <c r="R1686" t="str">
        <f t="shared" si="159"/>
        <v>faith</v>
      </c>
      <c r="S1686" s="13">
        <f t="shared" si="160"/>
        <v>42783.815289351856</v>
      </c>
      <c r="T1686" s="13">
        <f t="shared" si="161"/>
        <v>42811.773622685185</v>
      </c>
    </row>
    <row r="1687" spans="1:20" ht="48">
      <c r="A1687">
        <v>1685</v>
      </c>
      <c r="B1687" s="1" t="s">
        <v>1686</v>
      </c>
      <c r="C1687" s="1" t="s">
        <v>5795</v>
      </c>
      <c r="D1687" s="4">
        <v>350</v>
      </c>
      <c r="E1687" s="4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3">
        <f t="shared" si="156"/>
        <v>1.0285714285714285</v>
      </c>
      <c r="P1687" s="5">
        <f t="shared" si="157"/>
        <v>24</v>
      </c>
      <c r="Q1687" s="3" t="str">
        <f t="shared" si="158"/>
        <v>music</v>
      </c>
      <c r="R1687" t="str">
        <f t="shared" si="159"/>
        <v>faith</v>
      </c>
      <c r="S1687" s="13">
        <f t="shared" si="160"/>
        <v>42788.2502662037</v>
      </c>
      <c r="T1687" s="13">
        <f t="shared" si="161"/>
        <v>42818.208599537036</v>
      </c>
    </row>
    <row r="1688" spans="1:20" ht="48">
      <c r="A1688">
        <v>1686</v>
      </c>
      <c r="B1688" s="1" t="s">
        <v>1687</v>
      </c>
      <c r="C1688" s="1" t="s">
        <v>5796</v>
      </c>
      <c r="D1688" s="4">
        <v>5000</v>
      </c>
      <c r="E1688" s="4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3">
        <f t="shared" si="156"/>
        <v>3.5999999999999999E-3</v>
      </c>
      <c r="P1688" s="5">
        <f t="shared" si="157"/>
        <v>18</v>
      </c>
      <c r="Q1688" s="3" t="str">
        <f t="shared" si="158"/>
        <v>music</v>
      </c>
      <c r="R1688" t="str">
        <f t="shared" si="159"/>
        <v>faith</v>
      </c>
      <c r="S1688" s="13">
        <f t="shared" si="160"/>
        <v>42792.843969907408</v>
      </c>
      <c r="T1688" s="13">
        <f t="shared" si="161"/>
        <v>42852.802303240736</v>
      </c>
    </row>
    <row r="1689" spans="1:20" ht="48">
      <c r="A1689">
        <v>1687</v>
      </c>
      <c r="B1689" s="1" t="s">
        <v>1688</v>
      </c>
      <c r="C1689" s="1" t="s">
        <v>5797</v>
      </c>
      <c r="D1689" s="4">
        <v>10000</v>
      </c>
      <c r="E1689" s="4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3">
        <f t="shared" si="156"/>
        <v>0.3125</v>
      </c>
      <c r="P1689" s="5">
        <f t="shared" si="157"/>
        <v>80.128205128205124</v>
      </c>
      <c r="Q1689" s="3" t="str">
        <f t="shared" si="158"/>
        <v>music</v>
      </c>
      <c r="R1689" t="str">
        <f t="shared" si="159"/>
        <v>faith</v>
      </c>
      <c r="S1689" s="13">
        <f t="shared" si="160"/>
        <v>42802.046817129631</v>
      </c>
      <c r="T1689" s="13">
        <f t="shared" si="161"/>
        <v>42835.84375</v>
      </c>
    </row>
    <row r="1690" spans="1:20" ht="64">
      <c r="A1690">
        <v>1688</v>
      </c>
      <c r="B1690" s="1" t="s">
        <v>1689</v>
      </c>
      <c r="C1690" s="1" t="s">
        <v>5798</v>
      </c>
      <c r="D1690" s="4">
        <v>4000</v>
      </c>
      <c r="E1690" s="4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3">
        <f t="shared" si="156"/>
        <v>0.443</v>
      </c>
      <c r="P1690" s="5">
        <f t="shared" si="157"/>
        <v>253.14285714285714</v>
      </c>
      <c r="Q1690" s="3" t="str">
        <f t="shared" si="158"/>
        <v>music</v>
      </c>
      <c r="R1690" t="str">
        <f t="shared" si="159"/>
        <v>faith</v>
      </c>
      <c r="S1690" s="13">
        <f t="shared" si="160"/>
        <v>42804.534652777773</v>
      </c>
      <c r="T1690" s="13">
        <f t="shared" si="161"/>
        <v>42834.492986111116</v>
      </c>
    </row>
    <row r="1691" spans="1:20" ht="16">
      <c r="A1691">
        <v>1689</v>
      </c>
      <c r="B1691" s="1" t="s">
        <v>1690</v>
      </c>
      <c r="C1691" s="1" t="s">
        <v>5799</v>
      </c>
      <c r="D1691" s="4">
        <v>2400</v>
      </c>
      <c r="E1691" s="4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3">
        <f t="shared" si="156"/>
        <v>1</v>
      </c>
      <c r="P1691" s="5">
        <f t="shared" si="157"/>
        <v>171.42857142857142</v>
      </c>
      <c r="Q1691" s="3" t="str">
        <f t="shared" si="158"/>
        <v>music</v>
      </c>
      <c r="R1691" t="str">
        <f t="shared" si="159"/>
        <v>faith</v>
      </c>
      <c r="S1691" s="13">
        <f t="shared" si="160"/>
        <v>42780.942476851851</v>
      </c>
      <c r="T1691" s="13">
        <f t="shared" si="161"/>
        <v>42810.900810185187</v>
      </c>
    </row>
    <row r="1692" spans="1:20" ht="48">
      <c r="A1692">
        <v>1690</v>
      </c>
      <c r="B1692" s="1" t="s">
        <v>1691</v>
      </c>
      <c r="C1692" s="1" t="s">
        <v>5800</v>
      </c>
      <c r="D1692" s="4">
        <v>2500</v>
      </c>
      <c r="E1692" s="4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3">
        <f t="shared" si="156"/>
        <v>0.254</v>
      </c>
      <c r="P1692" s="5">
        <f t="shared" si="157"/>
        <v>57.727272727272727</v>
      </c>
      <c r="Q1692" s="3" t="str">
        <f t="shared" si="158"/>
        <v>music</v>
      </c>
      <c r="R1692" t="str">
        <f t="shared" si="159"/>
        <v>faith</v>
      </c>
      <c r="S1692" s="13">
        <f t="shared" si="160"/>
        <v>42801.43104166667</v>
      </c>
      <c r="T1692" s="13">
        <f t="shared" si="161"/>
        <v>42831.389374999999</v>
      </c>
    </row>
    <row r="1693" spans="1:20" ht="48">
      <c r="A1693">
        <v>1691</v>
      </c>
      <c r="B1693" s="1" t="s">
        <v>1692</v>
      </c>
      <c r="C1693" s="1" t="s">
        <v>5801</v>
      </c>
      <c r="D1693" s="4">
        <v>30000</v>
      </c>
      <c r="E1693" s="4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3">
        <f t="shared" si="156"/>
        <v>0.33473333333333333</v>
      </c>
      <c r="P1693" s="5">
        <f t="shared" si="157"/>
        <v>264.26315789473682</v>
      </c>
      <c r="Q1693" s="3" t="str">
        <f t="shared" si="158"/>
        <v>music</v>
      </c>
      <c r="R1693" t="str">
        <f t="shared" si="159"/>
        <v>faith</v>
      </c>
      <c r="S1693" s="13">
        <f t="shared" si="160"/>
        <v>42795.701481481476</v>
      </c>
      <c r="T1693" s="13">
        <f t="shared" si="161"/>
        <v>42828.041666666672</v>
      </c>
    </row>
    <row r="1694" spans="1:20" ht="48">
      <c r="A1694">
        <v>1692</v>
      </c>
      <c r="B1694" s="1" t="s">
        <v>1693</v>
      </c>
      <c r="C1694" s="1" t="s">
        <v>5802</v>
      </c>
      <c r="D1694" s="4">
        <v>5000</v>
      </c>
      <c r="E1694" s="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3">
        <f t="shared" si="156"/>
        <v>0.47799999999999998</v>
      </c>
      <c r="P1694" s="5">
        <f t="shared" si="157"/>
        <v>159.33333333333334</v>
      </c>
      <c r="Q1694" s="3" t="str">
        <f t="shared" si="158"/>
        <v>music</v>
      </c>
      <c r="R1694" t="str">
        <f t="shared" si="159"/>
        <v>faith</v>
      </c>
      <c r="S1694" s="13">
        <f t="shared" si="160"/>
        <v>42788.151238425926</v>
      </c>
      <c r="T1694" s="13">
        <f t="shared" si="161"/>
        <v>42820.999305555553</v>
      </c>
    </row>
    <row r="1695" spans="1:20" ht="48">
      <c r="A1695">
        <v>1693</v>
      </c>
      <c r="B1695" s="1" t="s">
        <v>1694</v>
      </c>
      <c r="C1695" s="1" t="s">
        <v>5803</v>
      </c>
      <c r="D1695" s="4">
        <v>3000</v>
      </c>
      <c r="E1695" s="4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3">
        <f t="shared" si="156"/>
        <v>9.3333333333333338E-2</v>
      </c>
      <c r="P1695" s="5">
        <f t="shared" si="157"/>
        <v>35</v>
      </c>
      <c r="Q1695" s="3" t="str">
        <f t="shared" si="158"/>
        <v>music</v>
      </c>
      <c r="R1695" t="str">
        <f t="shared" si="159"/>
        <v>faith</v>
      </c>
      <c r="S1695" s="13">
        <f t="shared" si="160"/>
        <v>42803.920277777783</v>
      </c>
      <c r="T1695" s="13">
        <f t="shared" si="161"/>
        <v>42834.833333333328</v>
      </c>
    </row>
    <row r="1696" spans="1:20" ht="48">
      <c r="A1696">
        <v>1694</v>
      </c>
      <c r="B1696" s="1" t="s">
        <v>1695</v>
      </c>
      <c r="C1696" s="1" t="s">
        <v>5804</v>
      </c>
      <c r="D1696" s="4">
        <v>10000</v>
      </c>
      <c r="E1696" s="4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3">
        <f t="shared" si="156"/>
        <v>5.0000000000000001E-4</v>
      </c>
      <c r="P1696" s="5">
        <f t="shared" si="157"/>
        <v>5</v>
      </c>
      <c r="Q1696" s="3" t="str">
        <f t="shared" si="158"/>
        <v>music</v>
      </c>
      <c r="R1696" t="str">
        <f t="shared" si="159"/>
        <v>faith</v>
      </c>
      <c r="S1696" s="13">
        <f t="shared" si="160"/>
        <v>42791.669837962967</v>
      </c>
      <c r="T1696" s="13">
        <f t="shared" si="161"/>
        <v>42821.191666666666</v>
      </c>
    </row>
    <row r="1697" spans="1:20" ht="48">
      <c r="A1697">
        <v>1695</v>
      </c>
      <c r="B1697" s="1" t="s">
        <v>1696</v>
      </c>
      <c r="C1697" s="1" t="s">
        <v>5805</v>
      </c>
      <c r="D1697" s="4">
        <v>12000</v>
      </c>
      <c r="E1697" s="4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3">
        <f t="shared" si="156"/>
        <v>0.11708333333333333</v>
      </c>
      <c r="P1697" s="5">
        <f t="shared" si="157"/>
        <v>61.086956521739133</v>
      </c>
      <c r="Q1697" s="3" t="str">
        <f t="shared" si="158"/>
        <v>music</v>
      </c>
      <c r="R1697" t="str">
        <f t="shared" si="159"/>
        <v>faith</v>
      </c>
      <c r="S1697" s="13">
        <f t="shared" si="160"/>
        <v>42801.031412037039</v>
      </c>
      <c r="T1697" s="13">
        <f t="shared" si="161"/>
        <v>42835.041666666672</v>
      </c>
    </row>
    <row r="1698" spans="1:20" ht="48">
      <c r="A1698">
        <v>1696</v>
      </c>
      <c r="B1698" s="1" t="s">
        <v>1697</v>
      </c>
      <c r="C1698" s="1" t="s">
        <v>5806</v>
      </c>
      <c r="D1698" s="4">
        <v>300000</v>
      </c>
      <c r="E1698" s="4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3">
        <f t="shared" si="156"/>
        <v>0</v>
      </c>
      <c r="P1698" s="5" t="e">
        <f t="shared" si="157"/>
        <v>#DIV/0!</v>
      </c>
      <c r="Q1698" s="3" t="str">
        <f t="shared" si="158"/>
        <v>music</v>
      </c>
      <c r="R1698" t="str">
        <f t="shared" si="159"/>
        <v>faith</v>
      </c>
      <c r="S1698" s="13">
        <f t="shared" si="160"/>
        <v>42796.069571759261</v>
      </c>
      <c r="T1698" s="13">
        <f t="shared" si="161"/>
        <v>42826.027905092589</v>
      </c>
    </row>
    <row r="1699" spans="1:20" ht="48">
      <c r="A1699">
        <v>1697</v>
      </c>
      <c r="B1699" s="1" t="s">
        <v>1698</v>
      </c>
      <c r="C1699" s="1" t="s">
        <v>5807</v>
      </c>
      <c r="D1699" s="4">
        <v>12500</v>
      </c>
      <c r="E1699" s="4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3">
        <f t="shared" si="156"/>
        <v>0.20208000000000001</v>
      </c>
      <c r="P1699" s="5">
        <f t="shared" si="157"/>
        <v>114.81818181818181</v>
      </c>
      <c r="Q1699" s="3" t="str">
        <f t="shared" si="158"/>
        <v>music</v>
      </c>
      <c r="R1699" t="str">
        <f t="shared" si="159"/>
        <v>faith</v>
      </c>
      <c r="S1699" s="13">
        <f t="shared" si="160"/>
        <v>42805.032962962956</v>
      </c>
      <c r="T1699" s="13">
        <f t="shared" si="161"/>
        <v>42834.991296296299</v>
      </c>
    </row>
    <row r="1700" spans="1:20" ht="80">
      <c r="A1700">
        <v>1698</v>
      </c>
      <c r="B1700" s="1" t="s">
        <v>1699</v>
      </c>
      <c r="C1700" s="1" t="s">
        <v>5808</v>
      </c>
      <c r="D1700" s="4">
        <v>125000</v>
      </c>
      <c r="E1700" s="4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3">
        <f t="shared" si="156"/>
        <v>0</v>
      </c>
      <c r="P1700" s="5" t="e">
        <f t="shared" si="157"/>
        <v>#DIV/0!</v>
      </c>
      <c r="Q1700" s="3" t="str">
        <f t="shared" si="158"/>
        <v>music</v>
      </c>
      <c r="R1700" t="str">
        <f t="shared" si="159"/>
        <v>faith</v>
      </c>
      <c r="S1700" s="13">
        <f t="shared" si="160"/>
        <v>42796.207870370374</v>
      </c>
      <c r="T1700" s="13">
        <f t="shared" si="161"/>
        <v>42820.147916666669</v>
      </c>
    </row>
    <row r="1701" spans="1:20" ht="48">
      <c r="A1701">
        <v>1699</v>
      </c>
      <c r="B1701" s="1" t="s">
        <v>1700</v>
      </c>
      <c r="C1701" s="1" t="s">
        <v>5809</v>
      </c>
      <c r="D1701" s="4">
        <v>5105</v>
      </c>
      <c r="E1701" s="4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3">
        <f t="shared" si="156"/>
        <v>4.2311459353574929E-2</v>
      </c>
      <c r="P1701" s="5">
        <f t="shared" si="157"/>
        <v>54</v>
      </c>
      <c r="Q1701" s="3" t="str">
        <f t="shared" si="158"/>
        <v>music</v>
      </c>
      <c r="R1701" t="str">
        <f t="shared" si="159"/>
        <v>faith</v>
      </c>
      <c r="S1701" s="13">
        <f t="shared" si="160"/>
        <v>42806.863946759258</v>
      </c>
      <c r="T1701" s="13">
        <f t="shared" si="161"/>
        <v>42836.863946759258</v>
      </c>
    </row>
    <row r="1702" spans="1:20" ht="48">
      <c r="A1702">
        <v>1700</v>
      </c>
      <c r="B1702" s="1" t="s">
        <v>1701</v>
      </c>
      <c r="C1702" s="1" t="s">
        <v>5810</v>
      </c>
      <c r="D1702" s="4">
        <v>20000</v>
      </c>
      <c r="E1702" s="4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3">
        <f t="shared" si="156"/>
        <v>0.2606</v>
      </c>
      <c r="P1702" s="5">
        <f t="shared" si="157"/>
        <v>65.974683544303801</v>
      </c>
      <c r="Q1702" s="3" t="str">
        <f t="shared" si="158"/>
        <v>music</v>
      </c>
      <c r="R1702" t="str">
        <f t="shared" si="159"/>
        <v>faith</v>
      </c>
      <c r="S1702" s="13">
        <f t="shared" si="160"/>
        <v>42796.071643518517</v>
      </c>
      <c r="T1702" s="13">
        <f t="shared" si="161"/>
        <v>42826.166666666672</v>
      </c>
    </row>
    <row r="1703" spans="1:20" ht="48">
      <c r="A1703">
        <v>1701</v>
      </c>
      <c r="B1703" s="1" t="s">
        <v>1702</v>
      </c>
      <c r="C1703" s="1" t="s">
        <v>5811</v>
      </c>
      <c r="D1703" s="4">
        <v>5050</v>
      </c>
      <c r="E1703" s="4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3">
        <f t="shared" si="156"/>
        <v>1.9801980198019802E-3</v>
      </c>
      <c r="P1703" s="5">
        <f t="shared" si="157"/>
        <v>5</v>
      </c>
      <c r="Q1703" s="3" t="str">
        <f t="shared" si="158"/>
        <v>music</v>
      </c>
      <c r="R1703" t="str">
        <f t="shared" si="159"/>
        <v>faith</v>
      </c>
      <c r="S1703" s="13">
        <f t="shared" si="160"/>
        <v>41989.664409722223</v>
      </c>
      <c r="T1703" s="13">
        <f t="shared" si="161"/>
        <v>42019.664409722223</v>
      </c>
    </row>
    <row r="1704" spans="1:20" ht="16">
      <c r="A1704">
        <v>1702</v>
      </c>
      <c r="B1704" s="1" t="s">
        <v>1703</v>
      </c>
      <c r="C1704" s="1" t="s">
        <v>5812</v>
      </c>
      <c r="D1704" s="4">
        <v>16500</v>
      </c>
      <c r="E1704" s="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3">
        <f t="shared" si="156"/>
        <v>6.0606060606060605E-5</v>
      </c>
      <c r="P1704" s="5">
        <f t="shared" si="157"/>
        <v>1</v>
      </c>
      <c r="Q1704" s="3" t="str">
        <f t="shared" si="158"/>
        <v>music</v>
      </c>
      <c r="R1704" t="str">
        <f t="shared" si="159"/>
        <v>faith</v>
      </c>
      <c r="S1704" s="13">
        <f t="shared" si="160"/>
        <v>42063.869791666672</v>
      </c>
      <c r="T1704" s="13">
        <f t="shared" si="161"/>
        <v>42093.828125</v>
      </c>
    </row>
    <row r="1705" spans="1:20" ht="48">
      <c r="A1705">
        <v>1703</v>
      </c>
      <c r="B1705" s="1" t="s">
        <v>1704</v>
      </c>
      <c r="C1705" s="1" t="s">
        <v>5813</v>
      </c>
      <c r="D1705" s="4">
        <v>5000</v>
      </c>
      <c r="E1705" s="4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3">
        <f t="shared" si="156"/>
        <v>1.0200000000000001E-2</v>
      </c>
      <c r="P1705" s="5">
        <f t="shared" si="157"/>
        <v>25.5</v>
      </c>
      <c r="Q1705" s="3" t="str">
        <f t="shared" si="158"/>
        <v>music</v>
      </c>
      <c r="R1705" t="str">
        <f t="shared" si="159"/>
        <v>faith</v>
      </c>
      <c r="S1705" s="13">
        <f t="shared" si="160"/>
        <v>42187.281678240746</v>
      </c>
      <c r="T1705" s="13">
        <f t="shared" si="161"/>
        <v>42247.281678240746</v>
      </c>
    </row>
    <row r="1706" spans="1:20" ht="32">
      <c r="A1706">
        <v>1704</v>
      </c>
      <c r="B1706" s="1" t="s">
        <v>1705</v>
      </c>
      <c r="C1706" s="1" t="s">
        <v>5814</v>
      </c>
      <c r="D1706" s="4">
        <v>2000</v>
      </c>
      <c r="E1706" s="4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3">
        <f t="shared" si="156"/>
        <v>0.65100000000000002</v>
      </c>
      <c r="P1706" s="5">
        <f t="shared" si="157"/>
        <v>118.36363636363636</v>
      </c>
      <c r="Q1706" s="3" t="str">
        <f t="shared" si="158"/>
        <v>music</v>
      </c>
      <c r="R1706" t="str">
        <f t="shared" si="159"/>
        <v>faith</v>
      </c>
      <c r="S1706" s="13">
        <f t="shared" si="160"/>
        <v>42021.139733796299</v>
      </c>
      <c r="T1706" s="13">
        <f t="shared" si="161"/>
        <v>42051.139733796299</v>
      </c>
    </row>
    <row r="1707" spans="1:20" ht="48">
      <c r="A1707">
        <v>1705</v>
      </c>
      <c r="B1707" s="1" t="s">
        <v>1706</v>
      </c>
      <c r="C1707" s="1" t="s">
        <v>5815</v>
      </c>
      <c r="D1707" s="4">
        <v>2000</v>
      </c>
      <c r="E1707" s="4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3">
        <f t="shared" si="156"/>
        <v>0</v>
      </c>
      <c r="P1707" s="5" t="e">
        <f t="shared" si="157"/>
        <v>#DIV/0!</v>
      </c>
      <c r="Q1707" s="3" t="str">
        <f t="shared" si="158"/>
        <v>music</v>
      </c>
      <c r="R1707" t="str">
        <f t="shared" si="159"/>
        <v>faith</v>
      </c>
      <c r="S1707" s="13">
        <f t="shared" si="160"/>
        <v>42245.016736111109</v>
      </c>
      <c r="T1707" s="13">
        <f t="shared" si="161"/>
        <v>42256.666666666672</v>
      </c>
    </row>
    <row r="1708" spans="1:20" ht="48">
      <c r="A1708">
        <v>1706</v>
      </c>
      <c r="B1708" s="1" t="s">
        <v>1707</v>
      </c>
      <c r="C1708" s="1" t="s">
        <v>5816</v>
      </c>
      <c r="D1708" s="4">
        <v>5500</v>
      </c>
      <c r="E1708" s="4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3">
        <f t="shared" si="156"/>
        <v>0</v>
      </c>
      <c r="P1708" s="5" t="e">
        <f t="shared" si="157"/>
        <v>#DIV/0!</v>
      </c>
      <c r="Q1708" s="3" t="str">
        <f t="shared" si="158"/>
        <v>music</v>
      </c>
      <c r="R1708" t="str">
        <f t="shared" si="159"/>
        <v>faith</v>
      </c>
      <c r="S1708" s="13">
        <f t="shared" si="160"/>
        <v>42179.306388888886</v>
      </c>
      <c r="T1708" s="13">
        <f t="shared" si="161"/>
        <v>42239.306388888886</v>
      </c>
    </row>
    <row r="1709" spans="1:20" ht="48">
      <c r="A1709">
        <v>1707</v>
      </c>
      <c r="B1709" s="1" t="s">
        <v>1708</v>
      </c>
      <c r="C1709" s="1" t="s">
        <v>5817</v>
      </c>
      <c r="D1709" s="4">
        <v>5000</v>
      </c>
      <c r="E1709" s="4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3">
        <f t="shared" si="156"/>
        <v>9.74E-2</v>
      </c>
      <c r="P1709" s="5">
        <f t="shared" si="157"/>
        <v>54.111111111111114</v>
      </c>
      <c r="Q1709" s="3" t="str">
        <f t="shared" si="158"/>
        <v>music</v>
      </c>
      <c r="R1709" t="str">
        <f t="shared" si="159"/>
        <v>faith</v>
      </c>
      <c r="S1709" s="13">
        <f t="shared" si="160"/>
        <v>42427.721006944441</v>
      </c>
      <c r="T1709" s="13">
        <f t="shared" si="161"/>
        <v>42457.679340277777</v>
      </c>
    </row>
    <row r="1710" spans="1:20" ht="48">
      <c r="A1710">
        <v>1708</v>
      </c>
      <c r="B1710" s="1" t="s">
        <v>1709</v>
      </c>
      <c r="C1710" s="1" t="s">
        <v>5818</v>
      </c>
      <c r="D1710" s="4">
        <v>7000</v>
      </c>
      <c r="E1710" s="4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3">
        <f t="shared" si="156"/>
        <v>0</v>
      </c>
      <c r="P1710" s="5" t="e">
        <f t="shared" si="157"/>
        <v>#DIV/0!</v>
      </c>
      <c r="Q1710" s="3" t="str">
        <f t="shared" si="158"/>
        <v>music</v>
      </c>
      <c r="R1710" t="str">
        <f t="shared" si="159"/>
        <v>faith</v>
      </c>
      <c r="S1710" s="13">
        <f t="shared" si="160"/>
        <v>42451.866967592592</v>
      </c>
      <c r="T1710" s="13">
        <f t="shared" si="161"/>
        <v>42491.866967592592</v>
      </c>
    </row>
    <row r="1711" spans="1:20" ht="48">
      <c r="A1711">
        <v>1709</v>
      </c>
      <c r="B1711" s="1" t="s">
        <v>1710</v>
      </c>
      <c r="C1711" s="1" t="s">
        <v>5819</v>
      </c>
      <c r="D1711" s="4">
        <v>1750</v>
      </c>
      <c r="E1711" s="4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3">
        <f t="shared" si="156"/>
        <v>4.8571428571428571E-2</v>
      </c>
      <c r="P1711" s="5">
        <f t="shared" si="157"/>
        <v>21.25</v>
      </c>
      <c r="Q1711" s="3" t="str">
        <f t="shared" si="158"/>
        <v>music</v>
      </c>
      <c r="R1711" t="str">
        <f t="shared" si="159"/>
        <v>faith</v>
      </c>
      <c r="S1711" s="13">
        <f t="shared" si="160"/>
        <v>41841.56381944444</v>
      </c>
      <c r="T1711" s="13">
        <f t="shared" si="161"/>
        <v>41882.818749999999</v>
      </c>
    </row>
    <row r="1712" spans="1:20" ht="32">
      <c r="A1712">
        <v>1710</v>
      </c>
      <c r="B1712" s="1" t="s">
        <v>1711</v>
      </c>
      <c r="C1712" s="1" t="s">
        <v>5820</v>
      </c>
      <c r="D1712" s="4">
        <v>5000</v>
      </c>
      <c r="E1712" s="4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3">
        <f t="shared" si="156"/>
        <v>6.7999999999999996E-3</v>
      </c>
      <c r="P1712" s="5">
        <f t="shared" si="157"/>
        <v>34</v>
      </c>
      <c r="Q1712" s="3" t="str">
        <f t="shared" si="158"/>
        <v>music</v>
      </c>
      <c r="R1712" t="str">
        <f t="shared" si="159"/>
        <v>faith</v>
      </c>
      <c r="S1712" s="13">
        <f t="shared" si="160"/>
        <v>42341.59129629629</v>
      </c>
      <c r="T1712" s="13">
        <f t="shared" si="161"/>
        <v>42387.541666666672</v>
      </c>
    </row>
    <row r="1713" spans="1:20" ht="48">
      <c r="A1713">
        <v>1711</v>
      </c>
      <c r="B1713" s="1" t="s">
        <v>1712</v>
      </c>
      <c r="C1713" s="1" t="s">
        <v>5821</v>
      </c>
      <c r="D1713" s="4">
        <v>10000</v>
      </c>
      <c r="E1713" s="4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3">
        <f t="shared" si="156"/>
        <v>0.105</v>
      </c>
      <c r="P1713" s="5">
        <f t="shared" si="157"/>
        <v>525</v>
      </c>
      <c r="Q1713" s="3" t="str">
        <f t="shared" si="158"/>
        <v>music</v>
      </c>
      <c r="R1713" t="str">
        <f t="shared" si="159"/>
        <v>faith</v>
      </c>
      <c r="S1713" s="13">
        <f t="shared" si="160"/>
        <v>41852.646226851852</v>
      </c>
      <c r="T1713" s="13">
        <f t="shared" si="161"/>
        <v>41883.646226851852</v>
      </c>
    </row>
    <row r="1714" spans="1:20" ht="48">
      <c r="A1714">
        <v>1712</v>
      </c>
      <c r="B1714" s="1" t="s">
        <v>1713</v>
      </c>
      <c r="C1714" s="1" t="s">
        <v>5822</v>
      </c>
      <c r="D1714" s="4">
        <v>5000</v>
      </c>
      <c r="E1714" s="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3">
        <f t="shared" si="156"/>
        <v>0</v>
      </c>
      <c r="P1714" s="5" t="e">
        <f t="shared" si="157"/>
        <v>#DIV/0!</v>
      </c>
      <c r="Q1714" s="3" t="str">
        <f t="shared" si="158"/>
        <v>music</v>
      </c>
      <c r="R1714" t="str">
        <f t="shared" si="159"/>
        <v>faith</v>
      </c>
      <c r="S1714" s="13">
        <f t="shared" si="160"/>
        <v>42125.913807870369</v>
      </c>
      <c r="T1714" s="13">
        <f t="shared" si="161"/>
        <v>42185.913807870369</v>
      </c>
    </row>
    <row r="1715" spans="1:20" ht="48">
      <c r="A1715">
        <v>1713</v>
      </c>
      <c r="B1715" s="1" t="s">
        <v>1714</v>
      </c>
      <c r="C1715" s="1" t="s">
        <v>5823</v>
      </c>
      <c r="D1715" s="4">
        <v>3000</v>
      </c>
      <c r="E1715" s="4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3">
        <f t="shared" si="156"/>
        <v>1.6666666666666666E-2</v>
      </c>
      <c r="P1715" s="5">
        <f t="shared" si="157"/>
        <v>50</v>
      </c>
      <c r="Q1715" s="3" t="str">
        <f t="shared" si="158"/>
        <v>music</v>
      </c>
      <c r="R1715" t="str">
        <f t="shared" si="159"/>
        <v>faith</v>
      </c>
      <c r="S1715" s="13">
        <f t="shared" si="160"/>
        <v>41887.801064814819</v>
      </c>
      <c r="T1715" s="13">
        <f t="shared" si="161"/>
        <v>41917.801064814819</v>
      </c>
    </row>
    <row r="1716" spans="1:20" ht="48">
      <c r="A1716">
        <v>1714</v>
      </c>
      <c r="B1716" s="1" t="s">
        <v>1715</v>
      </c>
      <c r="C1716" s="1" t="s">
        <v>5824</v>
      </c>
      <c r="D1716" s="4">
        <v>25000</v>
      </c>
      <c r="E1716" s="4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3">
        <f t="shared" si="156"/>
        <v>7.868E-2</v>
      </c>
      <c r="P1716" s="5">
        <f t="shared" si="157"/>
        <v>115.70588235294117</v>
      </c>
      <c r="Q1716" s="3" t="str">
        <f t="shared" si="158"/>
        <v>music</v>
      </c>
      <c r="R1716" t="str">
        <f t="shared" si="159"/>
        <v>faith</v>
      </c>
      <c r="S1716" s="13">
        <f t="shared" si="160"/>
        <v>42095.918530092589</v>
      </c>
      <c r="T1716" s="13">
        <f t="shared" si="161"/>
        <v>42125.918530092589</v>
      </c>
    </row>
    <row r="1717" spans="1:20" ht="48">
      <c r="A1717">
        <v>1715</v>
      </c>
      <c r="B1717" s="1" t="s">
        <v>1716</v>
      </c>
      <c r="C1717" s="1" t="s">
        <v>5825</v>
      </c>
      <c r="D1717" s="4">
        <v>5000</v>
      </c>
      <c r="E1717" s="4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3">
        <f t="shared" si="156"/>
        <v>2.2000000000000001E-3</v>
      </c>
      <c r="P1717" s="5">
        <f t="shared" si="157"/>
        <v>5.5</v>
      </c>
      <c r="Q1717" s="3" t="str">
        <f t="shared" si="158"/>
        <v>music</v>
      </c>
      <c r="R1717" t="str">
        <f t="shared" si="159"/>
        <v>faith</v>
      </c>
      <c r="S1717" s="13">
        <f t="shared" si="160"/>
        <v>42064.217418981483</v>
      </c>
      <c r="T1717" s="13">
        <f t="shared" si="161"/>
        <v>42094.140277777777</v>
      </c>
    </row>
    <row r="1718" spans="1:20" ht="48">
      <c r="A1718">
        <v>1716</v>
      </c>
      <c r="B1718" s="1" t="s">
        <v>1717</v>
      </c>
      <c r="C1718" s="1" t="s">
        <v>5826</v>
      </c>
      <c r="D1718" s="4">
        <v>2000</v>
      </c>
      <c r="E1718" s="4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3">
        <f t="shared" si="156"/>
        <v>7.4999999999999997E-2</v>
      </c>
      <c r="P1718" s="5">
        <f t="shared" si="157"/>
        <v>50</v>
      </c>
      <c r="Q1718" s="3" t="str">
        <f t="shared" si="158"/>
        <v>music</v>
      </c>
      <c r="R1718" t="str">
        <f t="shared" si="159"/>
        <v>faith</v>
      </c>
      <c r="S1718" s="13">
        <f t="shared" si="160"/>
        <v>42673.577534722222</v>
      </c>
      <c r="T1718" s="13">
        <f t="shared" si="161"/>
        <v>42713.619201388887</v>
      </c>
    </row>
    <row r="1719" spans="1:20" ht="48">
      <c r="A1719">
        <v>1717</v>
      </c>
      <c r="B1719" s="1" t="s">
        <v>1718</v>
      </c>
      <c r="C1719" s="1" t="s">
        <v>5827</v>
      </c>
      <c r="D1719" s="4">
        <v>3265</v>
      </c>
      <c r="E1719" s="4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3">
        <f t="shared" si="156"/>
        <v>0.42725880551301687</v>
      </c>
      <c r="P1719" s="5">
        <f t="shared" si="157"/>
        <v>34.024390243902438</v>
      </c>
      <c r="Q1719" s="3" t="str">
        <f t="shared" si="158"/>
        <v>music</v>
      </c>
      <c r="R1719" t="str">
        <f t="shared" si="159"/>
        <v>faith</v>
      </c>
      <c r="S1719" s="13">
        <f t="shared" si="160"/>
        <v>42460.98192129629</v>
      </c>
      <c r="T1719" s="13">
        <f t="shared" si="161"/>
        <v>42481.166666666672</v>
      </c>
    </row>
    <row r="1720" spans="1:20" ht="16">
      <c r="A1720">
        <v>1718</v>
      </c>
      <c r="B1720" s="1" t="s">
        <v>1719</v>
      </c>
      <c r="C1720" s="1" t="s">
        <v>5828</v>
      </c>
      <c r="D1720" s="4">
        <v>35000</v>
      </c>
      <c r="E1720" s="4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3">
        <f t="shared" si="156"/>
        <v>2.142857142857143E-3</v>
      </c>
      <c r="P1720" s="5">
        <f t="shared" si="157"/>
        <v>37.5</v>
      </c>
      <c r="Q1720" s="3" t="str">
        <f t="shared" si="158"/>
        <v>music</v>
      </c>
      <c r="R1720" t="str">
        <f t="shared" si="159"/>
        <v>faith</v>
      </c>
      <c r="S1720" s="13">
        <f t="shared" si="160"/>
        <v>42460.610520833332</v>
      </c>
      <c r="T1720" s="13">
        <f t="shared" si="161"/>
        <v>42504.207638888889</v>
      </c>
    </row>
    <row r="1721" spans="1:20" ht="48">
      <c r="A1721">
        <v>1719</v>
      </c>
      <c r="B1721" s="1" t="s">
        <v>1720</v>
      </c>
      <c r="C1721" s="1" t="s">
        <v>5829</v>
      </c>
      <c r="D1721" s="4">
        <v>4000</v>
      </c>
      <c r="E1721" s="4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3">
        <f t="shared" si="156"/>
        <v>8.7500000000000008E-3</v>
      </c>
      <c r="P1721" s="5">
        <f t="shared" si="157"/>
        <v>11.666666666666666</v>
      </c>
      <c r="Q1721" s="3" t="str">
        <f t="shared" si="158"/>
        <v>music</v>
      </c>
      <c r="R1721" t="str">
        <f t="shared" si="159"/>
        <v>faith</v>
      </c>
      <c r="S1721" s="13">
        <f t="shared" si="160"/>
        <v>41869.534618055557</v>
      </c>
      <c r="T1721" s="13">
        <f t="shared" si="161"/>
        <v>41899.534618055557</v>
      </c>
    </row>
    <row r="1722" spans="1:20" ht="48">
      <c r="A1722">
        <v>1720</v>
      </c>
      <c r="B1722" s="1" t="s">
        <v>1721</v>
      </c>
      <c r="C1722" s="1" t="s">
        <v>5830</v>
      </c>
      <c r="D1722" s="4">
        <v>4000</v>
      </c>
      <c r="E1722" s="4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3">
        <f t="shared" si="156"/>
        <v>5.6250000000000001E-2</v>
      </c>
      <c r="P1722" s="5">
        <f t="shared" si="157"/>
        <v>28.125</v>
      </c>
      <c r="Q1722" s="3" t="str">
        <f t="shared" si="158"/>
        <v>music</v>
      </c>
      <c r="R1722" t="str">
        <f t="shared" si="159"/>
        <v>faith</v>
      </c>
      <c r="S1722" s="13">
        <f t="shared" si="160"/>
        <v>41922.783229166671</v>
      </c>
      <c r="T1722" s="13">
        <f t="shared" si="161"/>
        <v>41952.824895833335</v>
      </c>
    </row>
    <row r="1723" spans="1:20" ht="48">
      <c r="A1723">
        <v>1721</v>
      </c>
      <c r="B1723" s="1" t="s">
        <v>1722</v>
      </c>
      <c r="C1723" s="1" t="s">
        <v>5831</v>
      </c>
      <c r="D1723" s="4">
        <v>5000</v>
      </c>
      <c r="E1723" s="4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3">
        <f t="shared" si="156"/>
        <v>0</v>
      </c>
      <c r="P1723" s="5" t="e">
        <f t="shared" si="157"/>
        <v>#DIV/0!</v>
      </c>
      <c r="Q1723" s="3" t="str">
        <f t="shared" si="158"/>
        <v>music</v>
      </c>
      <c r="R1723" t="str">
        <f t="shared" si="159"/>
        <v>faith</v>
      </c>
      <c r="S1723" s="13">
        <f t="shared" si="160"/>
        <v>42319.461377314816</v>
      </c>
      <c r="T1723" s="13">
        <f t="shared" si="161"/>
        <v>42349.461377314816</v>
      </c>
    </row>
    <row r="1724" spans="1:20" ht="48">
      <c r="A1724">
        <v>1722</v>
      </c>
      <c r="B1724" s="1" t="s">
        <v>1723</v>
      </c>
      <c r="C1724" s="1" t="s">
        <v>5832</v>
      </c>
      <c r="D1724" s="4">
        <v>2880</v>
      </c>
      <c r="E1724" s="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3">
        <f t="shared" si="156"/>
        <v>3.4722222222222224E-4</v>
      </c>
      <c r="P1724" s="5">
        <f t="shared" si="157"/>
        <v>1</v>
      </c>
      <c r="Q1724" s="3" t="str">
        <f t="shared" si="158"/>
        <v>music</v>
      </c>
      <c r="R1724" t="str">
        <f t="shared" si="159"/>
        <v>faith</v>
      </c>
      <c r="S1724" s="13">
        <f t="shared" si="160"/>
        <v>42425.960983796293</v>
      </c>
      <c r="T1724" s="13">
        <f t="shared" si="161"/>
        <v>42463.006944444445</v>
      </c>
    </row>
    <row r="1725" spans="1:20" ht="48">
      <c r="A1725">
        <v>1723</v>
      </c>
      <c r="B1725" s="1" t="s">
        <v>1724</v>
      </c>
      <c r="C1725" s="1" t="s">
        <v>5833</v>
      </c>
      <c r="D1725" s="4">
        <v>10000</v>
      </c>
      <c r="E1725" s="4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3">
        <f t="shared" si="156"/>
        <v>6.5000000000000002E-2</v>
      </c>
      <c r="P1725" s="5">
        <f t="shared" si="157"/>
        <v>216.66666666666666</v>
      </c>
      <c r="Q1725" s="3" t="str">
        <f t="shared" si="158"/>
        <v>music</v>
      </c>
      <c r="R1725" t="str">
        <f t="shared" si="159"/>
        <v>faith</v>
      </c>
      <c r="S1725" s="13">
        <f t="shared" si="160"/>
        <v>42129.82540509259</v>
      </c>
      <c r="T1725" s="13">
        <f t="shared" si="161"/>
        <v>42186.25</v>
      </c>
    </row>
    <row r="1726" spans="1:20" ht="48">
      <c r="A1726">
        <v>1724</v>
      </c>
      <c r="B1726" s="1" t="s">
        <v>1725</v>
      </c>
      <c r="C1726" s="1" t="s">
        <v>5834</v>
      </c>
      <c r="D1726" s="4">
        <v>6000</v>
      </c>
      <c r="E1726" s="4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3">
        <f t="shared" si="156"/>
        <v>5.8333333333333336E-3</v>
      </c>
      <c r="P1726" s="5">
        <f t="shared" si="157"/>
        <v>8.75</v>
      </c>
      <c r="Q1726" s="3" t="str">
        <f t="shared" si="158"/>
        <v>music</v>
      </c>
      <c r="R1726" t="str">
        <f t="shared" si="159"/>
        <v>faith</v>
      </c>
      <c r="S1726" s="13">
        <f t="shared" si="160"/>
        <v>41912.932430555556</v>
      </c>
      <c r="T1726" s="13">
        <f t="shared" si="161"/>
        <v>41942.932430555556</v>
      </c>
    </row>
    <row r="1727" spans="1:20" ht="48">
      <c r="A1727">
        <v>1725</v>
      </c>
      <c r="B1727" s="1" t="s">
        <v>1726</v>
      </c>
      <c r="C1727" s="1" t="s">
        <v>5835</v>
      </c>
      <c r="D1727" s="4">
        <v>5500</v>
      </c>
      <c r="E1727" s="4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3">
        <f t="shared" si="156"/>
        <v>0.10181818181818182</v>
      </c>
      <c r="P1727" s="5">
        <f t="shared" si="157"/>
        <v>62.222222222222221</v>
      </c>
      <c r="Q1727" s="3" t="str">
        <f t="shared" si="158"/>
        <v>music</v>
      </c>
      <c r="R1727" t="str">
        <f t="shared" si="159"/>
        <v>faith</v>
      </c>
      <c r="S1727" s="13">
        <f t="shared" si="160"/>
        <v>41845.968159722222</v>
      </c>
      <c r="T1727" s="13">
        <f t="shared" si="161"/>
        <v>41875.968159722222</v>
      </c>
    </row>
    <row r="1728" spans="1:20" ht="32">
      <c r="A1728">
        <v>1726</v>
      </c>
      <c r="B1728" s="1" t="s">
        <v>1727</v>
      </c>
      <c r="C1728" s="1" t="s">
        <v>5836</v>
      </c>
      <c r="D1728" s="4">
        <v>6500</v>
      </c>
      <c r="E1728" s="4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3">
        <f t="shared" si="156"/>
        <v>0.33784615384615385</v>
      </c>
      <c r="P1728" s="5">
        <f t="shared" si="157"/>
        <v>137.25</v>
      </c>
      <c r="Q1728" s="3" t="str">
        <f t="shared" si="158"/>
        <v>music</v>
      </c>
      <c r="R1728" t="str">
        <f t="shared" si="159"/>
        <v>faith</v>
      </c>
      <c r="S1728" s="13">
        <f t="shared" si="160"/>
        <v>41788.919722222221</v>
      </c>
      <c r="T1728" s="13">
        <f t="shared" si="161"/>
        <v>41817.919722222221</v>
      </c>
    </row>
    <row r="1729" spans="1:20" ht="48">
      <c r="A1729">
        <v>1727</v>
      </c>
      <c r="B1729" s="1" t="s">
        <v>1728</v>
      </c>
      <c r="C1729" s="1" t="s">
        <v>5837</v>
      </c>
      <c r="D1729" s="4">
        <v>3000</v>
      </c>
      <c r="E1729" s="4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3">
        <f t="shared" si="156"/>
        <v>3.3333333333333332E-4</v>
      </c>
      <c r="P1729" s="5">
        <f t="shared" si="157"/>
        <v>1</v>
      </c>
      <c r="Q1729" s="3" t="str">
        <f t="shared" si="158"/>
        <v>music</v>
      </c>
      <c r="R1729" t="str">
        <f t="shared" si="159"/>
        <v>faith</v>
      </c>
      <c r="S1729" s="13">
        <f t="shared" si="160"/>
        <v>42044.927974537044</v>
      </c>
      <c r="T1729" s="13">
        <f t="shared" si="161"/>
        <v>42099.458333333328</v>
      </c>
    </row>
    <row r="1730" spans="1:20" ht="48">
      <c r="A1730">
        <v>1728</v>
      </c>
      <c r="B1730" s="1" t="s">
        <v>1729</v>
      </c>
      <c r="C1730" s="1" t="s">
        <v>5838</v>
      </c>
      <c r="D1730" s="4">
        <v>1250</v>
      </c>
      <c r="E1730" s="4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3">
        <f t="shared" si="156"/>
        <v>0.68400000000000005</v>
      </c>
      <c r="P1730" s="5">
        <f t="shared" si="157"/>
        <v>122.14285714285714</v>
      </c>
      <c r="Q1730" s="3" t="str">
        <f t="shared" si="158"/>
        <v>music</v>
      </c>
      <c r="R1730" t="str">
        <f t="shared" si="159"/>
        <v>faith</v>
      </c>
      <c r="S1730" s="13">
        <f t="shared" si="160"/>
        <v>42268.625856481478</v>
      </c>
      <c r="T1730" s="13">
        <f t="shared" si="161"/>
        <v>42298.625856481478</v>
      </c>
    </row>
    <row r="1731" spans="1:20" ht="48">
      <c r="A1731">
        <v>1729</v>
      </c>
      <c r="B1731" s="1" t="s">
        <v>1730</v>
      </c>
      <c r="C1731" s="1" t="s">
        <v>5839</v>
      </c>
      <c r="D1731" s="4">
        <v>10000</v>
      </c>
      <c r="E1731" s="4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3">
        <f t="shared" ref="O1731:O1794" si="162">E1731/D1731</f>
        <v>0</v>
      </c>
      <c r="P1731" s="5" t="e">
        <f t="shared" ref="P1731:P1794" si="163">E1731/L1731</f>
        <v>#DIV/0!</v>
      </c>
      <c r="Q1731" s="3" t="str">
        <f t="shared" ref="Q1731:Q1794" si="164">LEFT(N1731,SEARCH("/",N1731)-1)</f>
        <v>music</v>
      </c>
      <c r="R1731" t="str">
        <f t="shared" ref="R1731:R1794" si="165">RIGHT(N1731,LEN(N1731)-SEARCH("/",N1731))</f>
        <v>faith</v>
      </c>
      <c r="S1731" s="13">
        <f t="shared" ref="S1731:S1794" si="166">(((J1731/60)/60)/24)+DATE(1970,1,1)</f>
        <v>42471.052152777775</v>
      </c>
      <c r="T1731" s="13">
        <f t="shared" ref="T1731:T1794" si="167">(((I1731/60)/60)/24)+DATE(1970,1,1)</f>
        <v>42531.052152777775</v>
      </c>
    </row>
    <row r="1732" spans="1:20" ht="48">
      <c r="A1732">
        <v>1730</v>
      </c>
      <c r="B1732" s="1" t="s">
        <v>1731</v>
      </c>
      <c r="C1732" s="1" t="s">
        <v>5840</v>
      </c>
      <c r="D1732" s="4">
        <v>3000</v>
      </c>
      <c r="E1732" s="4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3">
        <f t="shared" si="162"/>
        <v>0</v>
      </c>
      <c r="P1732" s="5" t="e">
        <f t="shared" si="163"/>
        <v>#DIV/0!</v>
      </c>
      <c r="Q1732" s="3" t="str">
        <f t="shared" si="164"/>
        <v>music</v>
      </c>
      <c r="R1732" t="str">
        <f t="shared" si="165"/>
        <v>faith</v>
      </c>
      <c r="S1732" s="13">
        <f t="shared" si="166"/>
        <v>42272.087766203709</v>
      </c>
      <c r="T1732" s="13">
        <f t="shared" si="167"/>
        <v>42302.087766203709</v>
      </c>
    </row>
    <row r="1733" spans="1:20" ht="32">
      <c r="A1733">
        <v>1731</v>
      </c>
      <c r="B1733" s="1" t="s">
        <v>1732</v>
      </c>
      <c r="C1733" s="1" t="s">
        <v>5841</v>
      </c>
      <c r="D1733" s="4">
        <v>1000</v>
      </c>
      <c r="E1733" s="4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3">
        <f t="shared" si="162"/>
        <v>0</v>
      </c>
      <c r="P1733" s="5" t="e">
        <f t="shared" si="163"/>
        <v>#DIV/0!</v>
      </c>
      <c r="Q1733" s="3" t="str">
        <f t="shared" si="164"/>
        <v>music</v>
      </c>
      <c r="R1733" t="str">
        <f t="shared" si="165"/>
        <v>faith</v>
      </c>
      <c r="S1733" s="13">
        <f t="shared" si="166"/>
        <v>42152.906851851847</v>
      </c>
      <c r="T1733" s="13">
        <f t="shared" si="167"/>
        <v>42166.625</v>
      </c>
    </row>
    <row r="1734" spans="1:20" ht="48">
      <c r="A1734">
        <v>1732</v>
      </c>
      <c r="B1734" s="1" t="s">
        <v>1733</v>
      </c>
      <c r="C1734" s="1" t="s">
        <v>5842</v>
      </c>
      <c r="D1734" s="4">
        <v>4000</v>
      </c>
      <c r="E1734" s="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3">
        <f t="shared" si="162"/>
        <v>0</v>
      </c>
      <c r="P1734" s="5" t="e">
        <f t="shared" si="163"/>
        <v>#DIV/0!</v>
      </c>
      <c r="Q1734" s="3" t="str">
        <f t="shared" si="164"/>
        <v>music</v>
      </c>
      <c r="R1734" t="str">
        <f t="shared" si="165"/>
        <v>faith</v>
      </c>
      <c r="S1734" s="13">
        <f t="shared" si="166"/>
        <v>42325.683807870373</v>
      </c>
      <c r="T1734" s="13">
        <f t="shared" si="167"/>
        <v>42385.208333333328</v>
      </c>
    </row>
    <row r="1735" spans="1:20" ht="48">
      <c r="A1735">
        <v>1733</v>
      </c>
      <c r="B1735" s="1" t="s">
        <v>1734</v>
      </c>
      <c r="C1735" s="1" t="s">
        <v>5843</v>
      </c>
      <c r="D1735" s="4">
        <v>10000</v>
      </c>
      <c r="E1735" s="4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3">
        <f t="shared" si="162"/>
        <v>0</v>
      </c>
      <c r="P1735" s="5" t="e">
        <f t="shared" si="163"/>
        <v>#DIV/0!</v>
      </c>
      <c r="Q1735" s="3" t="str">
        <f t="shared" si="164"/>
        <v>music</v>
      </c>
      <c r="R1735" t="str">
        <f t="shared" si="165"/>
        <v>faith</v>
      </c>
      <c r="S1735" s="13">
        <f t="shared" si="166"/>
        <v>42614.675625000003</v>
      </c>
      <c r="T1735" s="13">
        <f t="shared" si="167"/>
        <v>42626.895833333328</v>
      </c>
    </row>
    <row r="1736" spans="1:20" ht="48">
      <c r="A1736">
        <v>1734</v>
      </c>
      <c r="B1736" s="1" t="s">
        <v>1735</v>
      </c>
      <c r="C1736" s="1" t="s">
        <v>5844</v>
      </c>
      <c r="D1736" s="4">
        <v>4500</v>
      </c>
      <c r="E1736" s="4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3">
        <f t="shared" si="162"/>
        <v>2.2222222222222223E-4</v>
      </c>
      <c r="P1736" s="5">
        <f t="shared" si="163"/>
        <v>1</v>
      </c>
      <c r="Q1736" s="3" t="str">
        <f t="shared" si="164"/>
        <v>music</v>
      </c>
      <c r="R1736" t="str">
        <f t="shared" si="165"/>
        <v>faith</v>
      </c>
      <c r="S1736" s="13">
        <f t="shared" si="166"/>
        <v>42102.036527777775</v>
      </c>
      <c r="T1736" s="13">
        <f t="shared" si="167"/>
        <v>42132.036527777775</v>
      </c>
    </row>
    <row r="1737" spans="1:20" ht="48">
      <c r="A1737">
        <v>1735</v>
      </c>
      <c r="B1737" s="1" t="s">
        <v>1736</v>
      </c>
      <c r="C1737" s="1" t="s">
        <v>5845</v>
      </c>
      <c r="D1737" s="4">
        <v>1000</v>
      </c>
      <c r="E1737" s="4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3">
        <f t="shared" si="162"/>
        <v>0.11</v>
      </c>
      <c r="P1737" s="5">
        <f t="shared" si="163"/>
        <v>55</v>
      </c>
      <c r="Q1737" s="3" t="str">
        <f t="shared" si="164"/>
        <v>music</v>
      </c>
      <c r="R1737" t="str">
        <f t="shared" si="165"/>
        <v>faith</v>
      </c>
      <c r="S1737" s="13">
        <f t="shared" si="166"/>
        <v>42559.814178240747</v>
      </c>
      <c r="T1737" s="13">
        <f t="shared" si="167"/>
        <v>42589.814178240747</v>
      </c>
    </row>
    <row r="1738" spans="1:20" ht="32">
      <c r="A1738">
        <v>1736</v>
      </c>
      <c r="B1738" s="1" t="s">
        <v>1737</v>
      </c>
      <c r="C1738" s="1" t="s">
        <v>5846</v>
      </c>
      <c r="D1738" s="4">
        <v>3000</v>
      </c>
      <c r="E1738" s="4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3">
        <f t="shared" si="162"/>
        <v>7.3333333333333332E-3</v>
      </c>
      <c r="P1738" s="5">
        <f t="shared" si="163"/>
        <v>22</v>
      </c>
      <c r="Q1738" s="3" t="str">
        <f t="shared" si="164"/>
        <v>music</v>
      </c>
      <c r="R1738" t="str">
        <f t="shared" si="165"/>
        <v>faith</v>
      </c>
      <c r="S1738" s="13">
        <f t="shared" si="166"/>
        <v>42286.861493055556</v>
      </c>
      <c r="T1738" s="13">
        <f t="shared" si="167"/>
        <v>42316.90315972222</v>
      </c>
    </row>
    <row r="1739" spans="1:20" ht="48">
      <c r="A1739">
        <v>1737</v>
      </c>
      <c r="B1739" s="1" t="s">
        <v>1738</v>
      </c>
      <c r="C1739" s="1" t="s">
        <v>5847</v>
      </c>
      <c r="D1739" s="4">
        <v>4000</v>
      </c>
      <c r="E1739" s="4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3">
        <f t="shared" si="162"/>
        <v>0.21249999999999999</v>
      </c>
      <c r="P1739" s="5">
        <f t="shared" si="163"/>
        <v>56.666666666666664</v>
      </c>
      <c r="Q1739" s="3" t="str">
        <f t="shared" si="164"/>
        <v>music</v>
      </c>
      <c r="R1739" t="str">
        <f t="shared" si="165"/>
        <v>faith</v>
      </c>
      <c r="S1739" s="13">
        <f t="shared" si="166"/>
        <v>42175.948981481488</v>
      </c>
      <c r="T1739" s="13">
        <f t="shared" si="167"/>
        <v>42205.948981481488</v>
      </c>
    </row>
    <row r="1740" spans="1:20" ht="32">
      <c r="A1740">
        <v>1738</v>
      </c>
      <c r="B1740" s="1" t="s">
        <v>1739</v>
      </c>
      <c r="C1740" s="1" t="s">
        <v>5848</v>
      </c>
      <c r="D1740" s="4">
        <v>5000</v>
      </c>
      <c r="E1740" s="4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3">
        <f t="shared" si="162"/>
        <v>4.0000000000000001E-3</v>
      </c>
      <c r="P1740" s="5">
        <f t="shared" si="163"/>
        <v>20</v>
      </c>
      <c r="Q1740" s="3" t="str">
        <f t="shared" si="164"/>
        <v>music</v>
      </c>
      <c r="R1740" t="str">
        <f t="shared" si="165"/>
        <v>faith</v>
      </c>
      <c r="S1740" s="13">
        <f t="shared" si="166"/>
        <v>41884.874328703707</v>
      </c>
      <c r="T1740" s="13">
        <f t="shared" si="167"/>
        <v>41914.874328703707</v>
      </c>
    </row>
    <row r="1741" spans="1:20" ht="48">
      <c r="A1741">
        <v>1739</v>
      </c>
      <c r="B1741" s="1" t="s">
        <v>1740</v>
      </c>
      <c r="C1741" s="1" t="s">
        <v>5849</v>
      </c>
      <c r="D1741" s="4">
        <v>1000</v>
      </c>
      <c r="E1741" s="4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3">
        <f t="shared" si="162"/>
        <v>1E-3</v>
      </c>
      <c r="P1741" s="5">
        <f t="shared" si="163"/>
        <v>1</v>
      </c>
      <c r="Q1741" s="3" t="str">
        <f t="shared" si="164"/>
        <v>music</v>
      </c>
      <c r="R1741" t="str">
        <f t="shared" si="165"/>
        <v>faith</v>
      </c>
      <c r="S1741" s="13">
        <f t="shared" si="166"/>
        <v>42435.874212962968</v>
      </c>
      <c r="T1741" s="13">
        <f t="shared" si="167"/>
        <v>42494.832546296297</v>
      </c>
    </row>
    <row r="1742" spans="1:20" ht="48">
      <c r="A1742">
        <v>1740</v>
      </c>
      <c r="B1742" s="1" t="s">
        <v>1741</v>
      </c>
      <c r="C1742" s="1" t="s">
        <v>5850</v>
      </c>
      <c r="D1742" s="4">
        <v>3000</v>
      </c>
      <c r="E1742" s="4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3">
        <f t="shared" si="162"/>
        <v>0</v>
      </c>
      <c r="P1742" s="5" t="e">
        <f t="shared" si="163"/>
        <v>#DIV/0!</v>
      </c>
      <c r="Q1742" s="3" t="str">
        <f t="shared" si="164"/>
        <v>music</v>
      </c>
      <c r="R1742" t="str">
        <f t="shared" si="165"/>
        <v>faith</v>
      </c>
      <c r="S1742" s="13">
        <f t="shared" si="166"/>
        <v>42171.817384259266</v>
      </c>
      <c r="T1742" s="13">
        <f t="shared" si="167"/>
        <v>42201.817384259266</v>
      </c>
    </row>
    <row r="1743" spans="1:20" ht="32">
      <c r="A1743">
        <v>1741</v>
      </c>
      <c r="B1743" s="1" t="s">
        <v>1742</v>
      </c>
      <c r="C1743" s="1" t="s">
        <v>5851</v>
      </c>
      <c r="D1743" s="4">
        <v>1200</v>
      </c>
      <c r="E1743" s="4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3">
        <f t="shared" si="162"/>
        <v>1.1083333333333334</v>
      </c>
      <c r="P1743" s="5">
        <f t="shared" si="163"/>
        <v>25.576923076923077</v>
      </c>
      <c r="Q1743" s="3" t="str">
        <f t="shared" si="164"/>
        <v>photography</v>
      </c>
      <c r="R1743" t="str">
        <f t="shared" si="165"/>
        <v>photobooks</v>
      </c>
      <c r="S1743" s="13">
        <f t="shared" si="166"/>
        <v>42120.628136574072</v>
      </c>
      <c r="T1743" s="13">
        <f t="shared" si="167"/>
        <v>42165.628136574072</v>
      </c>
    </row>
    <row r="1744" spans="1:20" ht="48">
      <c r="A1744">
        <v>1742</v>
      </c>
      <c r="B1744" s="1" t="s">
        <v>1743</v>
      </c>
      <c r="C1744" s="1" t="s">
        <v>5852</v>
      </c>
      <c r="D1744" s="4">
        <v>2000</v>
      </c>
      <c r="E1744" s="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3">
        <f t="shared" si="162"/>
        <v>1.0874999999999999</v>
      </c>
      <c r="P1744" s="5">
        <f t="shared" si="163"/>
        <v>63.970588235294116</v>
      </c>
      <c r="Q1744" s="3" t="str">
        <f t="shared" si="164"/>
        <v>photography</v>
      </c>
      <c r="R1744" t="str">
        <f t="shared" si="165"/>
        <v>photobooks</v>
      </c>
      <c r="S1744" s="13">
        <f t="shared" si="166"/>
        <v>42710.876967592587</v>
      </c>
      <c r="T1744" s="13">
        <f t="shared" si="167"/>
        <v>42742.875</v>
      </c>
    </row>
    <row r="1745" spans="1:20" ht="48">
      <c r="A1745">
        <v>1743</v>
      </c>
      <c r="B1745" s="1" t="s">
        <v>1744</v>
      </c>
      <c r="C1745" s="1" t="s">
        <v>5853</v>
      </c>
      <c r="D1745" s="4">
        <v>6000</v>
      </c>
      <c r="E1745" s="4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3">
        <f t="shared" si="162"/>
        <v>1.0041666666666667</v>
      </c>
      <c r="P1745" s="5">
        <f t="shared" si="163"/>
        <v>89.925373134328353</v>
      </c>
      <c r="Q1745" s="3" t="str">
        <f t="shared" si="164"/>
        <v>photography</v>
      </c>
      <c r="R1745" t="str">
        <f t="shared" si="165"/>
        <v>photobooks</v>
      </c>
      <c r="S1745" s="13">
        <f t="shared" si="166"/>
        <v>42586.925636574073</v>
      </c>
      <c r="T1745" s="13">
        <f t="shared" si="167"/>
        <v>42609.165972222225</v>
      </c>
    </row>
    <row r="1746" spans="1:20" ht="48">
      <c r="A1746">
        <v>1744</v>
      </c>
      <c r="B1746" s="1" t="s">
        <v>1745</v>
      </c>
      <c r="C1746" s="1" t="s">
        <v>5854</v>
      </c>
      <c r="D1746" s="4">
        <v>5500</v>
      </c>
      <c r="E1746" s="4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3">
        <f t="shared" si="162"/>
        <v>1.1845454545454546</v>
      </c>
      <c r="P1746" s="5">
        <f t="shared" si="163"/>
        <v>93.071428571428569</v>
      </c>
      <c r="Q1746" s="3" t="str">
        <f t="shared" si="164"/>
        <v>photography</v>
      </c>
      <c r="R1746" t="str">
        <f t="shared" si="165"/>
        <v>photobooks</v>
      </c>
      <c r="S1746" s="13">
        <f t="shared" si="166"/>
        <v>42026.605057870373</v>
      </c>
      <c r="T1746" s="13">
        <f t="shared" si="167"/>
        <v>42071.563391203701</v>
      </c>
    </row>
    <row r="1747" spans="1:20" ht="48">
      <c r="A1747">
        <v>1745</v>
      </c>
      <c r="B1747" s="1" t="s">
        <v>1746</v>
      </c>
      <c r="C1747" s="1" t="s">
        <v>5855</v>
      </c>
      <c r="D1747" s="4">
        <v>7000</v>
      </c>
      <c r="E1747" s="4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3">
        <f t="shared" si="162"/>
        <v>1.1401428571428571</v>
      </c>
      <c r="P1747" s="5">
        <f t="shared" si="163"/>
        <v>89.674157303370791</v>
      </c>
      <c r="Q1747" s="3" t="str">
        <f t="shared" si="164"/>
        <v>photography</v>
      </c>
      <c r="R1747" t="str">
        <f t="shared" si="165"/>
        <v>photobooks</v>
      </c>
      <c r="S1747" s="13">
        <f t="shared" si="166"/>
        <v>42690.259699074071</v>
      </c>
      <c r="T1747" s="13">
        <f t="shared" si="167"/>
        <v>42726.083333333328</v>
      </c>
    </row>
    <row r="1748" spans="1:20" ht="48">
      <c r="A1748">
        <v>1746</v>
      </c>
      <c r="B1748" s="1" t="s">
        <v>1747</v>
      </c>
      <c r="C1748" s="1" t="s">
        <v>5856</v>
      </c>
      <c r="D1748" s="4">
        <v>15000</v>
      </c>
      <c r="E1748" s="4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3">
        <f t="shared" si="162"/>
        <v>1.4810000000000001</v>
      </c>
      <c r="P1748" s="5">
        <f t="shared" si="163"/>
        <v>207.61682242990653</v>
      </c>
      <c r="Q1748" s="3" t="str">
        <f t="shared" si="164"/>
        <v>photography</v>
      </c>
      <c r="R1748" t="str">
        <f t="shared" si="165"/>
        <v>photobooks</v>
      </c>
      <c r="S1748" s="13">
        <f t="shared" si="166"/>
        <v>42668.176701388889</v>
      </c>
      <c r="T1748" s="13">
        <f t="shared" si="167"/>
        <v>42698.083333333328</v>
      </c>
    </row>
    <row r="1749" spans="1:20" ht="48">
      <c r="A1749">
        <v>1747</v>
      </c>
      <c r="B1749" s="1" t="s">
        <v>1748</v>
      </c>
      <c r="C1749" s="1" t="s">
        <v>5857</v>
      </c>
      <c r="D1749" s="4">
        <v>9000</v>
      </c>
      <c r="E1749" s="4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3">
        <f t="shared" si="162"/>
        <v>1.0495555555555556</v>
      </c>
      <c r="P1749" s="5">
        <f t="shared" si="163"/>
        <v>59.408805031446541</v>
      </c>
      <c r="Q1749" s="3" t="str">
        <f t="shared" si="164"/>
        <v>photography</v>
      </c>
      <c r="R1749" t="str">
        <f t="shared" si="165"/>
        <v>photobooks</v>
      </c>
      <c r="S1749" s="13">
        <f t="shared" si="166"/>
        <v>42292.435532407413</v>
      </c>
      <c r="T1749" s="13">
        <f t="shared" si="167"/>
        <v>42321.625</v>
      </c>
    </row>
    <row r="1750" spans="1:20" ht="32">
      <c r="A1750">
        <v>1748</v>
      </c>
      <c r="B1750" s="1" t="s">
        <v>1749</v>
      </c>
      <c r="C1750" s="1" t="s">
        <v>5858</v>
      </c>
      <c r="D1750" s="4">
        <v>50000</v>
      </c>
      <c r="E1750" s="4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3">
        <f t="shared" si="162"/>
        <v>1.29948</v>
      </c>
      <c r="P1750" s="5">
        <f t="shared" si="163"/>
        <v>358.97237569060775</v>
      </c>
      <c r="Q1750" s="3" t="str">
        <f t="shared" si="164"/>
        <v>photography</v>
      </c>
      <c r="R1750" t="str">
        <f t="shared" si="165"/>
        <v>photobooks</v>
      </c>
      <c r="S1750" s="13">
        <f t="shared" si="166"/>
        <v>42219.950729166667</v>
      </c>
      <c r="T1750" s="13">
        <f t="shared" si="167"/>
        <v>42249.950729166667</v>
      </c>
    </row>
    <row r="1751" spans="1:20" ht="32">
      <c r="A1751">
        <v>1749</v>
      </c>
      <c r="B1751" s="1" t="s">
        <v>1750</v>
      </c>
      <c r="C1751" s="1" t="s">
        <v>5859</v>
      </c>
      <c r="D1751" s="4">
        <v>10050</v>
      </c>
      <c r="E1751" s="4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3">
        <f t="shared" si="162"/>
        <v>1.2348756218905472</v>
      </c>
      <c r="P1751" s="5">
        <f t="shared" si="163"/>
        <v>94.736641221374043</v>
      </c>
      <c r="Q1751" s="3" t="str">
        <f t="shared" si="164"/>
        <v>photography</v>
      </c>
      <c r="R1751" t="str">
        <f t="shared" si="165"/>
        <v>photobooks</v>
      </c>
      <c r="S1751" s="13">
        <f t="shared" si="166"/>
        <v>42758.975937499999</v>
      </c>
      <c r="T1751" s="13">
        <f t="shared" si="167"/>
        <v>42795.791666666672</v>
      </c>
    </row>
    <row r="1752" spans="1:20" ht="48">
      <c r="A1752">
        <v>1750</v>
      </c>
      <c r="B1752" s="1" t="s">
        <v>1751</v>
      </c>
      <c r="C1752" s="1" t="s">
        <v>5860</v>
      </c>
      <c r="D1752" s="4">
        <v>5000</v>
      </c>
      <c r="E1752" s="4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3">
        <f t="shared" si="162"/>
        <v>2.0162</v>
      </c>
      <c r="P1752" s="5">
        <f t="shared" si="163"/>
        <v>80.647999999999996</v>
      </c>
      <c r="Q1752" s="3" t="str">
        <f t="shared" si="164"/>
        <v>photography</v>
      </c>
      <c r="R1752" t="str">
        <f t="shared" si="165"/>
        <v>photobooks</v>
      </c>
      <c r="S1752" s="13">
        <f t="shared" si="166"/>
        <v>42454.836851851855</v>
      </c>
      <c r="T1752" s="13">
        <f t="shared" si="167"/>
        <v>42479.836851851855</v>
      </c>
    </row>
    <row r="1753" spans="1:20" ht="32">
      <c r="A1753">
        <v>1751</v>
      </c>
      <c r="B1753" s="1" t="s">
        <v>1752</v>
      </c>
      <c r="C1753" s="1" t="s">
        <v>5861</v>
      </c>
      <c r="D1753" s="4">
        <v>10000</v>
      </c>
      <c r="E1753" s="4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3">
        <f t="shared" si="162"/>
        <v>1.0289999999999999</v>
      </c>
      <c r="P1753" s="5">
        <f t="shared" si="163"/>
        <v>168.68852459016392</v>
      </c>
      <c r="Q1753" s="3" t="str">
        <f t="shared" si="164"/>
        <v>photography</v>
      </c>
      <c r="R1753" t="str">
        <f t="shared" si="165"/>
        <v>photobooks</v>
      </c>
      <c r="S1753" s="13">
        <f t="shared" si="166"/>
        <v>42052.7815162037</v>
      </c>
      <c r="T1753" s="13">
        <f t="shared" si="167"/>
        <v>42082.739849537036</v>
      </c>
    </row>
    <row r="1754" spans="1:20" ht="32">
      <c r="A1754">
        <v>1752</v>
      </c>
      <c r="B1754" s="1" t="s">
        <v>1753</v>
      </c>
      <c r="C1754" s="1" t="s">
        <v>5862</v>
      </c>
      <c r="D1754" s="4">
        <v>1200</v>
      </c>
      <c r="E1754" s="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3">
        <f t="shared" si="162"/>
        <v>2.6016666666666666</v>
      </c>
      <c r="P1754" s="5">
        <f t="shared" si="163"/>
        <v>34.68888888888889</v>
      </c>
      <c r="Q1754" s="3" t="str">
        <f t="shared" si="164"/>
        <v>photography</v>
      </c>
      <c r="R1754" t="str">
        <f t="shared" si="165"/>
        <v>photobooks</v>
      </c>
      <c r="S1754" s="13">
        <f t="shared" si="166"/>
        <v>42627.253263888888</v>
      </c>
      <c r="T1754" s="13">
        <f t="shared" si="167"/>
        <v>42657.253263888888</v>
      </c>
    </row>
    <row r="1755" spans="1:20" ht="48">
      <c r="A1755">
        <v>1753</v>
      </c>
      <c r="B1755" s="1" t="s">
        <v>1754</v>
      </c>
      <c r="C1755" s="1" t="s">
        <v>5863</v>
      </c>
      <c r="D1755" s="4">
        <v>15000</v>
      </c>
      <c r="E1755" s="4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3">
        <f t="shared" si="162"/>
        <v>1.08</v>
      </c>
      <c r="P1755" s="5">
        <f t="shared" si="163"/>
        <v>462.85714285714283</v>
      </c>
      <c r="Q1755" s="3" t="str">
        <f t="shared" si="164"/>
        <v>photography</v>
      </c>
      <c r="R1755" t="str">
        <f t="shared" si="165"/>
        <v>photobooks</v>
      </c>
      <c r="S1755" s="13">
        <f t="shared" si="166"/>
        <v>42420.74962962963</v>
      </c>
      <c r="T1755" s="13">
        <f t="shared" si="167"/>
        <v>42450.707962962959</v>
      </c>
    </row>
    <row r="1756" spans="1:20" ht="48">
      <c r="A1756">
        <v>1754</v>
      </c>
      <c r="B1756" s="1" t="s">
        <v>1755</v>
      </c>
      <c r="C1756" s="1" t="s">
        <v>5864</v>
      </c>
      <c r="D1756" s="4">
        <v>8500</v>
      </c>
      <c r="E1756" s="4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3">
        <f t="shared" si="162"/>
        <v>1.1052941176470588</v>
      </c>
      <c r="P1756" s="5">
        <f t="shared" si="163"/>
        <v>104.38888888888889</v>
      </c>
      <c r="Q1756" s="3" t="str">
        <f t="shared" si="164"/>
        <v>photography</v>
      </c>
      <c r="R1756" t="str">
        <f t="shared" si="165"/>
        <v>photobooks</v>
      </c>
      <c r="S1756" s="13">
        <f t="shared" si="166"/>
        <v>42067.876770833333</v>
      </c>
      <c r="T1756" s="13">
        <f t="shared" si="167"/>
        <v>42097.835104166668</v>
      </c>
    </row>
    <row r="1757" spans="1:20" ht="48">
      <c r="A1757">
        <v>1755</v>
      </c>
      <c r="B1757" s="1" t="s">
        <v>1756</v>
      </c>
      <c r="C1757" s="1" t="s">
        <v>5865</v>
      </c>
      <c r="D1757" s="4">
        <v>25</v>
      </c>
      <c r="E1757" s="4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3">
        <f t="shared" si="162"/>
        <v>1.2</v>
      </c>
      <c r="P1757" s="5">
        <f t="shared" si="163"/>
        <v>7.5</v>
      </c>
      <c r="Q1757" s="3" t="str">
        <f t="shared" si="164"/>
        <v>photography</v>
      </c>
      <c r="R1757" t="str">
        <f t="shared" si="165"/>
        <v>photobooks</v>
      </c>
      <c r="S1757" s="13">
        <f t="shared" si="166"/>
        <v>42252.788900462961</v>
      </c>
      <c r="T1757" s="13">
        <f t="shared" si="167"/>
        <v>42282.788900462961</v>
      </c>
    </row>
    <row r="1758" spans="1:20" ht="48">
      <c r="A1758">
        <v>1756</v>
      </c>
      <c r="B1758" s="1" t="s">
        <v>1757</v>
      </c>
      <c r="C1758" s="1" t="s">
        <v>5866</v>
      </c>
      <c r="D1758" s="4">
        <v>5500</v>
      </c>
      <c r="E1758" s="4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3">
        <f t="shared" si="162"/>
        <v>1.0282909090909091</v>
      </c>
      <c r="P1758" s="5">
        <f t="shared" si="163"/>
        <v>47.13</v>
      </c>
      <c r="Q1758" s="3" t="str">
        <f t="shared" si="164"/>
        <v>photography</v>
      </c>
      <c r="R1758" t="str">
        <f t="shared" si="165"/>
        <v>photobooks</v>
      </c>
      <c r="S1758" s="13">
        <f t="shared" si="166"/>
        <v>42571.167465277773</v>
      </c>
      <c r="T1758" s="13">
        <f t="shared" si="167"/>
        <v>42611.167465277773</v>
      </c>
    </row>
    <row r="1759" spans="1:20" ht="32">
      <c r="A1759">
        <v>1757</v>
      </c>
      <c r="B1759" s="1" t="s">
        <v>1758</v>
      </c>
      <c r="C1759" s="1" t="s">
        <v>5867</v>
      </c>
      <c r="D1759" s="4">
        <v>5000</v>
      </c>
      <c r="E1759" s="4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3">
        <f t="shared" si="162"/>
        <v>1.1599999999999999</v>
      </c>
      <c r="P1759" s="5">
        <f t="shared" si="163"/>
        <v>414.28571428571428</v>
      </c>
      <c r="Q1759" s="3" t="str">
        <f t="shared" si="164"/>
        <v>photography</v>
      </c>
      <c r="R1759" t="str">
        <f t="shared" si="165"/>
        <v>photobooks</v>
      </c>
      <c r="S1759" s="13">
        <f t="shared" si="166"/>
        <v>42733.827349537038</v>
      </c>
      <c r="T1759" s="13">
        <f t="shared" si="167"/>
        <v>42763.811805555553</v>
      </c>
    </row>
    <row r="1760" spans="1:20" ht="48">
      <c r="A1760">
        <v>1758</v>
      </c>
      <c r="B1760" s="1" t="s">
        <v>1759</v>
      </c>
      <c r="C1760" s="1" t="s">
        <v>5868</v>
      </c>
      <c r="D1760" s="4">
        <v>1000</v>
      </c>
      <c r="E1760" s="4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3">
        <f t="shared" si="162"/>
        <v>1.147</v>
      </c>
      <c r="P1760" s="5">
        <f t="shared" si="163"/>
        <v>42.481481481481481</v>
      </c>
      <c r="Q1760" s="3" t="str">
        <f t="shared" si="164"/>
        <v>photography</v>
      </c>
      <c r="R1760" t="str">
        <f t="shared" si="165"/>
        <v>photobooks</v>
      </c>
      <c r="S1760" s="13">
        <f t="shared" si="166"/>
        <v>42505.955925925926</v>
      </c>
      <c r="T1760" s="13">
        <f t="shared" si="167"/>
        <v>42565.955925925926</v>
      </c>
    </row>
    <row r="1761" spans="1:20" ht="32">
      <c r="A1761">
        <v>1759</v>
      </c>
      <c r="B1761" s="1" t="s">
        <v>1760</v>
      </c>
      <c r="C1761" s="1" t="s">
        <v>5869</v>
      </c>
      <c r="D1761" s="4">
        <v>5000</v>
      </c>
      <c r="E1761" s="4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3">
        <f t="shared" si="162"/>
        <v>1.0660000000000001</v>
      </c>
      <c r="P1761" s="5">
        <f t="shared" si="163"/>
        <v>108.77551020408163</v>
      </c>
      <c r="Q1761" s="3" t="str">
        <f t="shared" si="164"/>
        <v>photography</v>
      </c>
      <c r="R1761" t="str">
        <f t="shared" si="165"/>
        <v>photobooks</v>
      </c>
      <c r="S1761" s="13">
        <f t="shared" si="166"/>
        <v>42068.829039351855</v>
      </c>
      <c r="T1761" s="13">
        <f t="shared" si="167"/>
        <v>42088.787372685183</v>
      </c>
    </row>
    <row r="1762" spans="1:20" ht="48">
      <c r="A1762">
        <v>1760</v>
      </c>
      <c r="B1762" s="1" t="s">
        <v>1761</v>
      </c>
      <c r="C1762" s="1" t="s">
        <v>5870</v>
      </c>
      <c r="D1762" s="4">
        <v>5000</v>
      </c>
      <c r="E1762" s="4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3">
        <f t="shared" si="162"/>
        <v>1.6544000000000001</v>
      </c>
      <c r="P1762" s="5">
        <f t="shared" si="163"/>
        <v>81.098039215686271</v>
      </c>
      <c r="Q1762" s="3" t="str">
        <f t="shared" si="164"/>
        <v>photography</v>
      </c>
      <c r="R1762" t="str">
        <f t="shared" si="165"/>
        <v>photobooks</v>
      </c>
      <c r="S1762" s="13">
        <f t="shared" si="166"/>
        <v>42405.67260416667</v>
      </c>
      <c r="T1762" s="13">
        <f t="shared" si="167"/>
        <v>42425.67260416667</v>
      </c>
    </row>
    <row r="1763" spans="1:20" ht="32">
      <c r="A1763">
        <v>1761</v>
      </c>
      <c r="B1763" s="1" t="s">
        <v>1762</v>
      </c>
      <c r="C1763" s="1" t="s">
        <v>5871</v>
      </c>
      <c r="D1763" s="4">
        <v>100</v>
      </c>
      <c r="E1763" s="4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3">
        <f t="shared" si="162"/>
        <v>1.55</v>
      </c>
      <c r="P1763" s="5">
        <f t="shared" si="163"/>
        <v>51.666666666666664</v>
      </c>
      <c r="Q1763" s="3" t="str">
        <f t="shared" si="164"/>
        <v>photography</v>
      </c>
      <c r="R1763" t="str">
        <f t="shared" si="165"/>
        <v>photobooks</v>
      </c>
      <c r="S1763" s="13">
        <f t="shared" si="166"/>
        <v>42209.567824074074</v>
      </c>
      <c r="T1763" s="13">
        <f t="shared" si="167"/>
        <v>42259.567824074074</v>
      </c>
    </row>
    <row r="1764" spans="1:20" ht="16">
      <c r="A1764">
        <v>1762</v>
      </c>
      <c r="B1764" s="1" t="s">
        <v>1763</v>
      </c>
      <c r="C1764" s="1" t="s">
        <v>5872</v>
      </c>
      <c r="D1764" s="4">
        <v>100</v>
      </c>
      <c r="E1764" s="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3">
        <f t="shared" si="162"/>
        <v>8.85</v>
      </c>
      <c r="P1764" s="5">
        <f t="shared" si="163"/>
        <v>35.4</v>
      </c>
      <c r="Q1764" s="3" t="str">
        <f t="shared" si="164"/>
        <v>photography</v>
      </c>
      <c r="R1764" t="str">
        <f t="shared" si="165"/>
        <v>photobooks</v>
      </c>
      <c r="S1764" s="13">
        <f t="shared" si="166"/>
        <v>42410.982002314813</v>
      </c>
      <c r="T1764" s="13">
        <f t="shared" si="167"/>
        <v>42440.982002314813</v>
      </c>
    </row>
    <row r="1765" spans="1:20" ht="48">
      <c r="A1765">
        <v>1763</v>
      </c>
      <c r="B1765" s="1" t="s">
        <v>1764</v>
      </c>
      <c r="C1765" s="1" t="s">
        <v>5873</v>
      </c>
      <c r="D1765" s="4">
        <v>12000</v>
      </c>
      <c r="E1765" s="4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3">
        <f t="shared" si="162"/>
        <v>1.0190833333333333</v>
      </c>
      <c r="P1765" s="5">
        <f t="shared" si="163"/>
        <v>103.63559322033899</v>
      </c>
      <c r="Q1765" s="3" t="str">
        <f t="shared" si="164"/>
        <v>photography</v>
      </c>
      <c r="R1765" t="str">
        <f t="shared" si="165"/>
        <v>photobooks</v>
      </c>
      <c r="S1765" s="13">
        <f t="shared" si="166"/>
        <v>42636.868518518517</v>
      </c>
      <c r="T1765" s="13">
        <f t="shared" si="167"/>
        <v>42666.868518518517</v>
      </c>
    </row>
    <row r="1766" spans="1:20" ht="48">
      <c r="A1766">
        <v>1764</v>
      </c>
      <c r="B1766" s="1" t="s">
        <v>1765</v>
      </c>
      <c r="C1766" s="1" t="s">
        <v>5874</v>
      </c>
      <c r="D1766" s="4">
        <v>11000</v>
      </c>
      <c r="E1766" s="4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3">
        <f t="shared" si="162"/>
        <v>0.19600000000000001</v>
      </c>
      <c r="P1766" s="5">
        <f t="shared" si="163"/>
        <v>55.282051282051285</v>
      </c>
      <c r="Q1766" s="3" t="str">
        <f t="shared" si="164"/>
        <v>photography</v>
      </c>
      <c r="R1766" t="str">
        <f t="shared" si="165"/>
        <v>photobooks</v>
      </c>
      <c r="S1766" s="13">
        <f t="shared" si="166"/>
        <v>41825.485868055555</v>
      </c>
      <c r="T1766" s="13">
        <f t="shared" si="167"/>
        <v>41854.485868055555</v>
      </c>
    </row>
    <row r="1767" spans="1:20" ht="48">
      <c r="A1767">
        <v>1765</v>
      </c>
      <c r="B1767" s="1" t="s">
        <v>1766</v>
      </c>
      <c r="C1767" s="1" t="s">
        <v>5875</v>
      </c>
      <c r="D1767" s="4">
        <v>12500</v>
      </c>
      <c r="E1767" s="4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3">
        <f t="shared" si="162"/>
        <v>0.59467839999999994</v>
      </c>
      <c r="P1767" s="5">
        <f t="shared" si="163"/>
        <v>72.16970873786407</v>
      </c>
      <c r="Q1767" s="3" t="str">
        <f t="shared" si="164"/>
        <v>photography</v>
      </c>
      <c r="R1767" t="str">
        <f t="shared" si="165"/>
        <v>photobooks</v>
      </c>
      <c r="S1767" s="13">
        <f t="shared" si="166"/>
        <v>41834.980462962965</v>
      </c>
      <c r="T1767" s="13">
        <f t="shared" si="167"/>
        <v>41864.980462962965</v>
      </c>
    </row>
    <row r="1768" spans="1:20" ht="32">
      <c r="A1768">
        <v>1766</v>
      </c>
      <c r="B1768" s="1" t="s">
        <v>1767</v>
      </c>
      <c r="C1768" s="1" t="s">
        <v>5876</v>
      </c>
      <c r="D1768" s="4">
        <v>1500</v>
      </c>
      <c r="E1768" s="4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3">
        <f t="shared" si="162"/>
        <v>0</v>
      </c>
      <c r="P1768" s="5" t="e">
        <f t="shared" si="163"/>
        <v>#DIV/0!</v>
      </c>
      <c r="Q1768" s="3" t="str">
        <f t="shared" si="164"/>
        <v>photography</v>
      </c>
      <c r="R1768" t="str">
        <f t="shared" si="165"/>
        <v>photobooks</v>
      </c>
      <c r="S1768" s="13">
        <f t="shared" si="166"/>
        <v>41855.859814814816</v>
      </c>
      <c r="T1768" s="13">
        <f t="shared" si="167"/>
        <v>41876.859814814816</v>
      </c>
    </row>
    <row r="1769" spans="1:20" ht="32">
      <c r="A1769">
        <v>1767</v>
      </c>
      <c r="B1769" s="1" t="s">
        <v>1768</v>
      </c>
      <c r="C1769" s="1" t="s">
        <v>5877</v>
      </c>
      <c r="D1769" s="4">
        <v>5000</v>
      </c>
      <c r="E1769" s="4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3">
        <f t="shared" si="162"/>
        <v>0.4572</v>
      </c>
      <c r="P1769" s="5">
        <f t="shared" si="163"/>
        <v>58.615384615384613</v>
      </c>
      <c r="Q1769" s="3" t="str">
        <f t="shared" si="164"/>
        <v>photography</v>
      </c>
      <c r="R1769" t="str">
        <f t="shared" si="165"/>
        <v>photobooks</v>
      </c>
      <c r="S1769" s="13">
        <f t="shared" si="166"/>
        <v>41824.658379629633</v>
      </c>
      <c r="T1769" s="13">
        <f t="shared" si="167"/>
        <v>41854.658379629633</v>
      </c>
    </row>
    <row r="1770" spans="1:20" ht="48">
      <c r="A1770">
        <v>1768</v>
      </c>
      <c r="B1770" s="1" t="s">
        <v>1769</v>
      </c>
      <c r="C1770" s="1" t="s">
        <v>5878</v>
      </c>
      <c r="D1770" s="4">
        <v>5000</v>
      </c>
      <c r="E1770" s="4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3">
        <f t="shared" si="162"/>
        <v>3.7400000000000003E-2</v>
      </c>
      <c r="P1770" s="5">
        <f t="shared" si="163"/>
        <v>12.466666666666667</v>
      </c>
      <c r="Q1770" s="3" t="str">
        <f t="shared" si="164"/>
        <v>photography</v>
      </c>
      <c r="R1770" t="str">
        <f t="shared" si="165"/>
        <v>photobooks</v>
      </c>
      <c r="S1770" s="13">
        <f t="shared" si="166"/>
        <v>41849.560694444444</v>
      </c>
      <c r="T1770" s="13">
        <f t="shared" si="167"/>
        <v>41909.560694444444</v>
      </c>
    </row>
    <row r="1771" spans="1:20" ht="48">
      <c r="A1771">
        <v>1769</v>
      </c>
      <c r="B1771" s="1" t="s">
        <v>1770</v>
      </c>
      <c r="C1771" s="1" t="s">
        <v>5879</v>
      </c>
      <c r="D1771" s="4">
        <v>40000</v>
      </c>
      <c r="E1771" s="4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3">
        <f t="shared" si="162"/>
        <v>2.7025E-2</v>
      </c>
      <c r="P1771" s="5">
        <f t="shared" si="163"/>
        <v>49.136363636363633</v>
      </c>
      <c r="Q1771" s="3" t="str">
        <f t="shared" si="164"/>
        <v>photography</v>
      </c>
      <c r="R1771" t="str">
        <f t="shared" si="165"/>
        <v>photobooks</v>
      </c>
      <c r="S1771" s="13">
        <f t="shared" si="166"/>
        <v>41987.818969907406</v>
      </c>
      <c r="T1771" s="13">
        <f t="shared" si="167"/>
        <v>42017.818969907406</v>
      </c>
    </row>
    <row r="1772" spans="1:20" ht="48">
      <c r="A1772">
        <v>1770</v>
      </c>
      <c r="B1772" s="1" t="s">
        <v>1771</v>
      </c>
      <c r="C1772" s="1" t="s">
        <v>5880</v>
      </c>
      <c r="D1772" s="4">
        <v>24500</v>
      </c>
      <c r="E1772" s="4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3">
        <f t="shared" si="162"/>
        <v>0.56514285714285717</v>
      </c>
      <c r="P1772" s="5">
        <f t="shared" si="163"/>
        <v>150.5</v>
      </c>
      <c r="Q1772" s="3" t="str">
        <f t="shared" si="164"/>
        <v>photography</v>
      </c>
      <c r="R1772" t="str">
        <f t="shared" si="165"/>
        <v>photobooks</v>
      </c>
      <c r="S1772" s="13">
        <f t="shared" si="166"/>
        <v>41891.780023148152</v>
      </c>
      <c r="T1772" s="13">
        <f t="shared" si="167"/>
        <v>41926.780023148152</v>
      </c>
    </row>
    <row r="1773" spans="1:20" ht="48">
      <c r="A1773">
        <v>1771</v>
      </c>
      <c r="B1773" s="1" t="s">
        <v>1772</v>
      </c>
      <c r="C1773" s="1" t="s">
        <v>5881</v>
      </c>
      <c r="D1773" s="4">
        <v>4200</v>
      </c>
      <c r="E1773" s="4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3">
        <f t="shared" si="162"/>
        <v>0.21309523809523809</v>
      </c>
      <c r="P1773" s="5">
        <f t="shared" si="163"/>
        <v>35.799999999999997</v>
      </c>
      <c r="Q1773" s="3" t="str">
        <f t="shared" si="164"/>
        <v>photography</v>
      </c>
      <c r="R1773" t="str">
        <f t="shared" si="165"/>
        <v>photobooks</v>
      </c>
      <c r="S1773" s="13">
        <f t="shared" si="166"/>
        <v>41905.979629629634</v>
      </c>
      <c r="T1773" s="13">
        <f t="shared" si="167"/>
        <v>41935.979629629634</v>
      </c>
    </row>
    <row r="1774" spans="1:20" ht="32">
      <c r="A1774">
        <v>1772</v>
      </c>
      <c r="B1774" s="1" t="s">
        <v>1773</v>
      </c>
      <c r="C1774" s="1" t="s">
        <v>5882</v>
      </c>
      <c r="D1774" s="4">
        <v>5500</v>
      </c>
      <c r="E1774" s="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3">
        <f t="shared" si="162"/>
        <v>0.156</v>
      </c>
      <c r="P1774" s="5">
        <f t="shared" si="163"/>
        <v>45.157894736842103</v>
      </c>
      <c r="Q1774" s="3" t="str">
        <f t="shared" si="164"/>
        <v>photography</v>
      </c>
      <c r="R1774" t="str">
        <f t="shared" si="165"/>
        <v>photobooks</v>
      </c>
      <c r="S1774" s="13">
        <f t="shared" si="166"/>
        <v>41766.718009259261</v>
      </c>
      <c r="T1774" s="13">
        <f t="shared" si="167"/>
        <v>41826.718009259261</v>
      </c>
    </row>
    <row r="1775" spans="1:20" ht="48">
      <c r="A1775">
        <v>1773</v>
      </c>
      <c r="B1775" s="1" t="s">
        <v>1774</v>
      </c>
      <c r="C1775" s="1" t="s">
        <v>5883</v>
      </c>
      <c r="D1775" s="4">
        <v>30000</v>
      </c>
      <c r="E1775" s="4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3">
        <f t="shared" si="162"/>
        <v>6.2566666666666673E-2</v>
      </c>
      <c r="P1775" s="5">
        <f t="shared" si="163"/>
        <v>98.78947368421052</v>
      </c>
      <c r="Q1775" s="3" t="str">
        <f t="shared" si="164"/>
        <v>photography</v>
      </c>
      <c r="R1775" t="str">
        <f t="shared" si="165"/>
        <v>photobooks</v>
      </c>
      <c r="S1775" s="13">
        <f t="shared" si="166"/>
        <v>41978.760393518518</v>
      </c>
      <c r="T1775" s="13">
        <f t="shared" si="167"/>
        <v>42023.760393518518</v>
      </c>
    </row>
    <row r="1776" spans="1:20" ht="48">
      <c r="A1776">
        <v>1774</v>
      </c>
      <c r="B1776" s="1" t="s">
        <v>1775</v>
      </c>
      <c r="C1776" s="1" t="s">
        <v>5884</v>
      </c>
      <c r="D1776" s="4">
        <v>2500</v>
      </c>
      <c r="E1776" s="4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3">
        <f t="shared" si="162"/>
        <v>0.4592</v>
      </c>
      <c r="P1776" s="5">
        <f t="shared" si="163"/>
        <v>88.307692307692307</v>
      </c>
      <c r="Q1776" s="3" t="str">
        <f t="shared" si="164"/>
        <v>photography</v>
      </c>
      <c r="R1776" t="str">
        <f t="shared" si="165"/>
        <v>photobooks</v>
      </c>
      <c r="S1776" s="13">
        <f t="shared" si="166"/>
        <v>41930.218657407408</v>
      </c>
      <c r="T1776" s="13">
        <f t="shared" si="167"/>
        <v>41972.624305555553</v>
      </c>
    </row>
    <row r="1777" spans="1:20" ht="48">
      <c r="A1777">
        <v>1775</v>
      </c>
      <c r="B1777" s="1" t="s">
        <v>1776</v>
      </c>
      <c r="C1777" s="1" t="s">
        <v>5885</v>
      </c>
      <c r="D1777" s="4">
        <v>32500</v>
      </c>
      <c r="E1777" s="4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3">
        <f t="shared" si="162"/>
        <v>0.65101538461538466</v>
      </c>
      <c r="P1777" s="5">
        <f t="shared" si="163"/>
        <v>170.62903225806451</v>
      </c>
      <c r="Q1777" s="3" t="str">
        <f t="shared" si="164"/>
        <v>photography</v>
      </c>
      <c r="R1777" t="str">
        <f t="shared" si="165"/>
        <v>photobooks</v>
      </c>
      <c r="S1777" s="13">
        <f t="shared" si="166"/>
        <v>41891.976388888892</v>
      </c>
      <c r="T1777" s="13">
        <f t="shared" si="167"/>
        <v>41936.976388888892</v>
      </c>
    </row>
    <row r="1778" spans="1:20" ht="48">
      <c r="A1778">
        <v>1776</v>
      </c>
      <c r="B1778" s="1" t="s">
        <v>1777</v>
      </c>
      <c r="C1778" s="1" t="s">
        <v>5886</v>
      </c>
      <c r="D1778" s="4">
        <v>5000</v>
      </c>
      <c r="E1778" s="4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3">
        <f t="shared" si="162"/>
        <v>6.7000000000000004E-2</v>
      </c>
      <c r="P1778" s="5">
        <f t="shared" si="163"/>
        <v>83.75</v>
      </c>
      <c r="Q1778" s="3" t="str">
        <f t="shared" si="164"/>
        <v>photography</v>
      </c>
      <c r="R1778" t="str">
        <f t="shared" si="165"/>
        <v>photobooks</v>
      </c>
      <c r="S1778" s="13">
        <f t="shared" si="166"/>
        <v>41905.95684027778</v>
      </c>
      <c r="T1778" s="13">
        <f t="shared" si="167"/>
        <v>41941.95684027778</v>
      </c>
    </row>
    <row r="1779" spans="1:20" ht="48">
      <c r="A1779">
        <v>1777</v>
      </c>
      <c r="B1779" s="1" t="s">
        <v>1778</v>
      </c>
      <c r="C1779" s="1" t="s">
        <v>5887</v>
      </c>
      <c r="D1779" s="4">
        <v>4800</v>
      </c>
      <c r="E1779" s="4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3">
        <f t="shared" si="162"/>
        <v>0.135625</v>
      </c>
      <c r="P1779" s="5">
        <f t="shared" si="163"/>
        <v>65.099999999999994</v>
      </c>
      <c r="Q1779" s="3" t="str">
        <f t="shared" si="164"/>
        <v>photography</v>
      </c>
      <c r="R1779" t="str">
        <f t="shared" si="165"/>
        <v>photobooks</v>
      </c>
      <c r="S1779" s="13">
        <f t="shared" si="166"/>
        <v>42025.357094907406</v>
      </c>
      <c r="T1779" s="13">
        <f t="shared" si="167"/>
        <v>42055.357094907406</v>
      </c>
    </row>
    <row r="1780" spans="1:20" ht="48">
      <c r="A1780">
        <v>1778</v>
      </c>
      <c r="B1780" s="1" t="s">
        <v>1779</v>
      </c>
      <c r="C1780" s="1" t="s">
        <v>5888</v>
      </c>
      <c r="D1780" s="4">
        <v>50000</v>
      </c>
      <c r="E1780" s="4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3">
        <f t="shared" si="162"/>
        <v>1.9900000000000001E-2</v>
      </c>
      <c r="P1780" s="5">
        <f t="shared" si="163"/>
        <v>66.333333333333329</v>
      </c>
      <c r="Q1780" s="3" t="str">
        <f t="shared" si="164"/>
        <v>photography</v>
      </c>
      <c r="R1780" t="str">
        <f t="shared" si="165"/>
        <v>photobooks</v>
      </c>
      <c r="S1780" s="13">
        <f t="shared" si="166"/>
        <v>42045.86336805555</v>
      </c>
      <c r="T1780" s="13">
        <f t="shared" si="167"/>
        <v>42090.821701388893</v>
      </c>
    </row>
    <row r="1781" spans="1:20" ht="48">
      <c r="A1781">
        <v>1779</v>
      </c>
      <c r="B1781" s="1" t="s">
        <v>1780</v>
      </c>
      <c r="C1781" s="1" t="s">
        <v>5889</v>
      </c>
      <c r="D1781" s="4">
        <v>11000</v>
      </c>
      <c r="E1781" s="4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3">
        <f t="shared" si="162"/>
        <v>0.36236363636363639</v>
      </c>
      <c r="P1781" s="5">
        <f t="shared" si="163"/>
        <v>104.89473684210526</v>
      </c>
      <c r="Q1781" s="3" t="str">
        <f t="shared" si="164"/>
        <v>photography</v>
      </c>
      <c r="R1781" t="str">
        <f t="shared" si="165"/>
        <v>photobooks</v>
      </c>
      <c r="S1781" s="13">
        <f t="shared" si="166"/>
        <v>42585.691898148143</v>
      </c>
      <c r="T1781" s="13">
        <f t="shared" si="167"/>
        <v>42615.691898148143</v>
      </c>
    </row>
    <row r="1782" spans="1:20" ht="48">
      <c r="A1782">
        <v>1780</v>
      </c>
      <c r="B1782" s="1" t="s">
        <v>1781</v>
      </c>
      <c r="C1782" s="1" t="s">
        <v>5890</v>
      </c>
      <c r="D1782" s="4">
        <v>30000</v>
      </c>
      <c r="E1782" s="4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3">
        <f t="shared" si="162"/>
        <v>0.39743333333333336</v>
      </c>
      <c r="P1782" s="5">
        <f t="shared" si="163"/>
        <v>78.440789473684205</v>
      </c>
      <c r="Q1782" s="3" t="str">
        <f t="shared" si="164"/>
        <v>photography</v>
      </c>
      <c r="R1782" t="str">
        <f t="shared" si="165"/>
        <v>photobooks</v>
      </c>
      <c r="S1782" s="13">
        <f t="shared" si="166"/>
        <v>42493.600810185191</v>
      </c>
      <c r="T1782" s="13">
        <f t="shared" si="167"/>
        <v>42553.600810185191</v>
      </c>
    </row>
    <row r="1783" spans="1:20" ht="48">
      <c r="A1783">
        <v>1781</v>
      </c>
      <c r="B1783" s="1" t="s">
        <v>1782</v>
      </c>
      <c r="C1783" s="1" t="s">
        <v>5891</v>
      </c>
      <c r="D1783" s="4">
        <v>5500</v>
      </c>
      <c r="E1783" s="4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3">
        <f t="shared" si="162"/>
        <v>0.25763636363636366</v>
      </c>
      <c r="P1783" s="5">
        <f t="shared" si="163"/>
        <v>59.041666666666664</v>
      </c>
      <c r="Q1783" s="3" t="str">
        <f t="shared" si="164"/>
        <v>photography</v>
      </c>
      <c r="R1783" t="str">
        <f t="shared" si="165"/>
        <v>photobooks</v>
      </c>
      <c r="S1783" s="13">
        <f t="shared" si="166"/>
        <v>42597.617418981477</v>
      </c>
      <c r="T1783" s="13">
        <f t="shared" si="167"/>
        <v>42628.617418981477</v>
      </c>
    </row>
    <row r="1784" spans="1:20" ht="48">
      <c r="A1784">
        <v>1782</v>
      </c>
      <c r="B1784" s="1" t="s">
        <v>1783</v>
      </c>
      <c r="C1784" s="1" t="s">
        <v>5892</v>
      </c>
      <c r="D1784" s="4">
        <v>35000</v>
      </c>
      <c r="E1784" s="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3">
        <f t="shared" si="162"/>
        <v>0.15491428571428573</v>
      </c>
      <c r="P1784" s="5">
        <f t="shared" si="163"/>
        <v>71.34210526315789</v>
      </c>
      <c r="Q1784" s="3" t="str">
        <f t="shared" si="164"/>
        <v>photography</v>
      </c>
      <c r="R1784" t="str">
        <f t="shared" si="165"/>
        <v>photobooks</v>
      </c>
      <c r="S1784" s="13">
        <f t="shared" si="166"/>
        <v>42388.575104166666</v>
      </c>
      <c r="T1784" s="13">
        <f t="shared" si="167"/>
        <v>42421.575104166666</v>
      </c>
    </row>
    <row r="1785" spans="1:20" ht="48">
      <c r="A1785">
        <v>1783</v>
      </c>
      <c r="B1785" s="1" t="s">
        <v>1784</v>
      </c>
      <c r="C1785" s="1" t="s">
        <v>5893</v>
      </c>
      <c r="D1785" s="4">
        <v>40000</v>
      </c>
      <c r="E1785" s="4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3">
        <f t="shared" si="162"/>
        <v>0.236925</v>
      </c>
      <c r="P1785" s="5">
        <f t="shared" si="163"/>
        <v>51.227027027027027</v>
      </c>
      <c r="Q1785" s="3" t="str">
        <f t="shared" si="164"/>
        <v>photography</v>
      </c>
      <c r="R1785" t="str">
        <f t="shared" si="165"/>
        <v>photobooks</v>
      </c>
      <c r="S1785" s="13">
        <f t="shared" si="166"/>
        <v>42115.949976851851</v>
      </c>
      <c r="T1785" s="13">
        <f t="shared" si="167"/>
        <v>42145.949976851851</v>
      </c>
    </row>
    <row r="1786" spans="1:20" ht="48">
      <c r="A1786">
        <v>1784</v>
      </c>
      <c r="B1786" s="1" t="s">
        <v>1785</v>
      </c>
      <c r="C1786" s="1" t="s">
        <v>5894</v>
      </c>
      <c r="D1786" s="4">
        <v>5000</v>
      </c>
      <c r="E1786" s="4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3">
        <f t="shared" si="162"/>
        <v>0.39760000000000001</v>
      </c>
      <c r="P1786" s="5">
        <f t="shared" si="163"/>
        <v>60.242424242424242</v>
      </c>
      <c r="Q1786" s="3" t="str">
        <f t="shared" si="164"/>
        <v>photography</v>
      </c>
      <c r="R1786" t="str">
        <f t="shared" si="165"/>
        <v>photobooks</v>
      </c>
      <c r="S1786" s="13">
        <f t="shared" si="166"/>
        <v>42003.655555555553</v>
      </c>
      <c r="T1786" s="13">
        <f t="shared" si="167"/>
        <v>42035.142361111109</v>
      </c>
    </row>
    <row r="1787" spans="1:20" ht="48">
      <c r="A1787">
        <v>1785</v>
      </c>
      <c r="B1787" s="1" t="s">
        <v>1786</v>
      </c>
      <c r="C1787" s="1" t="s">
        <v>5895</v>
      </c>
      <c r="D1787" s="4">
        <v>24000</v>
      </c>
      <c r="E1787" s="4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3">
        <f t="shared" si="162"/>
        <v>0.20220833333333332</v>
      </c>
      <c r="P1787" s="5">
        <f t="shared" si="163"/>
        <v>44.935185185185183</v>
      </c>
      <c r="Q1787" s="3" t="str">
        <f t="shared" si="164"/>
        <v>photography</v>
      </c>
      <c r="R1787" t="str">
        <f t="shared" si="165"/>
        <v>photobooks</v>
      </c>
      <c r="S1787" s="13">
        <f t="shared" si="166"/>
        <v>41897.134895833333</v>
      </c>
      <c r="T1787" s="13">
        <f t="shared" si="167"/>
        <v>41928</v>
      </c>
    </row>
    <row r="1788" spans="1:20" ht="48">
      <c r="A1788">
        <v>1786</v>
      </c>
      <c r="B1788" s="1" t="s">
        <v>1787</v>
      </c>
      <c r="C1788" s="1" t="s">
        <v>5896</v>
      </c>
      <c r="D1788" s="4">
        <v>1900</v>
      </c>
      <c r="E1788" s="4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3">
        <f t="shared" si="162"/>
        <v>0.47631578947368419</v>
      </c>
      <c r="P1788" s="5">
        <f t="shared" si="163"/>
        <v>31.206896551724139</v>
      </c>
      <c r="Q1788" s="3" t="str">
        <f t="shared" si="164"/>
        <v>photography</v>
      </c>
      <c r="R1788" t="str">
        <f t="shared" si="165"/>
        <v>photobooks</v>
      </c>
      <c r="S1788" s="13">
        <f t="shared" si="166"/>
        <v>41958.550659722227</v>
      </c>
      <c r="T1788" s="13">
        <f t="shared" si="167"/>
        <v>41988.550659722227</v>
      </c>
    </row>
    <row r="1789" spans="1:20" ht="48">
      <c r="A1789">
        <v>1787</v>
      </c>
      <c r="B1789" s="1" t="s">
        <v>1788</v>
      </c>
      <c r="C1789" s="1" t="s">
        <v>5897</v>
      </c>
      <c r="D1789" s="4">
        <v>10000</v>
      </c>
      <c r="E1789" s="4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3">
        <f t="shared" si="162"/>
        <v>0.15329999999999999</v>
      </c>
      <c r="P1789" s="5">
        <f t="shared" si="163"/>
        <v>63.875</v>
      </c>
      <c r="Q1789" s="3" t="str">
        <f t="shared" si="164"/>
        <v>photography</v>
      </c>
      <c r="R1789" t="str">
        <f t="shared" si="165"/>
        <v>photobooks</v>
      </c>
      <c r="S1789" s="13">
        <f t="shared" si="166"/>
        <v>42068.65552083333</v>
      </c>
      <c r="T1789" s="13">
        <f t="shared" si="167"/>
        <v>42098.613854166666</v>
      </c>
    </row>
    <row r="1790" spans="1:20" ht="48">
      <c r="A1790">
        <v>1788</v>
      </c>
      <c r="B1790" s="1" t="s">
        <v>1789</v>
      </c>
      <c r="C1790" s="1" t="s">
        <v>5898</v>
      </c>
      <c r="D1790" s="4">
        <v>5500</v>
      </c>
      <c r="E1790" s="4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3">
        <f t="shared" si="162"/>
        <v>1.3818181818181818E-2</v>
      </c>
      <c r="P1790" s="5">
        <f t="shared" si="163"/>
        <v>19</v>
      </c>
      <c r="Q1790" s="3" t="str">
        <f t="shared" si="164"/>
        <v>photography</v>
      </c>
      <c r="R1790" t="str">
        <f t="shared" si="165"/>
        <v>photobooks</v>
      </c>
      <c r="S1790" s="13">
        <f t="shared" si="166"/>
        <v>41913.94840277778</v>
      </c>
      <c r="T1790" s="13">
        <f t="shared" si="167"/>
        <v>41943.94840277778</v>
      </c>
    </row>
    <row r="1791" spans="1:20" ht="48">
      <c r="A1791">
        <v>1789</v>
      </c>
      <c r="B1791" s="1" t="s">
        <v>1790</v>
      </c>
      <c r="C1791" s="1" t="s">
        <v>5899</v>
      </c>
      <c r="D1791" s="4">
        <v>8000</v>
      </c>
      <c r="E1791" s="4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3">
        <f t="shared" si="162"/>
        <v>5.0000000000000001E-3</v>
      </c>
      <c r="P1791" s="5">
        <f t="shared" si="163"/>
        <v>10</v>
      </c>
      <c r="Q1791" s="3" t="str">
        <f t="shared" si="164"/>
        <v>photography</v>
      </c>
      <c r="R1791" t="str">
        <f t="shared" si="165"/>
        <v>photobooks</v>
      </c>
      <c r="S1791" s="13">
        <f t="shared" si="166"/>
        <v>41956.250034722223</v>
      </c>
      <c r="T1791" s="13">
        <f t="shared" si="167"/>
        <v>42016.250034722223</v>
      </c>
    </row>
    <row r="1792" spans="1:20" ht="48">
      <c r="A1792">
        <v>1790</v>
      </c>
      <c r="B1792" s="1" t="s">
        <v>1791</v>
      </c>
      <c r="C1792" s="1" t="s">
        <v>5900</v>
      </c>
      <c r="D1792" s="4">
        <v>33000</v>
      </c>
      <c r="E1792" s="4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3">
        <f t="shared" si="162"/>
        <v>4.9575757575757579E-2</v>
      </c>
      <c r="P1792" s="5">
        <f t="shared" si="163"/>
        <v>109.06666666666666</v>
      </c>
      <c r="Q1792" s="3" t="str">
        <f t="shared" si="164"/>
        <v>photography</v>
      </c>
      <c r="R1792" t="str">
        <f t="shared" si="165"/>
        <v>photobooks</v>
      </c>
      <c r="S1792" s="13">
        <f t="shared" si="166"/>
        <v>42010.674513888895</v>
      </c>
      <c r="T1792" s="13">
        <f t="shared" si="167"/>
        <v>42040.674513888895</v>
      </c>
    </row>
    <row r="1793" spans="1:20" ht="32">
      <c r="A1793">
        <v>1791</v>
      </c>
      <c r="B1793" s="1" t="s">
        <v>1792</v>
      </c>
      <c r="C1793" s="1" t="s">
        <v>5901</v>
      </c>
      <c r="D1793" s="4">
        <v>3000</v>
      </c>
      <c r="E1793" s="4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3">
        <f t="shared" si="162"/>
        <v>3.5666666666666666E-2</v>
      </c>
      <c r="P1793" s="5">
        <f t="shared" si="163"/>
        <v>26.75</v>
      </c>
      <c r="Q1793" s="3" t="str">
        <f t="shared" si="164"/>
        <v>photography</v>
      </c>
      <c r="R1793" t="str">
        <f t="shared" si="165"/>
        <v>photobooks</v>
      </c>
      <c r="S1793" s="13">
        <f t="shared" si="166"/>
        <v>41973.740335648152</v>
      </c>
      <c r="T1793" s="13">
        <f t="shared" si="167"/>
        <v>42033.740335648152</v>
      </c>
    </row>
    <row r="1794" spans="1:20" ht="32">
      <c r="A1794">
        <v>1792</v>
      </c>
      <c r="B1794" s="1" t="s">
        <v>1793</v>
      </c>
      <c r="C1794" s="1" t="s">
        <v>5902</v>
      </c>
      <c r="D1794" s="4">
        <v>25000</v>
      </c>
      <c r="E1794" s="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3">
        <f t="shared" si="162"/>
        <v>0.61124000000000001</v>
      </c>
      <c r="P1794" s="5">
        <f t="shared" si="163"/>
        <v>109.93525179856115</v>
      </c>
      <c r="Q1794" s="3" t="str">
        <f t="shared" si="164"/>
        <v>photography</v>
      </c>
      <c r="R1794" t="str">
        <f t="shared" si="165"/>
        <v>photobooks</v>
      </c>
      <c r="S1794" s="13">
        <f t="shared" si="166"/>
        <v>42189.031041666662</v>
      </c>
      <c r="T1794" s="13">
        <f t="shared" si="167"/>
        <v>42226.290972222225</v>
      </c>
    </row>
    <row r="1795" spans="1:20" ht="48">
      <c r="A1795">
        <v>1793</v>
      </c>
      <c r="B1795" s="1" t="s">
        <v>1794</v>
      </c>
      <c r="C1795" s="1" t="s">
        <v>5903</v>
      </c>
      <c r="D1795" s="4">
        <v>3000</v>
      </c>
      <c r="E1795" s="4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3">
        <f t="shared" ref="O1795:O1858" si="168">E1795/D1795</f>
        <v>1.3333333333333334E-2</v>
      </c>
      <c r="P1795" s="5">
        <f t="shared" ref="P1795:P1858" si="169">E1795/L1795</f>
        <v>20</v>
      </c>
      <c r="Q1795" s="3" t="str">
        <f t="shared" ref="Q1795:Q1858" si="170">LEFT(N1795,SEARCH("/",N1795)-1)</f>
        <v>photography</v>
      </c>
      <c r="R1795" t="str">
        <f t="shared" ref="R1795:R1858" si="171">RIGHT(N1795,LEN(N1795)-SEARCH("/",N1795))</f>
        <v>photobooks</v>
      </c>
      <c r="S1795" s="13">
        <f t="shared" ref="S1795:S1858" si="172">(((J1795/60)/60)/24)+DATE(1970,1,1)</f>
        <v>41940.89166666667</v>
      </c>
      <c r="T1795" s="13">
        <f t="shared" ref="T1795:T1858" si="173">(((I1795/60)/60)/24)+DATE(1970,1,1)</f>
        <v>41970.933333333334</v>
      </c>
    </row>
    <row r="1796" spans="1:20" ht="48">
      <c r="A1796">
        <v>1794</v>
      </c>
      <c r="B1796" s="1" t="s">
        <v>1795</v>
      </c>
      <c r="C1796" s="1" t="s">
        <v>5904</v>
      </c>
      <c r="D1796" s="4">
        <v>9000</v>
      </c>
      <c r="E1796" s="4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3">
        <f t="shared" si="168"/>
        <v>0.11077777777777778</v>
      </c>
      <c r="P1796" s="5">
        <f t="shared" si="169"/>
        <v>55.388888888888886</v>
      </c>
      <c r="Q1796" s="3" t="str">
        <f t="shared" si="170"/>
        <v>photography</v>
      </c>
      <c r="R1796" t="str">
        <f t="shared" si="171"/>
        <v>photobooks</v>
      </c>
      <c r="S1796" s="13">
        <f t="shared" si="172"/>
        <v>42011.551180555558</v>
      </c>
      <c r="T1796" s="13">
        <f t="shared" si="173"/>
        <v>42046.551180555558</v>
      </c>
    </row>
    <row r="1797" spans="1:20" ht="48">
      <c r="A1797">
        <v>1795</v>
      </c>
      <c r="B1797" s="1" t="s">
        <v>1796</v>
      </c>
      <c r="C1797" s="1" t="s">
        <v>5905</v>
      </c>
      <c r="D1797" s="4">
        <v>28000</v>
      </c>
      <c r="E1797" s="4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3">
        <f t="shared" si="168"/>
        <v>0.38735714285714284</v>
      </c>
      <c r="P1797" s="5">
        <f t="shared" si="169"/>
        <v>133.90123456790124</v>
      </c>
      <c r="Q1797" s="3" t="str">
        <f t="shared" si="170"/>
        <v>photography</v>
      </c>
      <c r="R1797" t="str">
        <f t="shared" si="171"/>
        <v>photobooks</v>
      </c>
      <c r="S1797" s="13">
        <f t="shared" si="172"/>
        <v>42628.288668981477</v>
      </c>
      <c r="T1797" s="13">
        <f t="shared" si="173"/>
        <v>42657.666666666672</v>
      </c>
    </row>
    <row r="1798" spans="1:20" ht="48">
      <c r="A1798">
        <v>1796</v>
      </c>
      <c r="B1798" s="1" t="s">
        <v>1797</v>
      </c>
      <c r="C1798" s="1" t="s">
        <v>5906</v>
      </c>
      <c r="D1798" s="4">
        <v>19000</v>
      </c>
      <c r="E1798" s="4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3">
        <f t="shared" si="168"/>
        <v>0.22052631578947368</v>
      </c>
      <c r="P1798" s="5">
        <f t="shared" si="169"/>
        <v>48.720930232558139</v>
      </c>
      <c r="Q1798" s="3" t="str">
        <f t="shared" si="170"/>
        <v>photography</v>
      </c>
      <c r="R1798" t="str">
        <f t="shared" si="171"/>
        <v>photobooks</v>
      </c>
      <c r="S1798" s="13">
        <f t="shared" si="172"/>
        <v>42515.439421296294</v>
      </c>
      <c r="T1798" s="13">
        <f t="shared" si="173"/>
        <v>42575.439421296294</v>
      </c>
    </row>
    <row r="1799" spans="1:20" ht="48">
      <c r="A1799">
        <v>1797</v>
      </c>
      <c r="B1799" s="1" t="s">
        <v>1798</v>
      </c>
      <c r="C1799" s="1" t="s">
        <v>5907</v>
      </c>
      <c r="D1799" s="4">
        <v>10000</v>
      </c>
      <c r="E1799" s="4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3">
        <f t="shared" si="168"/>
        <v>0.67549999999999999</v>
      </c>
      <c r="P1799" s="5">
        <f t="shared" si="169"/>
        <v>48.25</v>
      </c>
      <c r="Q1799" s="3" t="str">
        <f t="shared" si="170"/>
        <v>photography</v>
      </c>
      <c r="R1799" t="str">
        <f t="shared" si="171"/>
        <v>photobooks</v>
      </c>
      <c r="S1799" s="13">
        <f t="shared" si="172"/>
        <v>42689.56931712963</v>
      </c>
      <c r="T1799" s="13">
        <f t="shared" si="173"/>
        <v>42719.56931712963</v>
      </c>
    </row>
    <row r="1800" spans="1:20" ht="48">
      <c r="A1800">
        <v>1798</v>
      </c>
      <c r="B1800" s="1" t="s">
        <v>1799</v>
      </c>
      <c r="C1800" s="1" t="s">
        <v>5908</v>
      </c>
      <c r="D1800" s="4">
        <v>16000</v>
      </c>
      <c r="E1800" s="4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3">
        <f t="shared" si="168"/>
        <v>0.136375</v>
      </c>
      <c r="P1800" s="5">
        <f t="shared" si="169"/>
        <v>58.972972972972975</v>
      </c>
      <c r="Q1800" s="3" t="str">
        <f t="shared" si="170"/>
        <v>photography</v>
      </c>
      <c r="R1800" t="str">
        <f t="shared" si="171"/>
        <v>photobooks</v>
      </c>
      <c r="S1800" s="13">
        <f t="shared" si="172"/>
        <v>42344.32677083333</v>
      </c>
      <c r="T1800" s="13">
        <f t="shared" si="173"/>
        <v>42404.32677083333</v>
      </c>
    </row>
    <row r="1801" spans="1:20" ht="32">
      <c r="A1801">
        <v>1799</v>
      </c>
      <c r="B1801" s="1" t="s">
        <v>1800</v>
      </c>
      <c r="C1801" s="1" t="s">
        <v>5909</v>
      </c>
      <c r="D1801" s="4">
        <v>4000</v>
      </c>
      <c r="E1801" s="4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3">
        <f t="shared" si="168"/>
        <v>1.7457500000000001E-2</v>
      </c>
      <c r="P1801" s="5">
        <f t="shared" si="169"/>
        <v>11.638333333333334</v>
      </c>
      <c r="Q1801" s="3" t="str">
        <f t="shared" si="170"/>
        <v>photography</v>
      </c>
      <c r="R1801" t="str">
        <f t="shared" si="171"/>
        <v>photobooks</v>
      </c>
      <c r="S1801" s="13">
        <f t="shared" si="172"/>
        <v>41934.842685185184</v>
      </c>
      <c r="T1801" s="13">
        <f t="shared" si="173"/>
        <v>41954.884351851855</v>
      </c>
    </row>
    <row r="1802" spans="1:20" ht="48">
      <c r="A1802">
        <v>1800</v>
      </c>
      <c r="B1802" s="1" t="s">
        <v>1801</v>
      </c>
      <c r="C1802" s="1" t="s">
        <v>5910</v>
      </c>
      <c r="D1802" s="4">
        <v>46260</v>
      </c>
      <c r="E1802" s="4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3">
        <f t="shared" si="168"/>
        <v>0.20449632511889321</v>
      </c>
      <c r="P1802" s="5">
        <f t="shared" si="169"/>
        <v>83.716814159292042</v>
      </c>
      <c r="Q1802" s="3" t="str">
        <f t="shared" si="170"/>
        <v>photography</v>
      </c>
      <c r="R1802" t="str">
        <f t="shared" si="171"/>
        <v>photobooks</v>
      </c>
      <c r="S1802" s="13">
        <f t="shared" si="172"/>
        <v>42623.606134259258</v>
      </c>
      <c r="T1802" s="13">
        <f t="shared" si="173"/>
        <v>42653.606134259258</v>
      </c>
    </row>
    <row r="1803" spans="1:20" ht="48">
      <c r="A1803">
        <v>1801</v>
      </c>
      <c r="B1803" s="1" t="s">
        <v>1802</v>
      </c>
      <c r="C1803" s="1" t="s">
        <v>5911</v>
      </c>
      <c r="D1803" s="4">
        <v>17000</v>
      </c>
      <c r="E1803" s="4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3">
        <f t="shared" si="168"/>
        <v>0.13852941176470587</v>
      </c>
      <c r="P1803" s="5">
        <f t="shared" si="169"/>
        <v>63.648648648648646</v>
      </c>
      <c r="Q1803" s="3" t="str">
        <f t="shared" si="170"/>
        <v>photography</v>
      </c>
      <c r="R1803" t="str">
        <f t="shared" si="171"/>
        <v>photobooks</v>
      </c>
      <c r="S1803" s="13">
        <f t="shared" si="172"/>
        <v>42321.660509259258</v>
      </c>
      <c r="T1803" s="13">
        <f t="shared" si="173"/>
        <v>42353.506944444445</v>
      </c>
    </row>
    <row r="1804" spans="1:20" ht="32">
      <c r="A1804">
        <v>1802</v>
      </c>
      <c r="B1804" s="1" t="s">
        <v>1803</v>
      </c>
      <c r="C1804" s="1" t="s">
        <v>5912</v>
      </c>
      <c r="D1804" s="4">
        <v>3500</v>
      </c>
      <c r="E1804" s="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3">
        <f t="shared" si="168"/>
        <v>0.48485714285714288</v>
      </c>
      <c r="P1804" s="5">
        <f t="shared" si="169"/>
        <v>94.277777777777771</v>
      </c>
      <c r="Q1804" s="3" t="str">
        <f t="shared" si="170"/>
        <v>photography</v>
      </c>
      <c r="R1804" t="str">
        <f t="shared" si="171"/>
        <v>photobooks</v>
      </c>
      <c r="S1804" s="13">
        <f t="shared" si="172"/>
        <v>42159.47256944445</v>
      </c>
      <c r="T1804" s="13">
        <f t="shared" si="173"/>
        <v>42182.915972222225</v>
      </c>
    </row>
    <row r="1805" spans="1:20" ht="48">
      <c r="A1805">
        <v>1803</v>
      </c>
      <c r="B1805" s="1" t="s">
        <v>1804</v>
      </c>
      <c r="C1805" s="1" t="s">
        <v>5913</v>
      </c>
      <c r="D1805" s="4">
        <v>17500</v>
      </c>
      <c r="E1805" s="4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3">
        <f t="shared" si="168"/>
        <v>0.308</v>
      </c>
      <c r="P1805" s="5">
        <f t="shared" si="169"/>
        <v>71.86666666666666</v>
      </c>
      <c r="Q1805" s="3" t="str">
        <f t="shared" si="170"/>
        <v>photography</v>
      </c>
      <c r="R1805" t="str">
        <f t="shared" si="171"/>
        <v>photobooks</v>
      </c>
      <c r="S1805" s="13">
        <f t="shared" si="172"/>
        <v>42018.071550925932</v>
      </c>
      <c r="T1805" s="13">
        <f t="shared" si="173"/>
        <v>42049.071550925932</v>
      </c>
    </row>
    <row r="1806" spans="1:20" ht="48">
      <c r="A1806">
        <v>1804</v>
      </c>
      <c r="B1806" s="1" t="s">
        <v>1805</v>
      </c>
      <c r="C1806" s="1" t="s">
        <v>5914</v>
      </c>
      <c r="D1806" s="4">
        <v>15500</v>
      </c>
      <c r="E1806" s="4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3">
        <f t="shared" si="168"/>
        <v>0.35174193548387095</v>
      </c>
      <c r="P1806" s="5">
        <f t="shared" si="169"/>
        <v>104.84615384615384</v>
      </c>
      <c r="Q1806" s="3" t="str">
        <f t="shared" si="170"/>
        <v>photography</v>
      </c>
      <c r="R1806" t="str">
        <f t="shared" si="171"/>
        <v>photobooks</v>
      </c>
      <c r="S1806" s="13">
        <f t="shared" si="172"/>
        <v>42282.678287037037</v>
      </c>
      <c r="T1806" s="13">
        <f t="shared" si="173"/>
        <v>42322.719953703709</v>
      </c>
    </row>
    <row r="1807" spans="1:20" ht="48">
      <c r="A1807">
        <v>1805</v>
      </c>
      <c r="B1807" s="1" t="s">
        <v>1806</v>
      </c>
      <c r="C1807" s="1" t="s">
        <v>5915</v>
      </c>
      <c r="D1807" s="4">
        <v>22500</v>
      </c>
      <c r="E1807" s="4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3">
        <f t="shared" si="168"/>
        <v>0.36404444444444445</v>
      </c>
      <c r="P1807" s="5">
        <f t="shared" si="169"/>
        <v>67.139344262295083</v>
      </c>
      <c r="Q1807" s="3" t="str">
        <f t="shared" si="170"/>
        <v>photography</v>
      </c>
      <c r="R1807" t="str">
        <f t="shared" si="171"/>
        <v>photobooks</v>
      </c>
      <c r="S1807" s="13">
        <f t="shared" si="172"/>
        <v>42247.803912037038</v>
      </c>
      <c r="T1807" s="13">
        <f t="shared" si="173"/>
        <v>42279.75</v>
      </c>
    </row>
    <row r="1808" spans="1:20" ht="48">
      <c r="A1808">
        <v>1806</v>
      </c>
      <c r="B1808" s="1" t="s">
        <v>1807</v>
      </c>
      <c r="C1808" s="1" t="s">
        <v>5916</v>
      </c>
      <c r="D1808" s="4">
        <v>20000</v>
      </c>
      <c r="E1808" s="4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3">
        <f t="shared" si="168"/>
        <v>2.955E-2</v>
      </c>
      <c r="P1808" s="5">
        <f t="shared" si="169"/>
        <v>73.875</v>
      </c>
      <c r="Q1808" s="3" t="str">
        <f t="shared" si="170"/>
        <v>photography</v>
      </c>
      <c r="R1808" t="str">
        <f t="shared" si="171"/>
        <v>photobooks</v>
      </c>
      <c r="S1808" s="13">
        <f t="shared" si="172"/>
        <v>41877.638298611113</v>
      </c>
      <c r="T1808" s="13">
        <f t="shared" si="173"/>
        <v>41912.638298611113</v>
      </c>
    </row>
    <row r="1809" spans="1:20" ht="32">
      <c r="A1809">
        <v>1807</v>
      </c>
      <c r="B1809" s="1" t="s">
        <v>1808</v>
      </c>
      <c r="C1809" s="1" t="s">
        <v>5917</v>
      </c>
      <c r="D1809" s="4">
        <v>5000</v>
      </c>
      <c r="E1809" s="4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3">
        <f t="shared" si="168"/>
        <v>0.1106</v>
      </c>
      <c r="P1809" s="5">
        <f t="shared" si="169"/>
        <v>69.125</v>
      </c>
      <c r="Q1809" s="3" t="str">
        <f t="shared" si="170"/>
        <v>photography</v>
      </c>
      <c r="R1809" t="str">
        <f t="shared" si="171"/>
        <v>photobooks</v>
      </c>
      <c r="S1809" s="13">
        <f t="shared" si="172"/>
        <v>41880.068437499998</v>
      </c>
      <c r="T1809" s="13">
        <f t="shared" si="173"/>
        <v>41910.068437499998</v>
      </c>
    </row>
    <row r="1810" spans="1:20" ht="48">
      <c r="A1810">
        <v>1808</v>
      </c>
      <c r="B1810" s="1" t="s">
        <v>1809</v>
      </c>
      <c r="C1810" s="1" t="s">
        <v>5918</v>
      </c>
      <c r="D1810" s="4">
        <v>28000</v>
      </c>
      <c r="E1810" s="4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3">
        <f t="shared" si="168"/>
        <v>0.41407142857142859</v>
      </c>
      <c r="P1810" s="5">
        <f t="shared" si="169"/>
        <v>120.77083333333333</v>
      </c>
      <c r="Q1810" s="3" t="str">
        <f t="shared" si="170"/>
        <v>photography</v>
      </c>
      <c r="R1810" t="str">
        <f t="shared" si="171"/>
        <v>photobooks</v>
      </c>
      <c r="S1810" s="13">
        <f t="shared" si="172"/>
        <v>42742.680902777778</v>
      </c>
      <c r="T1810" s="13">
        <f t="shared" si="173"/>
        <v>42777.680902777778</v>
      </c>
    </row>
    <row r="1811" spans="1:20" ht="48">
      <c r="A1811">
        <v>1809</v>
      </c>
      <c r="B1811" s="1" t="s">
        <v>1810</v>
      </c>
      <c r="C1811" s="1" t="s">
        <v>5919</v>
      </c>
      <c r="D1811" s="4">
        <v>3500</v>
      </c>
      <c r="E1811" s="4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3">
        <f t="shared" si="168"/>
        <v>0.10857142857142857</v>
      </c>
      <c r="P1811" s="5">
        <f t="shared" si="169"/>
        <v>42.222222222222221</v>
      </c>
      <c r="Q1811" s="3" t="str">
        <f t="shared" si="170"/>
        <v>photography</v>
      </c>
      <c r="R1811" t="str">
        <f t="shared" si="171"/>
        <v>photobooks</v>
      </c>
      <c r="S1811" s="13">
        <f t="shared" si="172"/>
        <v>42029.907858796301</v>
      </c>
      <c r="T1811" s="13">
        <f t="shared" si="173"/>
        <v>42064.907858796301</v>
      </c>
    </row>
    <row r="1812" spans="1:20" ht="48">
      <c r="A1812">
        <v>1810</v>
      </c>
      <c r="B1812" s="1" t="s">
        <v>1811</v>
      </c>
      <c r="C1812" s="1" t="s">
        <v>5920</v>
      </c>
      <c r="D1812" s="4">
        <v>450</v>
      </c>
      <c r="E1812" s="4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3">
        <f t="shared" si="168"/>
        <v>3.3333333333333333E-2</v>
      </c>
      <c r="P1812" s="5">
        <f t="shared" si="169"/>
        <v>7.5</v>
      </c>
      <c r="Q1812" s="3" t="str">
        <f t="shared" si="170"/>
        <v>photography</v>
      </c>
      <c r="R1812" t="str">
        <f t="shared" si="171"/>
        <v>photobooks</v>
      </c>
      <c r="S1812" s="13">
        <f t="shared" si="172"/>
        <v>41860.91002314815</v>
      </c>
      <c r="T1812" s="13">
        <f t="shared" si="173"/>
        <v>41872.91002314815</v>
      </c>
    </row>
    <row r="1813" spans="1:20" ht="32">
      <c r="A1813">
        <v>1811</v>
      </c>
      <c r="B1813" s="1" t="s">
        <v>1812</v>
      </c>
      <c r="C1813" s="1" t="s">
        <v>5921</v>
      </c>
      <c r="D1813" s="4">
        <v>54000</v>
      </c>
      <c r="E1813" s="4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3">
        <f t="shared" si="168"/>
        <v>7.407407407407407E-4</v>
      </c>
      <c r="P1813" s="5">
        <f t="shared" si="169"/>
        <v>1.5384615384615385</v>
      </c>
      <c r="Q1813" s="3" t="str">
        <f t="shared" si="170"/>
        <v>photography</v>
      </c>
      <c r="R1813" t="str">
        <f t="shared" si="171"/>
        <v>photobooks</v>
      </c>
      <c r="S1813" s="13">
        <f t="shared" si="172"/>
        <v>41876.433680555558</v>
      </c>
      <c r="T1813" s="13">
        <f t="shared" si="173"/>
        <v>41936.166666666664</v>
      </c>
    </row>
    <row r="1814" spans="1:20" ht="48">
      <c r="A1814">
        <v>1812</v>
      </c>
      <c r="B1814" s="1" t="s">
        <v>1813</v>
      </c>
      <c r="C1814" s="1" t="s">
        <v>5922</v>
      </c>
      <c r="D1814" s="4">
        <v>6500</v>
      </c>
      <c r="E1814" s="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3">
        <f t="shared" si="168"/>
        <v>0.13307692307692306</v>
      </c>
      <c r="P1814" s="5">
        <f t="shared" si="169"/>
        <v>37.608695652173914</v>
      </c>
      <c r="Q1814" s="3" t="str">
        <f t="shared" si="170"/>
        <v>photography</v>
      </c>
      <c r="R1814" t="str">
        <f t="shared" si="171"/>
        <v>photobooks</v>
      </c>
      <c r="S1814" s="13">
        <f t="shared" si="172"/>
        <v>42524.318703703699</v>
      </c>
      <c r="T1814" s="13">
        <f t="shared" si="173"/>
        <v>42554.318703703699</v>
      </c>
    </row>
    <row r="1815" spans="1:20" ht="48">
      <c r="A1815">
        <v>1813</v>
      </c>
      <c r="B1815" s="1" t="s">
        <v>1814</v>
      </c>
      <c r="C1815" s="1" t="s">
        <v>5923</v>
      </c>
      <c r="D1815" s="4">
        <v>8750</v>
      </c>
      <c r="E1815" s="4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3">
        <f t="shared" si="168"/>
        <v>0</v>
      </c>
      <c r="P1815" s="5" t="e">
        <f t="shared" si="169"/>
        <v>#DIV/0!</v>
      </c>
      <c r="Q1815" s="3" t="str">
        <f t="shared" si="170"/>
        <v>photography</v>
      </c>
      <c r="R1815" t="str">
        <f t="shared" si="171"/>
        <v>photobooks</v>
      </c>
      <c r="S1815" s="13">
        <f t="shared" si="172"/>
        <v>41829.889027777775</v>
      </c>
      <c r="T1815" s="13">
        <f t="shared" si="173"/>
        <v>41859.889027777775</v>
      </c>
    </row>
    <row r="1816" spans="1:20" ht="48">
      <c r="A1816">
        <v>1814</v>
      </c>
      <c r="B1816" s="1" t="s">
        <v>1815</v>
      </c>
      <c r="C1816" s="1" t="s">
        <v>5924</v>
      </c>
      <c r="D1816" s="4">
        <v>12000</v>
      </c>
      <c r="E1816" s="4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3">
        <f t="shared" si="168"/>
        <v>0.49183333333333334</v>
      </c>
      <c r="P1816" s="5">
        <f t="shared" si="169"/>
        <v>42.157142857142858</v>
      </c>
      <c r="Q1816" s="3" t="str">
        <f t="shared" si="170"/>
        <v>photography</v>
      </c>
      <c r="R1816" t="str">
        <f t="shared" si="171"/>
        <v>photobooks</v>
      </c>
      <c r="S1816" s="13">
        <f t="shared" si="172"/>
        <v>42033.314074074078</v>
      </c>
      <c r="T1816" s="13">
        <f t="shared" si="173"/>
        <v>42063.314074074078</v>
      </c>
    </row>
    <row r="1817" spans="1:20" ht="48">
      <c r="A1817">
        <v>1815</v>
      </c>
      <c r="B1817" s="1" t="s">
        <v>1816</v>
      </c>
      <c r="C1817" s="1" t="s">
        <v>5925</v>
      </c>
      <c r="D1817" s="4">
        <v>3000</v>
      </c>
      <c r="E1817" s="4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3">
        <f t="shared" si="168"/>
        <v>0</v>
      </c>
      <c r="P1817" s="5" t="e">
        <f t="shared" si="169"/>
        <v>#DIV/0!</v>
      </c>
      <c r="Q1817" s="3" t="str">
        <f t="shared" si="170"/>
        <v>photography</v>
      </c>
      <c r="R1817" t="str">
        <f t="shared" si="171"/>
        <v>photobooks</v>
      </c>
      <c r="S1817" s="13">
        <f t="shared" si="172"/>
        <v>42172.906678240746</v>
      </c>
      <c r="T1817" s="13">
        <f t="shared" si="173"/>
        <v>42186.906678240746</v>
      </c>
    </row>
    <row r="1818" spans="1:20" ht="48">
      <c r="A1818">
        <v>1816</v>
      </c>
      <c r="B1818" s="1" t="s">
        <v>1817</v>
      </c>
      <c r="C1818" s="1" t="s">
        <v>5926</v>
      </c>
      <c r="D1818" s="4">
        <v>25000</v>
      </c>
      <c r="E1818" s="4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3">
        <f t="shared" si="168"/>
        <v>2.036E-2</v>
      </c>
      <c r="P1818" s="5">
        <f t="shared" si="169"/>
        <v>84.833333333333329</v>
      </c>
      <c r="Q1818" s="3" t="str">
        <f t="shared" si="170"/>
        <v>photography</v>
      </c>
      <c r="R1818" t="str">
        <f t="shared" si="171"/>
        <v>photobooks</v>
      </c>
      <c r="S1818" s="13">
        <f t="shared" si="172"/>
        <v>42548.876192129625</v>
      </c>
      <c r="T1818" s="13">
        <f t="shared" si="173"/>
        <v>42576.791666666672</v>
      </c>
    </row>
    <row r="1819" spans="1:20" ht="32">
      <c r="A1819">
        <v>1817</v>
      </c>
      <c r="B1819" s="1" t="s">
        <v>1818</v>
      </c>
      <c r="C1819" s="1" t="s">
        <v>5927</v>
      </c>
      <c r="D1819" s="4">
        <v>18000</v>
      </c>
      <c r="E1819" s="4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3">
        <f t="shared" si="168"/>
        <v>0.52327777777777773</v>
      </c>
      <c r="P1819" s="5">
        <f t="shared" si="169"/>
        <v>94.19</v>
      </c>
      <c r="Q1819" s="3" t="str">
        <f t="shared" si="170"/>
        <v>photography</v>
      </c>
      <c r="R1819" t="str">
        <f t="shared" si="171"/>
        <v>photobooks</v>
      </c>
      <c r="S1819" s="13">
        <f t="shared" si="172"/>
        <v>42705.662118055552</v>
      </c>
      <c r="T1819" s="13">
        <f t="shared" si="173"/>
        <v>42765.290972222225</v>
      </c>
    </row>
    <row r="1820" spans="1:20" ht="32">
      <c r="A1820">
        <v>1818</v>
      </c>
      <c r="B1820" s="1" t="s">
        <v>1819</v>
      </c>
      <c r="C1820" s="1" t="s">
        <v>5928</v>
      </c>
      <c r="D1820" s="4">
        <v>15000</v>
      </c>
      <c r="E1820" s="4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3">
        <f t="shared" si="168"/>
        <v>0</v>
      </c>
      <c r="P1820" s="5" t="e">
        <f t="shared" si="169"/>
        <v>#DIV/0!</v>
      </c>
      <c r="Q1820" s="3" t="str">
        <f t="shared" si="170"/>
        <v>photography</v>
      </c>
      <c r="R1820" t="str">
        <f t="shared" si="171"/>
        <v>photobooks</v>
      </c>
      <c r="S1820" s="13">
        <f t="shared" si="172"/>
        <v>42067.234375</v>
      </c>
      <c r="T1820" s="13">
        <f t="shared" si="173"/>
        <v>42097.192708333328</v>
      </c>
    </row>
    <row r="1821" spans="1:20" ht="48">
      <c r="A1821">
        <v>1819</v>
      </c>
      <c r="B1821" s="1" t="s">
        <v>1820</v>
      </c>
      <c r="C1821" s="1" t="s">
        <v>5929</v>
      </c>
      <c r="D1821" s="4">
        <v>1200</v>
      </c>
      <c r="E1821" s="4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3">
        <f t="shared" si="168"/>
        <v>2.0833333333333332E-2</v>
      </c>
      <c r="P1821" s="5">
        <f t="shared" si="169"/>
        <v>6.25</v>
      </c>
      <c r="Q1821" s="3" t="str">
        <f t="shared" si="170"/>
        <v>photography</v>
      </c>
      <c r="R1821" t="str">
        <f t="shared" si="171"/>
        <v>photobooks</v>
      </c>
      <c r="S1821" s="13">
        <f t="shared" si="172"/>
        <v>41820.752268518518</v>
      </c>
      <c r="T1821" s="13">
        <f t="shared" si="173"/>
        <v>41850.752268518518</v>
      </c>
    </row>
    <row r="1822" spans="1:20" ht="48">
      <c r="A1822">
        <v>1820</v>
      </c>
      <c r="B1822" s="1" t="s">
        <v>1821</v>
      </c>
      <c r="C1822" s="1" t="s">
        <v>5930</v>
      </c>
      <c r="D1822" s="4">
        <v>26000</v>
      </c>
      <c r="E1822" s="4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3">
        <f t="shared" si="168"/>
        <v>6.565384615384616E-2</v>
      </c>
      <c r="P1822" s="5">
        <f t="shared" si="169"/>
        <v>213.375</v>
      </c>
      <c r="Q1822" s="3" t="str">
        <f t="shared" si="170"/>
        <v>photography</v>
      </c>
      <c r="R1822" t="str">
        <f t="shared" si="171"/>
        <v>photobooks</v>
      </c>
      <c r="S1822" s="13">
        <f t="shared" si="172"/>
        <v>42065.084375000006</v>
      </c>
      <c r="T1822" s="13">
        <f t="shared" si="173"/>
        <v>42095.042708333334</v>
      </c>
    </row>
    <row r="1823" spans="1:20" ht="48">
      <c r="A1823">
        <v>1821</v>
      </c>
      <c r="B1823" s="1" t="s">
        <v>1822</v>
      </c>
      <c r="C1823" s="1" t="s">
        <v>5931</v>
      </c>
      <c r="D1823" s="4">
        <v>2500</v>
      </c>
      <c r="E1823" s="4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3">
        <f t="shared" si="168"/>
        <v>1.3489</v>
      </c>
      <c r="P1823" s="5">
        <f t="shared" si="169"/>
        <v>59.162280701754383</v>
      </c>
      <c r="Q1823" s="3" t="str">
        <f t="shared" si="170"/>
        <v>music</v>
      </c>
      <c r="R1823" t="str">
        <f t="shared" si="171"/>
        <v>rock</v>
      </c>
      <c r="S1823" s="13">
        <f t="shared" si="172"/>
        <v>40926.319062499999</v>
      </c>
      <c r="T1823" s="13">
        <f t="shared" si="173"/>
        <v>40971.319062499999</v>
      </c>
    </row>
    <row r="1824" spans="1:20" ht="32">
      <c r="A1824">
        <v>1822</v>
      </c>
      <c r="B1824" s="1" t="s">
        <v>1823</v>
      </c>
      <c r="C1824" s="1" t="s">
        <v>5932</v>
      </c>
      <c r="D1824" s="4">
        <v>300</v>
      </c>
      <c r="E1824" s="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3">
        <f t="shared" si="168"/>
        <v>1</v>
      </c>
      <c r="P1824" s="5">
        <f t="shared" si="169"/>
        <v>27.272727272727273</v>
      </c>
      <c r="Q1824" s="3" t="str">
        <f t="shared" si="170"/>
        <v>music</v>
      </c>
      <c r="R1824" t="str">
        <f t="shared" si="171"/>
        <v>rock</v>
      </c>
      <c r="S1824" s="13">
        <f t="shared" si="172"/>
        <v>41634.797013888885</v>
      </c>
      <c r="T1824" s="13">
        <f t="shared" si="173"/>
        <v>41670.792361111111</v>
      </c>
    </row>
    <row r="1825" spans="1:20" ht="48">
      <c r="A1825">
        <v>1823</v>
      </c>
      <c r="B1825" s="1" t="s">
        <v>1824</v>
      </c>
      <c r="C1825" s="1" t="s">
        <v>5933</v>
      </c>
      <c r="D1825" s="4">
        <v>700</v>
      </c>
      <c r="E1825" s="4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3">
        <f t="shared" si="168"/>
        <v>1.1585714285714286</v>
      </c>
      <c r="P1825" s="5">
        <f t="shared" si="169"/>
        <v>24.575757575757574</v>
      </c>
      <c r="Q1825" s="3" t="str">
        <f t="shared" si="170"/>
        <v>music</v>
      </c>
      <c r="R1825" t="str">
        <f t="shared" si="171"/>
        <v>rock</v>
      </c>
      <c r="S1825" s="13">
        <f t="shared" si="172"/>
        <v>41176.684907407405</v>
      </c>
      <c r="T1825" s="13">
        <f t="shared" si="173"/>
        <v>41206.684907407405</v>
      </c>
    </row>
    <row r="1826" spans="1:20" ht="16">
      <c r="A1826">
        <v>1824</v>
      </c>
      <c r="B1826" s="1" t="s">
        <v>1825</v>
      </c>
      <c r="C1826" s="1" t="s">
        <v>5934</v>
      </c>
      <c r="D1826" s="4">
        <v>3000</v>
      </c>
      <c r="E1826" s="4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3">
        <f t="shared" si="168"/>
        <v>1.0006666666666666</v>
      </c>
      <c r="P1826" s="5">
        <f t="shared" si="169"/>
        <v>75.05</v>
      </c>
      <c r="Q1826" s="3" t="str">
        <f t="shared" si="170"/>
        <v>music</v>
      </c>
      <c r="R1826" t="str">
        <f t="shared" si="171"/>
        <v>rock</v>
      </c>
      <c r="S1826" s="13">
        <f t="shared" si="172"/>
        <v>41626.916284722225</v>
      </c>
      <c r="T1826" s="13">
        <f t="shared" si="173"/>
        <v>41647.088888888888</v>
      </c>
    </row>
    <row r="1827" spans="1:20" ht="48">
      <c r="A1827">
        <v>1825</v>
      </c>
      <c r="B1827" s="1" t="s">
        <v>1826</v>
      </c>
      <c r="C1827" s="1" t="s">
        <v>5935</v>
      </c>
      <c r="D1827" s="4">
        <v>2000</v>
      </c>
      <c r="E1827" s="4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3">
        <f t="shared" si="168"/>
        <v>1.0505</v>
      </c>
      <c r="P1827" s="5">
        <f t="shared" si="169"/>
        <v>42.02</v>
      </c>
      <c r="Q1827" s="3" t="str">
        <f t="shared" si="170"/>
        <v>music</v>
      </c>
      <c r="R1827" t="str">
        <f t="shared" si="171"/>
        <v>rock</v>
      </c>
      <c r="S1827" s="13">
        <f t="shared" si="172"/>
        <v>41443.83452546296</v>
      </c>
      <c r="T1827" s="13">
        <f t="shared" si="173"/>
        <v>41466.83452546296</v>
      </c>
    </row>
    <row r="1828" spans="1:20" ht="16">
      <c r="A1828">
        <v>1826</v>
      </c>
      <c r="B1828" s="1" t="s">
        <v>1827</v>
      </c>
      <c r="C1828" s="1" t="s">
        <v>5936</v>
      </c>
      <c r="D1828" s="4">
        <v>2000</v>
      </c>
      <c r="E1828" s="4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3">
        <f t="shared" si="168"/>
        <v>1.01</v>
      </c>
      <c r="P1828" s="5">
        <f t="shared" si="169"/>
        <v>53.157894736842103</v>
      </c>
      <c r="Q1828" s="3" t="str">
        <f t="shared" si="170"/>
        <v>music</v>
      </c>
      <c r="R1828" t="str">
        <f t="shared" si="171"/>
        <v>rock</v>
      </c>
      <c r="S1828" s="13">
        <f t="shared" si="172"/>
        <v>41657.923807870371</v>
      </c>
      <c r="T1828" s="13">
        <f t="shared" si="173"/>
        <v>41687.923807870371</v>
      </c>
    </row>
    <row r="1829" spans="1:20" ht="48">
      <c r="A1829">
        <v>1827</v>
      </c>
      <c r="B1829" s="1" t="s">
        <v>1828</v>
      </c>
      <c r="C1829" s="1" t="s">
        <v>5937</v>
      </c>
      <c r="D1829" s="4">
        <v>8000</v>
      </c>
      <c r="E1829" s="4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3">
        <f t="shared" si="168"/>
        <v>1.0066250000000001</v>
      </c>
      <c r="P1829" s="5">
        <f t="shared" si="169"/>
        <v>83.885416666666671</v>
      </c>
      <c r="Q1829" s="3" t="str">
        <f t="shared" si="170"/>
        <v>music</v>
      </c>
      <c r="R1829" t="str">
        <f t="shared" si="171"/>
        <v>rock</v>
      </c>
      <c r="S1829" s="13">
        <f t="shared" si="172"/>
        <v>40555.325937499998</v>
      </c>
      <c r="T1829" s="13">
        <f t="shared" si="173"/>
        <v>40605.325937499998</v>
      </c>
    </row>
    <row r="1830" spans="1:20" ht="48">
      <c r="A1830">
        <v>1828</v>
      </c>
      <c r="B1830" s="1" t="s">
        <v>1829</v>
      </c>
      <c r="C1830" s="1" t="s">
        <v>5938</v>
      </c>
      <c r="D1830" s="4">
        <v>20000</v>
      </c>
      <c r="E1830" s="4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3">
        <f t="shared" si="168"/>
        <v>1.0016</v>
      </c>
      <c r="P1830" s="5">
        <f t="shared" si="169"/>
        <v>417.33333333333331</v>
      </c>
      <c r="Q1830" s="3" t="str">
        <f t="shared" si="170"/>
        <v>music</v>
      </c>
      <c r="R1830" t="str">
        <f t="shared" si="171"/>
        <v>rock</v>
      </c>
      <c r="S1830" s="13">
        <f t="shared" si="172"/>
        <v>41736.899652777778</v>
      </c>
      <c r="T1830" s="13">
        <f t="shared" si="173"/>
        <v>41768.916666666664</v>
      </c>
    </row>
    <row r="1831" spans="1:20" ht="48">
      <c r="A1831">
        <v>1829</v>
      </c>
      <c r="B1831" s="1" t="s">
        <v>1830</v>
      </c>
      <c r="C1831" s="1" t="s">
        <v>5939</v>
      </c>
      <c r="D1831" s="4">
        <v>1500</v>
      </c>
      <c r="E1831" s="4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3">
        <f t="shared" si="168"/>
        <v>1.6668333333333334</v>
      </c>
      <c r="P1831" s="5">
        <f t="shared" si="169"/>
        <v>75.765151515151516</v>
      </c>
      <c r="Q1831" s="3" t="str">
        <f t="shared" si="170"/>
        <v>music</v>
      </c>
      <c r="R1831" t="str">
        <f t="shared" si="171"/>
        <v>rock</v>
      </c>
      <c r="S1831" s="13">
        <f t="shared" si="172"/>
        <v>40516.087627314817</v>
      </c>
      <c r="T1831" s="13">
        <f t="shared" si="173"/>
        <v>40564.916666666664</v>
      </c>
    </row>
    <row r="1832" spans="1:20" ht="48">
      <c r="A1832">
        <v>1830</v>
      </c>
      <c r="B1832" s="1" t="s">
        <v>1831</v>
      </c>
      <c r="C1832" s="1" t="s">
        <v>5940</v>
      </c>
      <c r="D1832" s="4">
        <v>15000</v>
      </c>
      <c r="E1832" s="4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3">
        <f t="shared" si="168"/>
        <v>1.0153333333333334</v>
      </c>
      <c r="P1832" s="5">
        <f t="shared" si="169"/>
        <v>67.389380530973455</v>
      </c>
      <c r="Q1832" s="3" t="str">
        <f t="shared" si="170"/>
        <v>music</v>
      </c>
      <c r="R1832" t="str">
        <f t="shared" si="171"/>
        <v>rock</v>
      </c>
      <c r="S1832" s="13">
        <f t="shared" si="172"/>
        <v>41664.684108796297</v>
      </c>
      <c r="T1832" s="13">
        <f t="shared" si="173"/>
        <v>41694.684108796297</v>
      </c>
    </row>
    <row r="1833" spans="1:20" ht="48">
      <c r="A1833">
        <v>1831</v>
      </c>
      <c r="B1833" s="1" t="s">
        <v>1832</v>
      </c>
      <c r="C1833" s="1" t="s">
        <v>5941</v>
      </c>
      <c r="D1833" s="4">
        <v>1000</v>
      </c>
      <c r="E1833" s="4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3">
        <f t="shared" si="168"/>
        <v>1.03</v>
      </c>
      <c r="P1833" s="5">
        <f t="shared" si="169"/>
        <v>73.571428571428569</v>
      </c>
      <c r="Q1833" s="3" t="str">
        <f t="shared" si="170"/>
        <v>music</v>
      </c>
      <c r="R1833" t="str">
        <f t="shared" si="171"/>
        <v>rock</v>
      </c>
      <c r="S1833" s="13">
        <f t="shared" si="172"/>
        <v>41026.996099537035</v>
      </c>
      <c r="T1833" s="13">
        <f t="shared" si="173"/>
        <v>41041.996099537035</v>
      </c>
    </row>
    <row r="1834" spans="1:20" ht="48">
      <c r="A1834">
        <v>1832</v>
      </c>
      <c r="B1834" s="1" t="s">
        <v>1833</v>
      </c>
      <c r="C1834" s="1" t="s">
        <v>5942</v>
      </c>
      <c r="D1834" s="4">
        <v>350</v>
      </c>
      <c r="E1834" s="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3">
        <f t="shared" si="168"/>
        <v>1.4285714285714286</v>
      </c>
      <c r="P1834" s="5">
        <f t="shared" si="169"/>
        <v>25</v>
      </c>
      <c r="Q1834" s="3" t="str">
        <f t="shared" si="170"/>
        <v>music</v>
      </c>
      <c r="R1834" t="str">
        <f t="shared" si="171"/>
        <v>rock</v>
      </c>
      <c r="S1834" s="13">
        <f t="shared" si="172"/>
        <v>40576.539664351854</v>
      </c>
      <c r="T1834" s="13">
        <f t="shared" si="173"/>
        <v>40606.539664351854</v>
      </c>
    </row>
    <row r="1835" spans="1:20" ht="48">
      <c r="A1835">
        <v>1833</v>
      </c>
      <c r="B1835" s="1" t="s">
        <v>1834</v>
      </c>
      <c r="C1835" s="1" t="s">
        <v>5943</v>
      </c>
      <c r="D1835" s="4">
        <v>400</v>
      </c>
      <c r="E1835" s="4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3">
        <f t="shared" si="168"/>
        <v>2.625</v>
      </c>
      <c r="P1835" s="5">
        <f t="shared" si="169"/>
        <v>42</v>
      </c>
      <c r="Q1835" s="3" t="str">
        <f t="shared" si="170"/>
        <v>music</v>
      </c>
      <c r="R1835" t="str">
        <f t="shared" si="171"/>
        <v>rock</v>
      </c>
      <c r="S1835" s="13">
        <f t="shared" si="172"/>
        <v>41303.044016203705</v>
      </c>
      <c r="T1835" s="13">
        <f t="shared" si="173"/>
        <v>41335.332638888889</v>
      </c>
    </row>
    <row r="1836" spans="1:20" ht="32">
      <c r="A1836">
        <v>1834</v>
      </c>
      <c r="B1836" s="1" t="s">
        <v>1835</v>
      </c>
      <c r="C1836" s="1" t="s">
        <v>5944</v>
      </c>
      <c r="D1836" s="4">
        <v>10000</v>
      </c>
      <c r="E1836" s="4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3">
        <f t="shared" si="168"/>
        <v>1.1805000000000001</v>
      </c>
      <c r="P1836" s="5">
        <f t="shared" si="169"/>
        <v>131.16666666666666</v>
      </c>
      <c r="Q1836" s="3" t="str">
        <f t="shared" si="170"/>
        <v>music</v>
      </c>
      <c r="R1836" t="str">
        <f t="shared" si="171"/>
        <v>rock</v>
      </c>
      <c r="S1836" s="13">
        <f t="shared" si="172"/>
        <v>41988.964062500003</v>
      </c>
      <c r="T1836" s="13">
        <f t="shared" si="173"/>
        <v>42028.964062500003</v>
      </c>
    </row>
    <row r="1837" spans="1:20" ht="64">
      <c r="A1837">
        <v>1835</v>
      </c>
      <c r="B1837" s="1" t="s">
        <v>1836</v>
      </c>
      <c r="C1837" s="1" t="s">
        <v>5945</v>
      </c>
      <c r="D1837" s="4">
        <v>500</v>
      </c>
      <c r="E1837" s="4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3">
        <f t="shared" si="168"/>
        <v>1.04</v>
      </c>
      <c r="P1837" s="5">
        <f t="shared" si="169"/>
        <v>47.272727272727273</v>
      </c>
      <c r="Q1837" s="3" t="str">
        <f t="shared" si="170"/>
        <v>music</v>
      </c>
      <c r="R1837" t="str">
        <f t="shared" si="171"/>
        <v>rock</v>
      </c>
      <c r="S1837" s="13">
        <f t="shared" si="172"/>
        <v>42430.702210648145</v>
      </c>
      <c r="T1837" s="13">
        <f t="shared" si="173"/>
        <v>42460.660543981481</v>
      </c>
    </row>
    <row r="1838" spans="1:20" ht="16">
      <c r="A1838">
        <v>1836</v>
      </c>
      <c r="B1838" s="1" t="s">
        <v>1837</v>
      </c>
      <c r="C1838" s="1" t="s">
        <v>5946</v>
      </c>
      <c r="D1838" s="4">
        <v>5000</v>
      </c>
      <c r="E1838" s="4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3">
        <f t="shared" si="168"/>
        <v>2.0034000000000001</v>
      </c>
      <c r="P1838" s="5">
        <f t="shared" si="169"/>
        <v>182.12727272727273</v>
      </c>
      <c r="Q1838" s="3" t="str">
        <f t="shared" si="170"/>
        <v>music</v>
      </c>
      <c r="R1838" t="str">
        <f t="shared" si="171"/>
        <v>rock</v>
      </c>
      <c r="S1838" s="13">
        <f t="shared" si="172"/>
        <v>41305.809363425928</v>
      </c>
      <c r="T1838" s="13">
        <f t="shared" si="173"/>
        <v>41322.809363425928</v>
      </c>
    </row>
    <row r="1839" spans="1:20" ht="48">
      <c r="A1839">
        <v>1837</v>
      </c>
      <c r="B1839" s="1" t="s">
        <v>1838</v>
      </c>
      <c r="C1839" s="1" t="s">
        <v>5947</v>
      </c>
      <c r="D1839" s="4">
        <v>600</v>
      </c>
      <c r="E1839" s="4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3">
        <f t="shared" si="168"/>
        <v>3.0683333333333334</v>
      </c>
      <c r="P1839" s="5">
        <f t="shared" si="169"/>
        <v>61.366666666666667</v>
      </c>
      <c r="Q1839" s="3" t="str">
        <f t="shared" si="170"/>
        <v>music</v>
      </c>
      <c r="R1839" t="str">
        <f t="shared" si="171"/>
        <v>rock</v>
      </c>
      <c r="S1839" s="13">
        <f t="shared" si="172"/>
        <v>40926.047858796301</v>
      </c>
      <c r="T1839" s="13">
        <f t="shared" si="173"/>
        <v>40986.006192129629</v>
      </c>
    </row>
    <row r="1840" spans="1:20" ht="48">
      <c r="A1840">
        <v>1838</v>
      </c>
      <c r="B1840" s="1" t="s">
        <v>1839</v>
      </c>
      <c r="C1840" s="1" t="s">
        <v>5948</v>
      </c>
      <c r="D1840" s="4">
        <v>1000</v>
      </c>
      <c r="E1840" s="4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3">
        <f t="shared" si="168"/>
        <v>1.00149</v>
      </c>
      <c r="P1840" s="5">
        <f t="shared" si="169"/>
        <v>35.767499999999998</v>
      </c>
      <c r="Q1840" s="3" t="str">
        <f t="shared" si="170"/>
        <v>music</v>
      </c>
      <c r="R1840" t="str">
        <f t="shared" si="171"/>
        <v>rock</v>
      </c>
      <c r="S1840" s="13">
        <f t="shared" si="172"/>
        <v>40788.786539351851</v>
      </c>
      <c r="T1840" s="13">
        <f t="shared" si="173"/>
        <v>40817.125</v>
      </c>
    </row>
    <row r="1841" spans="1:20" ht="48">
      <c r="A1841">
        <v>1839</v>
      </c>
      <c r="B1841" s="1" t="s">
        <v>1840</v>
      </c>
      <c r="C1841" s="1" t="s">
        <v>5949</v>
      </c>
      <c r="D1841" s="4">
        <v>1000</v>
      </c>
      <c r="E1841" s="4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3">
        <f t="shared" si="168"/>
        <v>2.0529999999999999</v>
      </c>
      <c r="P1841" s="5">
        <f t="shared" si="169"/>
        <v>45.62222222222222</v>
      </c>
      <c r="Q1841" s="3" t="str">
        <f t="shared" si="170"/>
        <v>music</v>
      </c>
      <c r="R1841" t="str">
        <f t="shared" si="171"/>
        <v>rock</v>
      </c>
      <c r="S1841" s="13">
        <f t="shared" si="172"/>
        <v>42614.722013888888</v>
      </c>
      <c r="T1841" s="13">
        <f t="shared" si="173"/>
        <v>42644.722013888888</v>
      </c>
    </row>
    <row r="1842" spans="1:20" ht="48">
      <c r="A1842">
        <v>1840</v>
      </c>
      <c r="B1842" s="1" t="s">
        <v>1841</v>
      </c>
      <c r="C1842" s="1" t="s">
        <v>5950</v>
      </c>
      <c r="D1842" s="4">
        <v>900</v>
      </c>
      <c r="E1842" s="4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3">
        <f t="shared" si="168"/>
        <v>1.0888888888888888</v>
      </c>
      <c r="P1842" s="5">
        <f t="shared" si="169"/>
        <v>75.384615384615387</v>
      </c>
      <c r="Q1842" s="3" t="str">
        <f t="shared" si="170"/>
        <v>music</v>
      </c>
      <c r="R1842" t="str">
        <f t="shared" si="171"/>
        <v>rock</v>
      </c>
      <c r="S1842" s="13">
        <f t="shared" si="172"/>
        <v>41382.096180555556</v>
      </c>
      <c r="T1842" s="13">
        <f t="shared" si="173"/>
        <v>41401.207638888889</v>
      </c>
    </row>
    <row r="1843" spans="1:20" ht="32">
      <c r="A1843">
        <v>1841</v>
      </c>
      <c r="B1843" s="1" t="s">
        <v>1842</v>
      </c>
      <c r="C1843" s="1" t="s">
        <v>5951</v>
      </c>
      <c r="D1843" s="4">
        <v>2000</v>
      </c>
      <c r="E1843" s="4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3">
        <f t="shared" si="168"/>
        <v>1.0175000000000001</v>
      </c>
      <c r="P1843" s="5">
        <f t="shared" si="169"/>
        <v>50.875</v>
      </c>
      <c r="Q1843" s="3" t="str">
        <f t="shared" si="170"/>
        <v>music</v>
      </c>
      <c r="R1843" t="str">
        <f t="shared" si="171"/>
        <v>rock</v>
      </c>
      <c r="S1843" s="13">
        <f t="shared" si="172"/>
        <v>41745.84542824074</v>
      </c>
      <c r="T1843" s="13">
        <f t="shared" si="173"/>
        <v>41779.207638888889</v>
      </c>
    </row>
    <row r="1844" spans="1:20" ht="48">
      <c r="A1844">
        <v>1842</v>
      </c>
      <c r="B1844" s="1" t="s">
        <v>1843</v>
      </c>
      <c r="C1844" s="1" t="s">
        <v>5952</v>
      </c>
      <c r="D1844" s="4">
        <v>2000</v>
      </c>
      <c r="E1844" s="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3">
        <f t="shared" si="168"/>
        <v>1.2524999999999999</v>
      </c>
      <c r="P1844" s="5">
        <f t="shared" si="169"/>
        <v>119.28571428571429</v>
      </c>
      <c r="Q1844" s="3" t="str">
        <f t="shared" si="170"/>
        <v>music</v>
      </c>
      <c r="R1844" t="str">
        <f t="shared" si="171"/>
        <v>rock</v>
      </c>
      <c r="S1844" s="13">
        <f t="shared" si="172"/>
        <v>42031.631724537037</v>
      </c>
      <c r="T1844" s="13">
        <f t="shared" si="173"/>
        <v>42065.249305555553</v>
      </c>
    </row>
    <row r="1845" spans="1:20" ht="48">
      <c r="A1845">
        <v>1843</v>
      </c>
      <c r="B1845" s="1" t="s">
        <v>1844</v>
      </c>
      <c r="C1845" s="1" t="s">
        <v>5953</v>
      </c>
      <c r="D1845" s="4">
        <v>10000</v>
      </c>
      <c r="E1845" s="4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3">
        <f t="shared" si="168"/>
        <v>1.2400610000000001</v>
      </c>
      <c r="P1845" s="5">
        <f t="shared" si="169"/>
        <v>92.541865671641801</v>
      </c>
      <c r="Q1845" s="3" t="str">
        <f t="shared" si="170"/>
        <v>music</v>
      </c>
      <c r="R1845" t="str">
        <f t="shared" si="171"/>
        <v>rock</v>
      </c>
      <c r="S1845" s="13">
        <f t="shared" si="172"/>
        <v>40564.994837962964</v>
      </c>
      <c r="T1845" s="13">
        <f t="shared" si="173"/>
        <v>40594.994837962964</v>
      </c>
    </row>
    <row r="1846" spans="1:20" ht="48">
      <c r="A1846">
        <v>1844</v>
      </c>
      <c r="B1846" s="1" t="s">
        <v>1845</v>
      </c>
      <c r="C1846" s="1" t="s">
        <v>5954</v>
      </c>
      <c r="D1846" s="4">
        <v>1500</v>
      </c>
      <c r="E1846" s="4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3">
        <f t="shared" si="168"/>
        <v>1.014</v>
      </c>
      <c r="P1846" s="5">
        <f t="shared" si="169"/>
        <v>76.05</v>
      </c>
      <c r="Q1846" s="3" t="str">
        <f t="shared" si="170"/>
        <v>music</v>
      </c>
      <c r="R1846" t="str">
        <f t="shared" si="171"/>
        <v>rock</v>
      </c>
      <c r="S1846" s="13">
        <f t="shared" si="172"/>
        <v>40666.973541666666</v>
      </c>
      <c r="T1846" s="13">
        <f t="shared" si="173"/>
        <v>40705.125</v>
      </c>
    </row>
    <row r="1847" spans="1:20" ht="96">
      <c r="A1847">
        <v>1845</v>
      </c>
      <c r="B1847" s="1" t="s">
        <v>1846</v>
      </c>
      <c r="C1847" s="1" t="s">
        <v>5955</v>
      </c>
      <c r="D1847" s="4">
        <v>1000</v>
      </c>
      <c r="E1847" s="4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3">
        <f t="shared" si="168"/>
        <v>1</v>
      </c>
      <c r="P1847" s="5">
        <f t="shared" si="169"/>
        <v>52.631578947368418</v>
      </c>
      <c r="Q1847" s="3" t="str">
        <f t="shared" si="170"/>
        <v>music</v>
      </c>
      <c r="R1847" t="str">
        <f t="shared" si="171"/>
        <v>rock</v>
      </c>
      <c r="S1847" s="13">
        <f t="shared" si="172"/>
        <v>42523.333310185189</v>
      </c>
      <c r="T1847" s="13">
        <f t="shared" si="173"/>
        <v>42538.204861111109</v>
      </c>
    </row>
    <row r="1848" spans="1:20" ht="48">
      <c r="A1848">
        <v>1846</v>
      </c>
      <c r="B1848" s="1" t="s">
        <v>1847</v>
      </c>
      <c r="C1848" s="1" t="s">
        <v>5956</v>
      </c>
      <c r="D1848" s="4">
        <v>15000</v>
      </c>
      <c r="E1848" s="4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3">
        <f t="shared" si="168"/>
        <v>1.3792666666666666</v>
      </c>
      <c r="P1848" s="5">
        <f t="shared" si="169"/>
        <v>98.990430622009569</v>
      </c>
      <c r="Q1848" s="3" t="str">
        <f t="shared" si="170"/>
        <v>music</v>
      </c>
      <c r="R1848" t="str">
        <f t="shared" si="171"/>
        <v>rock</v>
      </c>
      <c r="S1848" s="13">
        <f t="shared" si="172"/>
        <v>41228.650196759263</v>
      </c>
      <c r="T1848" s="13">
        <f t="shared" si="173"/>
        <v>41258.650196759263</v>
      </c>
    </row>
    <row r="1849" spans="1:20" ht="48">
      <c r="A1849">
        <v>1847</v>
      </c>
      <c r="B1849" s="1" t="s">
        <v>1848</v>
      </c>
      <c r="C1849" s="1" t="s">
        <v>5957</v>
      </c>
      <c r="D1849" s="4">
        <v>2500</v>
      </c>
      <c r="E1849" s="4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3">
        <f t="shared" si="168"/>
        <v>1.2088000000000001</v>
      </c>
      <c r="P1849" s="5">
        <f t="shared" si="169"/>
        <v>79.526315789473685</v>
      </c>
      <c r="Q1849" s="3" t="str">
        <f t="shared" si="170"/>
        <v>music</v>
      </c>
      <c r="R1849" t="str">
        <f t="shared" si="171"/>
        <v>rock</v>
      </c>
      <c r="S1849" s="13">
        <f t="shared" si="172"/>
        <v>42094.236481481479</v>
      </c>
      <c r="T1849" s="13">
        <f t="shared" si="173"/>
        <v>42115.236481481479</v>
      </c>
    </row>
    <row r="1850" spans="1:20" ht="48">
      <c r="A1850">
        <v>1848</v>
      </c>
      <c r="B1850" s="1" t="s">
        <v>1849</v>
      </c>
      <c r="C1850" s="1" t="s">
        <v>5958</v>
      </c>
      <c r="D1850" s="4">
        <v>3000</v>
      </c>
      <c r="E1850" s="4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3">
        <f t="shared" si="168"/>
        <v>1.0736666666666668</v>
      </c>
      <c r="P1850" s="5">
        <f t="shared" si="169"/>
        <v>134.20833333333334</v>
      </c>
      <c r="Q1850" s="3" t="str">
        <f t="shared" si="170"/>
        <v>music</v>
      </c>
      <c r="R1850" t="str">
        <f t="shared" si="171"/>
        <v>rock</v>
      </c>
      <c r="S1850" s="13">
        <f t="shared" si="172"/>
        <v>40691.788055555553</v>
      </c>
      <c r="T1850" s="13">
        <f t="shared" si="173"/>
        <v>40755.290972222225</v>
      </c>
    </row>
    <row r="1851" spans="1:20" ht="32">
      <c r="A1851">
        <v>1849</v>
      </c>
      <c r="B1851" s="1" t="s">
        <v>1850</v>
      </c>
      <c r="C1851" s="1" t="s">
        <v>5959</v>
      </c>
      <c r="D1851" s="4">
        <v>300</v>
      </c>
      <c r="E1851" s="4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3">
        <f t="shared" si="168"/>
        <v>1.0033333333333334</v>
      </c>
      <c r="P1851" s="5">
        <f t="shared" si="169"/>
        <v>37.625</v>
      </c>
      <c r="Q1851" s="3" t="str">
        <f t="shared" si="170"/>
        <v>music</v>
      </c>
      <c r="R1851" t="str">
        <f t="shared" si="171"/>
        <v>rock</v>
      </c>
      <c r="S1851" s="13">
        <f t="shared" si="172"/>
        <v>41169.845590277779</v>
      </c>
      <c r="T1851" s="13">
        <f t="shared" si="173"/>
        <v>41199.845590277779</v>
      </c>
    </row>
    <row r="1852" spans="1:20" ht="48">
      <c r="A1852">
        <v>1850</v>
      </c>
      <c r="B1852" s="1" t="s">
        <v>1851</v>
      </c>
      <c r="C1852" s="1" t="s">
        <v>5960</v>
      </c>
      <c r="D1852" s="4">
        <v>9000</v>
      </c>
      <c r="E1852" s="4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3">
        <f t="shared" si="168"/>
        <v>1.0152222222222222</v>
      </c>
      <c r="P1852" s="5">
        <f t="shared" si="169"/>
        <v>51.044692737430168</v>
      </c>
      <c r="Q1852" s="3" t="str">
        <f t="shared" si="170"/>
        <v>music</v>
      </c>
      <c r="R1852" t="str">
        <f t="shared" si="171"/>
        <v>rock</v>
      </c>
      <c r="S1852" s="13">
        <f t="shared" si="172"/>
        <v>41800.959490740745</v>
      </c>
      <c r="T1852" s="13">
        <f t="shared" si="173"/>
        <v>41830.959490740745</v>
      </c>
    </row>
    <row r="1853" spans="1:20" ht="48">
      <c r="A1853">
        <v>1851</v>
      </c>
      <c r="B1853" s="1" t="s">
        <v>1852</v>
      </c>
      <c r="C1853" s="1" t="s">
        <v>5961</v>
      </c>
      <c r="D1853" s="4">
        <v>1300</v>
      </c>
      <c r="E1853" s="4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3">
        <f t="shared" si="168"/>
        <v>1.0007692307692309</v>
      </c>
      <c r="P1853" s="5">
        <f t="shared" si="169"/>
        <v>50.03846153846154</v>
      </c>
      <c r="Q1853" s="3" t="str">
        <f t="shared" si="170"/>
        <v>music</v>
      </c>
      <c r="R1853" t="str">
        <f t="shared" si="171"/>
        <v>rock</v>
      </c>
      <c r="S1853" s="13">
        <f t="shared" si="172"/>
        <v>41827.906689814816</v>
      </c>
      <c r="T1853" s="13">
        <f t="shared" si="173"/>
        <v>41848.041666666664</v>
      </c>
    </row>
    <row r="1854" spans="1:20" ht="48">
      <c r="A1854">
        <v>1852</v>
      </c>
      <c r="B1854" s="1" t="s">
        <v>1853</v>
      </c>
      <c r="C1854" s="1" t="s">
        <v>5962</v>
      </c>
      <c r="D1854" s="4">
        <v>15000</v>
      </c>
      <c r="E1854" s="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3">
        <f t="shared" si="168"/>
        <v>1.1696666666666666</v>
      </c>
      <c r="P1854" s="5">
        <f t="shared" si="169"/>
        <v>133.93129770992365</v>
      </c>
      <c r="Q1854" s="3" t="str">
        <f t="shared" si="170"/>
        <v>music</v>
      </c>
      <c r="R1854" t="str">
        <f t="shared" si="171"/>
        <v>rock</v>
      </c>
      <c r="S1854" s="13">
        <f t="shared" si="172"/>
        <v>42081.77143518519</v>
      </c>
      <c r="T1854" s="13">
        <f t="shared" si="173"/>
        <v>42119</v>
      </c>
    </row>
    <row r="1855" spans="1:20" ht="48">
      <c r="A1855">
        <v>1853</v>
      </c>
      <c r="B1855" s="1" t="s">
        <v>1854</v>
      </c>
      <c r="C1855" s="1" t="s">
        <v>5963</v>
      </c>
      <c r="D1855" s="4">
        <v>800</v>
      </c>
      <c r="E1855" s="4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3">
        <f t="shared" si="168"/>
        <v>1.01875</v>
      </c>
      <c r="P1855" s="5">
        <f t="shared" si="169"/>
        <v>58.214285714285715</v>
      </c>
      <c r="Q1855" s="3" t="str">
        <f t="shared" si="170"/>
        <v>music</v>
      </c>
      <c r="R1855" t="str">
        <f t="shared" si="171"/>
        <v>rock</v>
      </c>
      <c r="S1855" s="13">
        <f t="shared" si="172"/>
        <v>41177.060381944444</v>
      </c>
      <c r="T1855" s="13">
        <f t="shared" si="173"/>
        <v>41227.102048611108</v>
      </c>
    </row>
    <row r="1856" spans="1:20" ht="48">
      <c r="A1856">
        <v>1854</v>
      </c>
      <c r="B1856" s="1" t="s">
        <v>1855</v>
      </c>
      <c r="C1856" s="1" t="s">
        <v>5964</v>
      </c>
      <c r="D1856" s="4">
        <v>15000</v>
      </c>
      <c r="E1856" s="4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3">
        <f t="shared" si="168"/>
        <v>1.0212366666666666</v>
      </c>
      <c r="P1856" s="5">
        <f t="shared" si="169"/>
        <v>88.037643678160919</v>
      </c>
      <c r="Q1856" s="3" t="str">
        <f t="shared" si="170"/>
        <v>music</v>
      </c>
      <c r="R1856" t="str">
        <f t="shared" si="171"/>
        <v>rock</v>
      </c>
      <c r="S1856" s="13">
        <f t="shared" si="172"/>
        <v>41388.021261574075</v>
      </c>
      <c r="T1856" s="13">
        <f t="shared" si="173"/>
        <v>41418.021261574075</v>
      </c>
    </row>
    <row r="1857" spans="1:20" ht="48">
      <c r="A1857">
        <v>1855</v>
      </c>
      <c r="B1857" s="1" t="s">
        <v>1856</v>
      </c>
      <c r="C1857" s="1" t="s">
        <v>5965</v>
      </c>
      <c r="D1857" s="4">
        <v>8750</v>
      </c>
      <c r="E1857" s="4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3">
        <f t="shared" si="168"/>
        <v>1.5405897142857143</v>
      </c>
      <c r="P1857" s="5">
        <f t="shared" si="169"/>
        <v>70.576753926701571</v>
      </c>
      <c r="Q1857" s="3" t="str">
        <f t="shared" si="170"/>
        <v>music</v>
      </c>
      <c r="R1857" t="str">
        <f t="shared" si="171"/>
        <v>rock</v>
      </c>
      <c r="S1857" s="13">
        <f t="shared" si="172"/>
        <v>41600.538657407407</v>
      </c>
      <c r="T1857" s="13">
        <f t="shared" si="173"/>
        <v>41645.538657407407</v>
      </c>
    </row>
    <row r="1858" spans="1:20" ht="48">
      <c r="A1858">
        <v>1856</v>
      </c>
      <c r="B1858" s="1" t="s">
        <v>1857</v>
      </c>
      <c r="C1858" s="1" t="s">
        <v>5966</v>
      </c>
      <c r="D1858" s="4">
        <v>2000</v>
      </c>
      <c r="E1858" s="4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3">
        <f t="shared" si="168"/>
        <v>1.0125</v>
      </c>
      <c r="P1858" s="5">
        <f t="shared" si="169"/>
        <v>53.289473684210527</v>
      </c>
      <c r="Q1858" s="3" t="str">
        <f t="shared" si="170"/>
        <v>music</v>
      </c>
      <c r="R1858" t="str">
        <f t="shared" si="171"/>
        <v>rock</v>
      </c>
      <c r="S1858" s="13">
        <f t="shared" si="172"/>
        <v>41817.854999999996</v>
      </c>
      <c r="T1858" s="13">
        <f t="shared" si="173"/>
        <v>41838.854999999996</v>
      </c>
    </row>
    <row r="1859" spans="1:20" ht="48">
      <c r="A1859">
        <v>1857</v>
      </c>
      <c r="B1859" s="1" t="s">
        <v>1858</v>
      </c>
      <c r="C1859" s="1" t="s">
        <v>5967</v>
      </c>
      <c r="D1859" s="4">
        <v>3000</v>
      </c>
      <c r="E1859" s="4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3">
        <f t="shared" ref="O1859:O1922" si="174">E1859/D1859</f>
        <v>1</v>
      </c>
      <c r="P1859" s="5">
        <f t="shared" ref="P1859:P1922" si="175">E1859/L1859</f>
        <v>136.36363636363637</v>
      </c>
      <c r="Q1859" s="3" t="str">
        <f t="shared" ref="Q1859:Q1922" si="176">LEFT(N1859,SEARCH("/",N1859)-1)</f>
        <v>music</v>
      </c>
      <c r="R1859" t="str">
        <f t="shared" ref="R1859:R1922" si="177">RIGHT(N1859,LEN(N1859)-SEARCH("/",N1859))</f>
        <v>rock</v>
      </c>
      <c r="S1859" s="13">
        <f t="shared" ref="S1859:S1922" si="178">(((J1859/60)/60)/24)+DATE(1970,1,1)</f>
        <v>41864.76866898148</v>
      </c>
      <c r="T1859" s="13">
        <f t="shared" ref="T1859:T1922" si="179">(((I1859/60)/60)/24)+DATE(1970,1,1)</f>
        <v>41894.76866898148</v>
      </c>
    </row>
    <row r="1860" spans="1:20" ht="48">
      <c r="A1860">
        <v>1858</v>
      </c>
      <c r="B1860" s="1" t="s">
        <v>1859</v>
      </c>
      <c r="C1860" s="1" t="s">
        <v>5968</v>
      </c>
      <c r="D1860" s="4">
        <v>5555.55</v>
      </c>
      <c r="E1860" s="4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3">
        <f t="shared" si="174"/>
        <v>1.0874800874800874</v>
      </c>
      <c r="P1860" s="5">
        <f t="shared" si="175"/>
        <v>40.547315436241611</v>
      </c>
      <c r="Q1860" s="3" t="str">
        <f t="shared" si="176"/>
        <v>music</v>
      </c>
      <c r="R1860" t="str">
        <f t="shared" si="177"/>
        <v>rock</v>
      </c>
      <c r="S1860" s="13">
        <f t="shared" si="178"/>
        <v>40833.200474537036</v>
      </c>
      <c r="T1860" s="13">
        <f t="shared" si="179"/>
        <v>40893.242141203707</v>
      </c>
    </row>
    <row r="1861" spans="1:20" ht="32">
      <c r="A1861">
        <v>1859</v>
      </c>
      <c r="B1861" s="1" t="s">
        <v>1860</v>
      </c>
      <c r="C1861" s="1" t="s">
        <v>5969</v>
      </c>
      <c r="D1861" s="4">
        <v>3000</v>
      </c>
      <c r="E1861" s="4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3">
        <f t="shared" si="174"/>
        <v>1.3183333333333334</v>
      </c>
      <c r="P1861" s="5">
        <f t="shared" si="175"/>
        <v>70.625</v>
      </c>
      <c r="Q1861" s="3" t="str">
        <f t="shared" si="176"/>
        <v>music</v>
      </c>
      <c r="R1861" t="str">
        <f t="shared" si="177"/>
        <v>rock</v>
      </c>
      <c r="S1861" s="13">
        <f t="shared" si="178"/>
        <v>40778.770011574074</v>
      </c>
      <c r="T1861" s="13">
        <f t="shared" si="179"/>
        <v>40808.770011574074</v>
      </c>
    </row>
    <row r="1862" spans="1:20" ht="48">
      <c r="A1862">
        <v>1860</v>
      </c>
      <c r="B1862" s="1" t="s">
        <v>1861</v>
      </c>
      <c r="C1862" s="1" t="s">
        <v>5970</v>
      </c>
      <c r="D1862" s="4">
        <v>750</v>
      </c>
      <c r="E1862" s="4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3">
        <f t="shared" si="174"/>
        <v>1.3346666666666667</v>
      </c>
      <c r="P1862" s="5">
        <f t="shared" si="175"/>
        <v>52.684210526315788</v>
      </c>
      <c r="Q1862" s="3" t="str">
        <f t="shared" si="176"/>
        <v>music</v>
      </c>
      <c r="R1862" t="str">
        <f t="shared" si="177"/>
        <v>rock</v>
      </c>
      <c r="S1862" s="13">
        <f t="shared" si="178"/>
        <v>41655.709305555552</v>
      </c>
      <c r="T1862" s="13">
        <f t="shared" si="179"/>
        <v>41676.709305555552</v>
      </c>
    </row>
    <row r="1863" spans="1:20" ht="48">
      <c r="A1863">
        <v>1861</v>
      </c>
      <c r="B1863" s="1" t="s">
        <v>1862</v>
      </c>
      <c r="C1863" s="1" t="s">
        <v>5971</v>
      </c>
      <c r="D1863" s="4">
        <v>250000</v>
      </c>
      <c r="E1863" s="4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3">
        <f t="shared" si="174"/>
        <v>0</v>
      </c>
      <c r="P1863" s="5" t="e">
        <f t="shared" si="175"/>
        <v>#DIV/0!</v>
      </c>
      <c r="Q1863" s="3" t="str">
        <f t="shared" si="176"/>
        <v>games</v>
      </c>
      <c r="R1863" t="str">
        <f t="shared" si="177"/>
        <v>mobile games</v>
      </c>
      <c r="S1863" s="13">
        <f t="shared" si="178"/>
        <v>42000.300243055557</v>
      </c>
      <c r="T1863" s="13">
        <f t="shared" si="179"/>
        <v>42030.300243055557</v>
      </c>
    </row>
    <row r="1864" spans="1:20" ht="48">
      <c r="A1864">
        <v>1862</v>
      </c>
      <c r="B1864" s="1" t="s">
        <v>1863</v>
      </c>
      <c r="C1864" s="1" t="s">
        <v>5972</v>
      </c>
      <c r="D1864" s="4">
        <v>18000</v>
      </c>
      <c r="E1864" s="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3">
        <f t="shared" si="174"/>
        <v>8.0833333333333326E-2</v>
      </c>
      <c r="P1864" s="5">
        <f t="shared" si="175"/>
        <v>90.9375</v>
      </c>
      <c r="Q1864" s="3" t="str">
        <f t="shared" si="176"/>
        <v>games</v>
      </c>
      <c r="R1864" t="str">
        <f t="shared" si="177"/>
        <v>mobile games</v>
      </c>
      <c r="S1864" s="13">
        <f t="shared" si="178"/>
        <v>42755.492754629624</v>
      </c>
      <c r="T1864" s="13">
        <f t="shared" si="179"/>
        <v>42802.3125</v>
      </c>
    </row>
    <row r="1865" spans="1:20" ht="48">
      <c r="A1865">
        <v>1863</v>
      </c>
      <c r="B1865" s="1" t="s">
        <v>1864</v>
      </c>
      <c r="C1865" s="1" t="s">
        <v>5973</v>
      </c>
      <c r="D1865" s="4">
        <v>2500</v>
      </c>
      <c r="E1865" s="4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3">
        <f t="shared" si="174"/>
        <v>4.0000000000000001E-3</v>
      </c>
      <c r="P1865" s="5">
        <f t="shared" si="175"/>
        <v>5</v>
      </c>
      <c r="Q1865" s="3" t="str">
        <f t="shared" si="176"/>
        <v>games</v>
      </c>
      <c r="R1865" t="str">
        <f t="shared" si="177"/>
        <v>mobile games</v>
      </c>
      <c r="S1865" s="13">
        <f t="shared" si="178"/>
        <v>41772.797280092593</v>
      </c>
      <c r="T1865" s="13">
        <f t="shared" si="179"/>
        <v>41802.797280092593</v>
      </c>
    </row>
    <row r="1866" spans="1:20" ht="48">
      <c r="A1866">
        <v>1864</v>
      </c>
      <c r="B1866" s="1" t="s">
        <v>1865</v>
      </c>
      <c r="C1866" s="1" t="s">
        <v>5974</v>
      </c>
      <c r="D1866" s="4">
        <v>6500</v>
      </c>
      <c r="E1866" s="4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3">
        <f t="shared" si="174"/>
        <v>0.42892307692307691</v>
      </c>
      <c r="P1866" s="5">
        <f t="shared" si="175"/>
        <v>58.083333333333336</v>
      </c>
      <c r="Q1866" s="3" t="str">
        <f t="shared" si="176"/>
        <v>games</v>
      </c>
      <c r="R1866" t="str">
        <f t="shared" si="177"/>
        <v>mobile games</v>
      </c>
      <c r="S1866" s="13">
        <f t="shared" si="178"/>
        <v>41733.716435185182</v>
      </c>
      <c r="T1866" s="13">
        <f t="shared" si="179"/>
        <v>41763.716435185182</v>
      </c>
    </row>
    <row r="1867" spans="1:20" ht="48">
      <c r="A1867">
        <v>1865</v>
      </c>
      <c r="B1867" s="1" t="s">
        <v>1866</v>
      </c>
      <c r="C1867" s="1" t="s">
        <v>5975</v>
      </c>
      <c r="D1867" s="4">
        <v>110000</v>
      </c>
      <c r="E1867" s="4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3">
        <f t="shared" si="174"/>
        <v>3.6363636363636364E-5</v>
      </c>
      <c r="P1867" s="5">
        <f t="shared" si="175"/>
        <v>2</v>
      </c>
      <c r="Q1867" s="3" t="str">
        <f t="shared" si="176"/>
        <v>games</v>
      </c>
      <c r="R1867" t="str">
        <f t="shared" si="177"/>
        <v>mobile games</v>
      </c>
      <c r="S1867" s="13">
        <f t="shared" si="178"/>
        <v>42645.367442129631</v>
      </c>
      <c r="T1867" s="13">
        <f t="shared" si="179"/>
        <v>42680.409108796302</v>
      </c>
    </row>
    <row r="1868" spans="1:20" ht="48">
      <c r="A1868">
        <v>1866</v>
      </c>
      <c r="B1868" s="1" t="s">
        <v>1867</v>
      </c>
      <c r="C1868" s="1" t="s">
        <v>5976</v>
      </c>
      <c r="D1868" s="4">
        <v>25000</v>
      </c>
      <c r="E1868" s="4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3">
        <f t="shared" si="174"/>
        <v>5.0000000000000001E-3</v>
      </c>
      <c r="P1868" s="5">
        <f t="shared" si="175"/>
        <v>62.5</v>
      </c>
      <c r="Q1868" s="3" t="str">
        <f t="shared" si="176"/>
        <v>games</v>
      </c>
      <c r="R1868" t="str">
        <f t="shared" si="177"/>
        <v>mobile games</v>
      </c>
      <c r="S1868" s="13">
        <f t="shared" si="178"/>
        <v>42742.246493055558</v>
      </c>
      <c r="T1868" s="13">
        <f t="shared" si="179"/>
        <v>42795.166666666672</v>
      </c>
    </row>
    <row r="1869" spans="1:20" ht="48">
      <c r="A1869">
        <v>1867</v>
      </c>
      <c r="B1869" s="1" t="s">
        <v>1868</v>
      </c>
      <c r="C1869" s="1" t="s">
        <v>5977</v>
      </c>
      <c r="D1869" s="4">
        <v>20000</v>
      </c>
      <c r="E1869" s="4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3">
        <f t="shared" si="174"/>
        <v>5.0000000000000001E-4</v>
      </c>
      <c r="P1869" s="5">
        <f t="shared" si="175"/>
        <v>10</v>
      </c>
      <c r="Q1869" s="3" t="str">
        <f t="shared" si="176"/>
        <v>games</v>
      </c>
      <c r="R1869" t="str">
        <f t="shared" si="177"/>
        <v>mobile games</v>
      </c>
      <c r="S1869" s="13">
        <f t="shared" si="178"/>
        <v>42649.924907407403</v>
      </c>
      <c r="T1869" s="13">
        <f t="shared" si="179"/>
        <v>42679.924907407403</v>
      </c>
    </row>
    <row r="1870" spans="1:20" ht="48">
      <c r="A1870">
        <v>1868</v>
      </c>
      <c r="B1870" s="1" t="s">
        <v>1869</v>
      </c>
      <c r="C1870" s="1" t="s">
        <v>5978</v>
      </c>
      <c r="D1870" s="4">
        <v>25000</v>
      </c>
      <c r="E1870" s="4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3">
        <f t="shared" si="174"/>
        <v>4.8680000000000001E-2</v>
      </c>
      <c r="P1870" s="5">
        <f t="shared" si="175"/>
        <v>71.588235294117652</v>
      </c>
      <c r="Q1870" s="3" t="str">
        <f t="shared" si="176"/>
        <v>games</v>
      </c>
      <c r="R1870" t="str">
        <f t="shared" si="177"/>
        <v>mobile games</v>
      </c>
      <c r="S1870" s="13">
        <f t="shared" si="178"/>
        <v>42328.779224537036</v>
      </c>
      <c r="T1870" s="13">
        <f t="shared" si="179"/>
        <v>42353.332638888889</v>
      </c>
    </row>
    <row r="1871" spans="1:20" ht="48">
      <c r="A1871">
        <v>1869</v>
      </c>
      <c r="B1871" s="1" t="s">
        <v>1870</v>
      </c>
      <c r="C1871" s="1" t="s">
        <v>5979</v>
      </c>
      <c r="D1871" s="4">
        <v>10000</v>
      </c>
      <c r="E1871" s="4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3">
        <f t="shared" si="174"/>
        <v>0</v>
      </c>
      <c r="P1871" s="5" t="e">
        <f t="shared" si="175"/>
        <v>#DIV/0!</v>
      </c>
      <c r="Q1871" s="3" t="str">
        <f t="shared" si="176"/>
        <v>games</v>
      </c>
      <c r="R1871" t="str">
        <f t="shared" si="177"/>
        <v>mobile games</v>
      </c>
      <c r="S1871" s="13">
        <f t="shared" si="178"/>
        <v>42709.002881944441</v>
      </c>
      <c r="T1871" s="13">
        <f t="shared" si="179"/>
        <v>42739.002881944441</v>
      </c>
    </row>
    <row r="1872" spans="1:20" ht="48">
      <c r="A1872">
        <v>1870</v>
      </c>
      <c r="B1872" s="1" t="s">
        <v>1871</v>
      </c>
      <c r="C1872" s="1" t="s">
        <v>5980</v>
      </c>
      <c r="D1872" s="4">
        <v>3500</v>
      </c>
      <c r="E1872" s="4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3">
        <f t="shared" si="174"/>
        <v>0.10314285714285715</v>
      </c>
      <c r="P1872" s="5">
        <f t="shared" si="175"/>
        <v>32.81818181818182</v>
      </c>
      <c r="Q1872" s="3" t="str">
        <f t="shared" si="176"/>
        <v>games</v>
      </c>
      <c r="R1872" t="str">
        <f t="shared" si="177"/>
        <v>mobile games</v>
      </c>
      <c r="S1872" s="13">
        <f t="shared" si="178"/>
        <v>42371.355729166666</v>
      </c>
      <c r="T1872" s="13">
        <f t="shared" si="179"/>
        <v>42400.178472222222</v>
      </c>
    </row>
    <row r="1873" spans="1:20" ht="48">
      <c r="A1873">
        <v>1871</v>
      </c>
      <c r="B1873" s="1" t="s">
        <v>1872</v>
      </c>
      <c r="C1873" s="1" t="s">
        <v>5981</v>
      </c>
      <c r="D1873" s="4">
        <v>6500</v>
      </c>
      <c r="E1873" s="4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3">
        <f t="shared" si="174"/>
        <v>0.7178461538461538</v>
      </c>
      <c r="P1873" s="5">
        <f t="shared" si="175"/>
        <v>49.11578947368421</v>
      </c>
      <c r="Q1873" s="3" t="str">
        <f t="shared" si="176"/>
        <v>games</v>
      </c>
      <c r="R1873" t="str">
        <f t="shared" si="177"/>
        <v>mobile games</v>
      </c>
      <c r="S1873" s="13">
        <f t="shared" si="178"/>
        <v>41923.783576388887</v>
      </c>
      <c r="T1873" s="13">
        <f t="shared" si="179"/>
        <v>41963.825243055559</v>
      </c>
    </row>
    <row r="1874" spans="1:20" ht="48">
      <c r="A1874">
        <v>1872</v>
      </c>
      <c r="B1874" s="1" t="s">
        <v>1873</v>
      </c>
      <c r="C1874" s="1" t="s">
        <v>5982</v>
      </c>
      <c r="D1874" s="4">
        <v>20000</v>
      </c>
      <c r="E1874" s="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3">
        <f t="shared" si="174"/>
        <v>1.06E-2</v>
      </c>
      <c r="P1874" s="5">
        <f t="shared" si="175"/>
        <v>16.307692307692307</v>
      </c>
      <c r="Q1874" s="3" t="str">
        <f t="shared" si="176"/>
        <v>games</v>
      </c>
      <c r="R1874" t="str">
        <f t="shared" si="177"/>
        <v>mobile games</v>
      </c>
      <c r="S1874" s="13">
        <f t="shared" si="178"/>
        <v>42155.129652777774</v>
      </c>
      <c r="T1874" s="13">
        <f t="shared" si="179"/>
        <v>42185.129652777774</v>
      </c>
    </row>
    <row r="1875" spans="1:20" ht="48">
      <c r="A1875">
        <v>1873</v>
      </c>
      <c r="B1875" s="1" t="s">
        <v>1874</v>
      </c>
      <c r="C1875" s="1" t="s">
        <v>5983</v>
      </c>
      <c r="D1875" s="4">
        <v>8000</v>
      </c>
      <c r="E1875" s="4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3">
        <f t="shared" si="174"/>
        <v>4.4999999999999997E-3</v>
      </c>
      <c r="P1875" s="5">
        <f t="shared" si="175"/>
        <v>18</v>
      </c>
      <c r="Q1875" s="3" t="str">
        <f t="shared" si="176"/>
        <v>games</v>
      </c>
      <c r="R1875" t="str">
        <f t="shared" si="177"/>
        <v>mobile games</v>
      </c>
      <c r="S1875" s="13">
        <f t="shared" si="178"/>
        <v>42164.615856481483</v>
      </c>
      <c r="T1875" s="13">
        <f t="shared" si="179"/>
        <v>42193.697916666672</v>
      </c>
    </row>
    <row r="1876" spans="1:20" ht="48">
      <c r="A1876">
        <v>1874</v>
      </c>
      <c r="B1876" s="1" t="s">
        <v>1875</v>
      </c>
      <c r="C1876" s="1" t="s">
        <v>5984</v>
      </c>
      <c r="D1876" s="4">
        <v>160000</v>
      </c>
      <c r="E1876" s="4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3">
        <f t="shared" si="174"/>
        <v>1.6249999999999999E-4</v>
      </c>
      <c r="P1876" s="5">
        <f t="shared" si="175"/>
        <v>13</v>
      </c>
      <c r="Q1876" s="3" t="str">
        <f t="shared" si="176"/>
        <v>games</v>
      </c>
      <c r="R1876" t="str">
        <f t="shared" si="177"/>
        <v>mobile games</v>
      </c>
      <c r="S1876" s="13">
        <f t="shared" si="178"/>
        <v>42529.969131944439</v>
      </c>
      <c r="T1876" s="13">
        <f t="shared" si="179"/>
        <v>42549.969131944439</v>
      </c>
    </row>
    <row r="1877" spans="1:20" ht="32">
      <c r="A1877">
        <v>1875</v>
      </c>
      <c r="B1877" s="1" t="s">
        <v>1876</v>
      </c>
      <c r="C1877" s="1" t="s">
        <v>5985</v>
      </c>
      <c r="D1877" s="4">
        <v>10000</v>
      </c>
      <c r="E1877" s="4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3">
        <f t="shared" si="174"/>
        <v>5.1000000000000004E-3</v>
      </c>
      <c r="P1877" s="5">
        <f t="shared" si="175"/>
        <v>17</v>
      </c>
      <c r="Q1877" s="3" t="str">
        <f t="shared" si="176"/>
        <v>games</v>
      </c>
      <c r="R1877" t="str">
        <f t="shared" si="177"/>
        <v>mobile games</v>
      </c>
      <c r="S1877" s="13">
        <f t="shared" si="178"/>
        <v>42528.899398148147</v>
      </c>
      <c r="T1877" s="13">
        <f t="shared" si="179"/>
        <v>42588.899398148147</v>
      </c>
    </row>
    <row r="1878" spans="1:20" ht="48">
      <c r="A1878">
        <v>1876</v>
      </c>
      <c r="B1878" s="1" t="s">
        <v>1877</v>
      </c>
      <c r="C1878" s="1" t="s">
        <v>5986</v>
      </c>
      <c r="D1878" s="4">
        <v>280</v>
      </c>
      <c r="E1878" s="4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3">
        <f t="shared" si="174"/>
        <v>0</v>
      </c>
      <c r="P1878" s="5" t="e">
        <f t="shared" si="175"/>
        <v>#DIV/0!</v>
      </c>
      <c r="Q1878" s="3" t="str">
        <f t="shared" si="176"/>
        <v>games</v>
      </c>
      <c r="R1878" t="str">
        <f t="shared" si="177"/>
        <v>mobile games</v>
      </c>
      <c r="S1878" s="13">
        <f t="shared" si="178"/>
        <v>41776.284780092588</v>
      </c>
      <c r="T1878" s="13">
        <f t="shared" si="179"/>
        <v>41806.284780092588</v>
      </c>
    </row>
    <row r="1879" spans="1:20" ht="32">
      <c r="A1879">
        <v>1877</v>
      </c>
      <c r="B1879" s="1" t="s">
        <v>1878</v>
      </c>
      <c r="C1879" s="1" t="s">
        <v>5987</v>
      </c>
      <c r="D1879" s="4">
        <v>60</v>
      </c>
      <c r="E1879" s="4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3">
        <f t="shared" si="174"/>
        <v>0</v>
      </c>
      <c r="P1879" s="5" t="e">
        <f t="shared" si="175"/>
        <v>#DIV/0!</v>
      </c>
      <c r="Q1879" s="3" t="str">
        <f t="shared" si="176"/>
        <v>games</v>
      </c>
      <c r="R1879" t="str">
        <f t="shared" si="177"/>
        <v>mobile games</v>
      </c>
      <c r="S1879" s="13">
        <f t="shared" si="178"/>
        <v>42035.029224537036</v>
      </c>
      <c r="T1879" s="13">
        <f t="shared" si="179"/>
        <v>42064.029224537036</v>
      </c>
    </row>
    <row r="1880" spans="1:20" ht="48">
      <c r="A1880">
        <v>1878</v>
      </c>
      <c r="B1880" s="1" t="s">
        <v>1879</v>
      </c>
      <c r="C1880" s="1" t="s">
        <v>5988</v>
      </c>
      <c r="D1880" s="4">
        <v>8000</v>
      </c>
      <c r="E1880" s="4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3">
        <f t="shared" si="174"/>
        <v>0</v>
      </c>
      <c r="P1880" s="5" t="e">
        <f t="shared" si="175"/>
        <v>#DIV/0!</v>
      </c>
      <c r="Q1880" s="3" t="str">
        <f t="shared" si="176"/>
        <v>games</v>
      </c>
      <c r="R1880" t="str">
        <f t="shared" si="177"/>
        <v>mobile games</v>
      </c>
      <c r="S1880" s="13">
        <f t="shared" si="178"/>
        <v>41773.008738425924</v>
      </c>
      <c r="T1880" s="13">
        <f t="shared" si="179"/>
        <v>41803.008738425924</v>
      </c>
    </row>
    <row r="1881" spans="1:20" ht="48">
      <c r="A1881">
        <v>1879</v>
      </c>
      <c r="B1881" s="1" t="s">
        <v>1880</v>
      </c>
      <c r="C1881" s="1" t="s">
        <v>5989</v>
      </c>
      <c r="D1881" s="4">
        <v>5000</v>
      </c>
      <c r="E1881" s="4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3">
        <f t="shared" si="174"/>
        <v>1.1999999999999999E-3</v>
      </c>
      <c r="P1881" s="5">
        <f t="shared" si="175"/>
        <v>3</v>
      </c>
      <c r="Q1881" s="3" t="str">
        <f t="shared" si="176"/>
        <v>games</v>
      </c>
      <c r="R1881" t="str">
        <f t="shared" si="177"/>
        <v>mobile games</v>
      </c>
      <c r="S1881" s="13">
        <f t="shared" si="178"/>
        <v>42413.649641203709</v>
      </c>
      <c r="T1881" s="13">
        <f t="shared" si="179"/>
        <v>42443.607974537037</v>
      </c>
    </row>
    <row r="1882" spans="1:20" ht="32">
      <c r="A1882">
        <v>1880</v>
      </c>
      <c r="B1882" s="1" t="s">
        <v>1881</v>
      </c>
      <c r="C1882" s="1" t="s">
        <v>5990</v>
      </c>
      <c r="D1882" s="4">
        <v>5000</v>
      </c>
      <c r="E1882" s="4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3">
        <f t="shared" si="174"/>
        <v>0.20080000000000001</v>
      </c>
      <c r="P1882" s="5">
        <f t="shared" si="175"/>
        <v>41.833333333333336</v>
      </c>
      <c r="Q1882" s="3" t="str">
        <f t="shared" si="176"/>
        <v>games</v>
      </c>
      <c r="R1882" t="str">
        <f t="shared" si="177"/>
        <v>mobile games</v>
      </c>
      <c r="S1882" s="13">
        <f t="shared" si="178"/>
        <v>42430.566898148143</v>
      </c>
      <c r="T1882" s="13">
        <f t="shared" si="179"/>
        <v>42459.525231481486</v>
      </c>
    </row>
    <row r="1883" spans="1:20" ht="48">
      <c r="A1883">
        <v>1881</v>
      </c>
      <c r="B1883" s="1" t="s">
        <v>1882</v>
      </c>
      <c r="C1883" s="1" t="s">
        <v>5991</v>
      </c>
      <c r="D1883" s="4">
        <v>2000</v>
      </c>
      <c r="E1883" s="4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3">
        <f t="shared" si="174"/>
        <v>1.726845</v>
      </c>
      <c r="P1883" s="5">
        <f t="shared" si="175"/>
        <v>49.338428571428572</v>
      </c>
      <c r="Q1883" s="3" t="str">
        <f t="shared" si="176"/>
        <v>music</v>
      </c>
      <c r="R1883" t="str">
        <f t="shared" si="177"/>
        <v>indie rock</v>
      </c>
      <c r="S1883" s="13">
        <f t="shared" si="178"/>
        <v>42043.152650462958</v>
      </c>
      <c r="T1883" s="13">
        <f t="shared" si="179"/>
        <v>42073.110983796301</v>
      </c>
    </row>
    <row r="1884" spans="1:20" ht="48">
      <c r="A1884">
        <v>1882</v>
      </c>
      <c r="B1884" s="1" t="s">
        <v>1883</v>
      </c>
      <c r="C1884" s="1" t="s">
        <v>5992</v>
      </c>
      <c r="D1884" s="4">
        <v>3350</v>
      </c>
      <c r="E1884" s="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3">
        <f t="shared" si="174"/>
        <v>1.008955223880597</v>
      </c>
      <c r="P1884" s="5">
        <f t="shared" si="175"/>
        <v>41.728395061728392</v>
      </c>
      <c r="Q1884" s="3" t="str">
        <f t="shared" si="176"/>
        <v>music</v>
      </c>
      <c r="R1884" t="str">
        <f t="shared" si="177"/>
        <v>indie rock</v>
      </c>
      <c r="S1884" s="13">
        <f t="shared" si="178"/>
        <v>41067.949212962965</v>
      </c>
      <c r="T1884" s="13">
        <f t="shared" si="179"/>
        <v>41100.991666666669</v>
      </c>
    </row>
    <row r="1885" spans="1:20" ht="48">
      <c r="A1885">
        <v>1883</v>
      </c>
      <c r="B1885" s="1" t="s">
        <v>1884</v>
      </c>
      <c r="C1885" s="1" t="s">
        <v>5993</v>
      </c>
      <c r="D1885" s="4">
        <v>999</v>
      </c>
      <c r="E1885" s="4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3">
        <f t="shared" si="174"/>
        <v>1.0480480480480481</v>
      </c>
      <c r="P1885" s="5">
        <f t="shared" si="175"/>
        <v>32.71875</v>
      </c>
      <c r="Q1885" s="3" t="str">
        <f t="shared" si="176"/>
        <v>music</v>
      </c>
      <c r="R1885" t="str">
        <f t="shared" si="177"/>
        <v>indie rock</v>
      </c>
      <c r="S1885" s="13">
        <f t="shared" si="178"/>
        <v>40977.948009259257</v>
      </c>
      <c r="T1885" s="13">
        <f t="shared" si="179"/>
        <v>41007.906342592592</v>
      </c>
    </row>
    <row r="1886" spans="1:20" ht="48">
      <c r="A1886">
        <v>1884</v>
      </c>
      <c r="B1886" s="1" t="s">
        <v>1885</v>
      </c>
      <c r="C1886" s="1" t="s">
        <v>5994</v>
      </c>
      <c r="D1886" s="4">
        <v>1000</v>
      </c>
      <c r="E1886" s="4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3">
        <f t="shared" si="174"/>
        <v>1.351</v>
      </c>
      <c r="P1886" s="5">
        <f t="shared" si="175"/>
        <v>51.96153846153846</v>
      </c>
      <c r="Q1886" s="3" t="str">
        <f t="shared" si="176"/>
        <v>music</v>
      </c>
      <c r="R1886" t="str">
        <f t="shared" si="177"/>
        <v>indie rock</v>
      </c>
      <c r="S1886" s="13">
        <f t="shared" si="178"/>
        <v>41205.198321759257</v>
      </c>
      <c r="T1886" s="13">
        <f t="shared" si="179"/>
        <v>41240.5</v>
      </c>
    </row>
    <row r="1887" spans="1:20" ht="48">
      <c r="A1887">
        <v>1885</v>
      </c>
      <c r="B1887" s="1" t="s">
        <v>1886</v>
      </c>
      <c r="C1887" s="1" t="s">
        <v>5995</v>
      </c>
      <c r="D1887" s="4">
        <v>4575</v>
      </c>
      <c r="E1887" s="4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3">
        <f t="shared" si="174"/>
        <v>1.1632786885245903</v>
      </c>
      <c r="P1887" s="5">
        <f t="shared" si="175"/>
        <v>50.685714285714283</v>
      </c>
      <c r="Q1887" s="3" t="str">
        <f t="shared" si="176"/>
        <v>music</v>
      </c>
      <c r="R1887" t="str">
        <f t="shared" si="177"/>
        <v>indie rock</v>
      </c>
      <c r="S1887" s="13">
        <f t="shared" si="178"/>
        <v>41099.093865740739</v>
      </c>
      <c r="T1887" s="13">
        <f t="shared" si="179"/>
        <v>41131.916666666664</v>
      </c>
    </row>
    <row r="1888" spans="1:20" ht="48">
      <c r="A1888">
        <v>1886</v>
      </c>
      <c r="B1888" s="1" t="s">
        <v>1887</v>
      </c>
      <c r="C1888" s="1" t="s">
        <v>5996</v>
      </c>
      <c r="D1888" s="4">
        <v>1200</v>
      </c>
      <c r="E1888" s="4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3">
        <f t="shared" si="174"/>
        <v>1.0208333333333333</v>
      </c>
      <c r="P1888" s="5">
        <f t="shared" si="175"/>
        <v>42.241379310344826</v>
      </c>
      <c r="Q1888" s="3" t="str">
        <f t="shared" si="176"/>
        <v>music</v>
      </c>
      <c r="R1888" t="str">
        <f t="shared" si="177"/>
        <v>indie rock</v>
      </c>
      <c r="S1888" s="13">
        <f t="shared" si="178"/>
        <v>41925.906689814816</v>
      </c>
      <c r="T1888" s="13">
        <f t="shared" si="179"/>
        <v>41955.94835648148</v>
      </c>
    </row>
    <row r="1889" spans="1:20" ht="48">
      <c r="A1889">
        <v>1887</v>
      </c>
      <c r="B1889" s="1" t="s">
        <v>1888</v>
      </c>
      <c r="C1889" s="1" t="s">
        <v>5997</v>
      </c>
      <c r="D1889" s="4">
        <v>3000</v>
      </c>
      <c r="E1889" s="4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3">
        <f t="shared" si="174"/>
        <v>1.1116666666666666</v>
      </c>
      <c r="P1889" s="5">
        <f t="shared" si="175"/>
        <v>416.875</v>
      </c>
      <c r="Q1889" s="3" t="str">
        <f t="shared" si="176"/>
        <v>music</v>
      </c>
      <c r="R1889" t="str">
        <f t="shared" si="177"/>
        <v>indie rock</v>
      </c>
      <c r="S1889" s="13">
        <f t="shared" si="178"/>
        <v>42323.800138888888</v>
      </c>
      <c r="T1889" s="13">
        <f t="shared" si="179"/>
        <v>42341.895833333328</v>
      </c>
    </row>
    <row r="1890" spans="1:20" ht="48">
      <c r="A1890">
        <v>1888</v>
      </c>
      <c r="B1890" s="1" t="s">
        <v>1889</v>
      </c>
      <c r="C1890" s="1" t="s">
        <v>5998</v>
      </c>
      <c r="D1890" s="4">
        <v>2500</v>
      </c>
      <c r="E1890" s="4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3">
        <f t="shared" si="174"/>
        <v>1.6608000000000001</v>
      </c>
      <c r="P1890" s="5">
        <f t="shared" si="175"/>
        <v>46.651685393258425</v>
      </c>
      <c r="Q1890" s="3" t="str">
        <f t="shared" si="176"/>
        <v>music</v>
      </c>
      <c r="R1890" t="str">
        <f t="shared" si="177"/>
        <v>indie rock</v>
      </c>
      <c r="S1890" s="13">
        <f t="shared" si="178"/>
        <v>40299.239953703705</v>
      </c>
      <c r="T1890" s="13">
        <f t="shared" si="179"/>
        <v>40330.207638888889</v>
      </c>
    </row>
    <row r="1891" spans="1:20" ht="48">
      <c r="A1891">
        <v>1889</v>
      </c>
      <c r="B1891" s="1" t="s">
        <v>1890</v>
      </c>
      <c r="C1891" s="1" t="s">
        <v>5999</v>
      </c>
      <c r="D1891" s="4">
        <v>2000</v>
      </c>
      <c r="E1891" s="4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3">
        <f t="shared" si="174"/>
        <v>1.0660000000000001</v>
      </c>
      <c r="P1891" s="5">
        <f t="shared" si="175"/>
        <v>48.454545454545453</v>
      </c>
      <c r="Q1891" s="3" t="str">
        <f t="shared" si="176"/>
        <v>music</v>
      </c>
      <c r="R1891" t="str">
        <f t="shared" si="177"/>
        <v>indie rock</v>
      </c>
      <c r="S1891" s="13">
        <f t="shared" si="178"/>
        <v>41299.793356481481</v>
      </c>
      <c r="T1891" s="13">
        <f t="shared" si="179"/>
        <v>41344.751689814817</v>
      </c>
    </row>
    <row r="1892" spans="1:20" ht="48">
      <c r="A1892">
        <v>1890</v>
      </c>
      <c r="B1892" s="1" t="s">
        <v>1891</v>
      </c>
      <c r="C1892" s="1" t="s">
        <v>6000</v>
      </c>
      <c r="D1892" s="4">
        <v>12000</v>
      </c>
      <c r="E1892" s="4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3">
        <f t="shared" si="174"/>
        <v>1.4458441666666668</v>
      </c>
      <c r="P1892" s="5">
        <f t="shared" si="175"/>
        <v>70.5289837398374</v>
      </c>
      <c r="Q1892" s="3" t="str">
        <f t="shared" si="176"/>
        <v>music</v>
      </c>
      <c r="R1892" t="str">
        <f t="shared" si="177"/>
        <v>indie rock</v>
      </c>
      <c r="S1892" s="13">
        <f t="shared" si="178"/>
        <v>41228.786203703705</v>
      </c>
      <c r="T1892" s="13">
        <f t="shared" si="179"/>
        <v>41258.786203703705</v>
      </c>
    </row>
    <row r="1893" spans="1:20" ht="64">
      <c r="A1893">
        <v>1891</v>
      </c>
      <c r="B1893" s="1" t="s">
        <v>1892</v>
      </c>
      <c r="C1893" s="1" t="s">
        <v>6001</v>
      </c>
      <c r="D1893" s="4">
        <v>10000</v>
      </c>
      <c r="E1893" s="4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3">
        <f t="shared" si="174"/>
        <v>1.0555000000000001</v>
      </c>
      <c r="P1893" s="5">
        <f t="shared" si="175"/>
        <v>87.958333333333329</v>
      </c>
      <c r="Q1893" s="3" t="str">
        <f t="shared" si="176"/>
        <v>music</v>
      </c>
      <c r="R1893" t="str">
        <f t="shared" si="177"/>
        <v>indie rock</v>
      </c>
      <c r="S1893" s="13">
        <f t="shared" si="178"/>
        <v>40335.798078703701</v>
      </c>
      <c r="T1893" s="13">
        <f t="shared" si="179"/>
        <v>40381.25</v>
      </c>
    </row>
    <row r="1894" spans="1:20" ht="32">
      <c r="A1894">
        <v>1892</v>
      </c>
      <c r="B1894" s="1" t="s">
        <v>1893</v>
      </c>
      <c r="C1894" s="1" t="s">
        <v>6002</v>
      </c>
      <c r="D1894" s="4">
        <v>500</v>
      </c>
      <c r="E1894" s="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3">
        <f t="shared" si="174"/>
        <v>1.3660000000000001</v>
      </c>
      <c r="P1894" s="5">
        <f t="shared" si="175"/>
        <v>26.26923076923077</v>
      </c>
      <c r="Q1894" s="3" t="str">
        <f t="shared" si="176"/>
        <v>music</v>
      </c>
      <c r="R1894" t="str">
        <f t="shared" si="177"/>
        <v>indie rock</v>
      </c>
      <c r="S1894" s="13">
        <f t="shared" si="178"/>
        <v>40671.637511574074</v>
      </c>
      <c r="T1894" s="13">
        <f t="shared" si="179"/>
        <v>40701.637511574074</v>
      </c>
    </row>
    <row r="1895" spans="1:20" ht="48">
      <c r="A1895">
        <v>1893</v>
      </c>
      <c r="B1895" s="1" t="s">
        <v>1894</v>
      </c>
      <c r="C1895" s="1" t="s">
        <v>6003</v>
      </c>
      <c r="D1895" s="4">
        <v>2500</v>
      </c>
      <c r="E1895" s="4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3">
        <f t="shared" si="174"/>
        <v>1.04</v>
      </c>
      <c r="P1895" s="5">
        <f t="shared" si="175"/>
        <v>57.777777777777779</v>
      </c>
      <c r="Q1895" s="3" t="str">
        <f t="shared" si="176"/>
        <v>music</v>
      </c>
      <c r="R1895" t="str">
        <f t="shared" si="177"/>
        <v>indie rock</v>
      </c>
      <c r="S1895" s="13">
        <f t="shared" si="178"/>
        <v>40632.94195601852</v>
      </c>
      <c r="T1895" s="13">
        <f t="shared" si="179"/>
        <v>40649.165972222225</v>
      </c>
    </row>
    <row r="1896" spans="1:20" ht="16">
      <c r="A1896">
        <v>1894</v>
      </c>
      <c r="B1896" s="1" t="s">
        <v>1895</v>
      </c>
      <c r="C1896" s="1" t="s">
        <v>6004</v>
      </c>
      <c r="D1896" s="4">
        <v>1000</v>
      </c>
      <c r="E1896" s="4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3">
        <f t="shared" si="174"/>
        <v>1.145</v>
      </c>
      <c r="P1896" s="5">
        <f t="shared" si="175"/>
        <v>57.25</v>
      </c>
      <c r="Q1896" s="3" t="str">
        <f t="shared" si="176"/>
        <v>music</v>
      </c>
      <c r="R1896" t="str">
        <f t="shared" si="177"/>
        <v>indie rock</v>
      </c>
      <c r="S1896" s="13">
        <f t="shared" si="178"/>
        <v>40920.904895833337</v>
      </c>
      <c r="T1896" s="13">
        <f t="shared" si="179"/>
        <v>40951.904895833337</v>
      </c>
    </row>
    <row r="1897" spans="1:20" ht="48">
      <c r="A1897">
        <v>1895</v>
      </c>
      <c r="B1897" s="1" t="s">
        <v>1896</v>
      </c>
      <c r="C1897" s="1" t="s">
        <v>6005</v>
      </c>
      <c r="D1897" s="4">
        <v>9072</v>
      </c>
      <c r="E1897" s="4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3">
        <f t="shared" si="174"/>
        <v>1.0171957671957672</v>
      </c>
      <c r="P1897" s="5">
        <f t="shared" si="175"/>
        <v>196.34042553191489</v>
      </c>
      <c r="Q1897" s="3" t="str">
        <f t="shared" si="176"/>
        <v>music</v>
      </c>
      <c r="R1897" t="str">
        <f t="shared" si="177"/>
        <v>indie rock</v>
      </c>
      <c r="S1897" s="13">
        <f t="shared" si="178"/>
        <v>42267.746782407412</v>
      </c>
      <c r="T1897" s="13">
        <f t="shared" si="179"/>
        <v>42297.746782407412</v>
      </c>
    </row>
    <row r="1898" spans="1:20" ht="48">
      <c r="A1898">
        <v>1896</v>
      </c>
      <c r="B1898" s="1" t="s">
        <v>1897</v>
      </c>
      <c r="C1898" s="1" t="s">
        <v>6006</v>
      </c>
      <c r="D1898" s="4">
        <v>451</v>
      </c>
      <c r="E1898" s="4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3">
        <f t="shared" si="174"/>
        <v>1.2394678492239468</v>
      </c>
      <c r="P1898" s="5">
        <f t="shared" si="175"/>
        <v>43</v>
      </c>
      <c r="Q1898" s="3" t="str">
        <f t="shared" si="176"/>
        <v>music</v>
      </c>
      <c r="R1898" t="str">
        <f t="shared" si="177"/>
        <v>indie rock</v>
      </c>
      <c r="S1898" s="13">
        <f t="shared" si="178"/>
        <v>40981.710243055553</v>
      </c>
      <c r="T1898" s="13">
        <f t="shared" si="179"/>
        <v>41011.710243055553</v>
      </c>
    </row>
    <row r="1899" spans="1:20" ht="48">
      <c r="A1899">
        <v>1897</v>
      </c>
      <c r="B1899" s="1" t="s">
        <v>1898</v>
      </c>
      <c r="C1899" s="1" t="s">
        <v>6007</v>
      </c>
      <c r="D1899" s="4">
        <v>6350</v>
      </c>
      <c r="E1899" s="4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3">
        <f t="shared" si="174"/>
        <v>1.0245669291338582</v>
      </c>
      <c r="P1899" s="5">
        <f t="shared" si="175"/>
        <v>35.551912568306008</v>
      </c>
      <c r="Q1899" s="3" t="str">
        <f t="shared" si="176"/>
        <v>music</v>
      </c>
      <c r="R1899" t="str">
        <f t="shared" si="177"/>
        <v>indie rock</v>
      </c>
      <c r="S1899" s="13">
        <f t="shared" si="178"/>
        <v>41680.583402777782</v>
      </c>
      <c r="T1899" s="13">
        <f t="shared" si="179"/>
        <v>41702.875</v>
      </c>
    </row>
    <row r="1900" spans="1:20" ht="48">
      <c r="A1900">
        <v>1898</v>
      </c>
      <c r="B1900" s="1" t="s">
        <v>1899</v>
      </c>
      <c r="C1900" s="1" t="s">
        <v>6008</v>
      </c>
      <c r="D1900" s="4">
        <v>1000</v>
      </c>
      <c r="E1900" s="4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3">
        <f t="shared" si="174"/>
        <v>1.4450000000000001</v>
      </c>
      <c r="P1900" s="5">
        <f t="shared" si="175"/>
        <v>68.80952380952381</v>
      </c>
      <c r="Q1900" s="3" t="str">
        <f t="shared" si="176"/>
        <v>music</v>
      </c>
      <c r="R1900" t="str">
        <f t="shared" si="177"/>
        <v>indie rock</v>
      </c>
      <c r="S1900" s="13">
        <f t="shared" si="178"/>
        <v>42366.192974537036</v>
      </c>
      <c r="T1900" s="13">
        <f t="shared" si="179"/>
        <v>42401.75</v>
      </c>
    </row>
    <row r="1901" spans="1:20" ht="48">
      <c r="A1901">
        <v>1899</v>
      </c>
      <c r="B1901" s="1" t="s">
        <v>1900</v>
      </c>
      <c r="C1901" s="1" t="s">
        <v>6009</v>
      </c>
      <c r="D1901" s="4">
        <v>900</v>
      </c>
      <c r="E1901" s="4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3">
        <f t="shared" si="174"/>
        <v>1.3333333333333333</v>
      </c>
      <c r="P1901" s="5">
        <f t="shared" si="175"/>
        <v>28.571428571428573</v>
      </c>
      <c r="Q1901" s="3" t="str">
        <f t="shared" si="176"/>
        <v>music</v>
      </c>
      <c r="R1901" t="str">
        <f t="shared" si="177"/>
        <v>indie rock</v>
      </c>
      <c r="S1901" s="13">
        <f t="shared" si="178"/>
        <v>42058.941736111112</v>
      </c>
      <c r="T1901" s="13">
        <f t="shared" si="179"/>
        <v>42088.90006944444</v>
      </c>
    </row>
    <row r="1902" spans="1:20" ht="48">
      <c r="A1902">
        <v>1900</v>
      </c>
      <c r="B1902" s="1" t="s">
        <v>1901</v>
      </c>
      <c r="C1902" s="1" t="s">
        <v>6010</v>
      </c>
      <c r="D1902" s="4">
        <v>2500</v>
      </c>
      <c r="E1902" s="4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3">
        <f t="shared" si="174"/>
        <v>1.0936440000000001</v>
      </c>
      <c r="P1902" s="5">
        <f t="shared" si="175"/>
        <v>50.631666666666668</v>
      </c>
      <c r="Q1902" s="3" t="str">
        <f t="shared" si="176"/>
        <v>music</v>
      </c>
      <c r="R1902" t="str">
        <f t="shared" si="177"/>
        <v>indie rock</v>
      </c>
      <c r="S1902" s="13">
        <f t="shared" si="178"/>
        <v>41160.871886574074</v>
      </c>
      <c r="T1902" s="13">
        <f t="shared" si="179"/>
        <v>41188.415972222225</v>
      </c>
    </row>
    <row r="1903" spans="1:20" ht="48">
      <c r="A1903">
        <v>1901</v>
      </c>
      <c r="B1903" s="1" t="s">
        <v>1902</v>
      </c>
      <c r="C1903" s="1" t="s">
        <v>6011</v>
      </c>
      <c r="D1903" s="4">
        <v>99000</v>
      </c>
      <c r="E1903" s="4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3">
        <f t="shared" si="174"/>
        <v>2.696969696969697E-2</v>
      </c>
      <c r="P1903" s="5">
        <f t="shared" si="175"/>
        <v>106.8</v>
      </c>
      <c r="Q1903" s="3" t="str">
        <f t="shared" si="176"/>
        <v>technology</v>
      </c>
      <c r="R1903" t="str">
        <f t="shared" si="177"/>
        <v>gadgets</v>
      </c>
      <c r="S1903" s="13">
        <f t="shared" si="178"/>
        <v>42116.54315972222</v>
      </c>
      <c r="T1903" s="13">
        <f t="shared" si="179"/>
        <v>42146.541666666672</v>
      </c>
    </row>
    <row r="1904" spans="1:20" ht="48">
      <c r="A1904">
        <v>1902</v>
      </c>
      <c r="B1904" s="1" t="s">
        <v>1903</v>
      </c>
      <c r="C1904" s="1" t="s">
        <v>6012</v>
      </c>
      <c r="D1904" s="4">
        <v>1000</v>
      </c>
      <c r="E1904" s="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3">
        <f t="shared" si="174"/>
        <v>1.2E-2</v>
      </c>
      <c r="P1904" s="5">
        <f t="shared" si="175"/>
        <v>4</v>
      </c>
      <c r="Q1904" s="3" t="str">
        <f t="shared" si="176"/>
        <v>technology</v>
      </c>
      <c r="R1904" t="str">
        <f t="shared" si="177"/>
        <v>gadgets</v>
      </c>
      <c r="S1904" s="13">
        <f t="shared" si="178"/>
        <v>42037.789895833332</v>
      </c>
      <c r="T1904" s="13">
        <f t="shared" si="179"/>
        <v>42067.789895833332</v>
      </c>
    </row>
    <row r="1905" spans="1:20" ht="48">
      <c r="A1905">
        <v>1903</v>
      </c>
      <c r="B1905" s="1" t="s">
        <v>1904</v>
      </c>
      <c r="C1905" s="1" t="s">
        <v>6013</v>
      </c>
      <c r="D1905" s="4">
        <v>3000</v>
      </c>
      <c r="E1905" s="4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3">
        <f t="shared" si="174"/>
        <v>0.46600000000000003</v>
      </c>
      <c r="P1905" s="5">
        <f t="shared" si="175"/>
        <v>34.097560975609753</v>
      </c>
      <c r="Q1905" s="3" t="str">
        <f t="shared" si="176"/>
        <v>technology</v>
      </c>
      <c r="R1905" t="str">
        <f t="shared" si="177"/>
        <v>gadgets</v>
      </c>
      <c r="S1905" s="13">
        <f t="shared" si="178"/>
        <v>42702.770729166667</v>
      </c>
      <c r="T1905" s="13">
        <f t="shared" si="179"/>
        <v>42762.770729166667</v>
      </c>
    </row>
    <row r="1906" spans="1:20" ht="48">
      <c r="A1906">
        <v>1904</v>
      </c>
      <c r="B1906" s="1" t="s">
        <v>1905</v>
      </c>
      <c r="C1906" s="1" t="s">
        <v>6014</v>
      </c>
      <c r="D1906" s="4">
        <v>50000</v>
      </c>
      <c r="E1906" s="4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3">
        <f t="shared" si="174"/>
        <v>1E-3</v>
      </c>
      <c r="P1906" s="5">
        <f t="shared" si="175"/>
        <v>25</v>
      </c>
      <c r="Q1906" s="3" t="str">
        <f t="shared" si="176"/>
        <v>technology</v>
      </c>
      <c r="R1906" t="str">
        <f t="shared" si="177"/>
        <v>gadgets</v>
      </c>
      <c r="S1906" s="13">
        <f t="shared" si="178"/>
        <v>42326.685428240744</v>
      </c>
      <c r="T1906" s="13">
        <f t="shared" si="179"/>
        <v>42371.685428240744</v>
      </c>
    </row>
    <row r="1907" spans="1:20" ht="48">
      <c r="A1907">
        <v>1905</v>
      </c>
      <c r="B1907" s="1" t="s">
        <v>1906</v>
      </c>
      <c r="C1907" s="1" t="s">
        <v>6015</v>
      </c>
      <c r="D1907" s="4">
        <v>25000</v>
      </c>
      <c r="E1907" s="4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3">
        <f t="shared" si="174"/>
        <v>1.6800000000000001E-3</v>
      </c>
      <c r="P1907" s="5">
        <f t="shared" si="175"/>
        <v>10.5</v>
      </c>
      <c r="Q1907" s="3" t="str">
        <f t="shared" si="176"/>
        <v>technology</v>
      </c>
      <c r="R1907" t="str">
        <f t="shared" si="177"/>
        <v>gadgets</v>
      </c>
      <c r="S1907" s="13">
        <f t="shared" si="178"/>
        <v>41859.925856481481</v>
      </c>
      <c r="T1907" s="13">
        <f t="shared" si="179"/>
        <v>41889.925856481481</v>
      </c>
    </row>
    <row r="1908" spans="1:20" ht="48">
      <c r="A1908">
        <v>1906</v>
      </c>
      <c r="B1908" s="1" t="s">
        <v>1907</v>
      </c>
      <c r="C1908" s="1" t="s">
        <v>6016</v>
      </c>
      <c r="D1908" s="4">
        <v>50000</v>
      </c>
      <c r="E1908" s="4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3">
        <f t="shared" si="174"/>
        <v>0.42759999999999998</v>
      </c>
      <c r="P1908" s="5">
        <f t="shared" si="175"/>
        <v>215.95959595959596</v>
      </c>
      <c r="Q1908" s="3" t="str">
        <f t="shared" si="176"/>
        <v>technology</v>
      </c>
      <c r="R1908" t="str">
        <f t="shared" si="177"/>
        <v>gadgets</v>
      </c>
      <c r="S1908" s="13">
        <f t="shared" si="178"/>
        <v>42514.671099537038</v>
      </c>
      <c r="T1908" s="13">
        <f t="shared" si="179"/>
        <v>42544.671099537038</v>
      </c>
    </row>
    <row r="1909" spans="1:20" ht="48">
      <c r="A1909">
        <v>1907</v>
      </c>
      <c r="B1909" s="1" t="s">
        <v>1908</v>
      </c>
      <c r="C1909" s="1" t="s">
        <v>6017</v>
      </c>
      <c r="D1909" s="4">
        <v>30000</v>
      </c>
      <c r="E1909" s="4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3">
        <f t="shared" si="174"/>
        <v>2.8333333333333335E-3</v>
      </c>
      <c r="P1909" s="5">
        <f t="shared" si="175"/>
        <v>21.25</v>
      </c>
      <c r="Q1909" s="3" t="str">
        <f t="shared" si="176"/>
        <v>technology</v>
      </c>
      <c r="R1909" t="str">
        <f t="shared" si="177"/>
        <v>gadgets</v>
      </c>
      <c r="S1909" s="13">
        <f t="shared" si="178"/>
        <v>41767.587094907409</v>
      </c>
      <c r="T1909" s="13">
        <f t="shared" si="179"/>
        <v>41782.587094907409</v>
      </c>
    </row>
    <row r="1910" spans="1:20" ht="48">
      <c r="A1910">
        <v>1908</v>
      </c>
      <c r="B1910" s="1" t="s">
        <v>1909</v>
      </c>
      <c r="C1910" s="1" t="s">
        <v>6018</v>
      </c>
      <c r="D1910" s="4">
        <v>25000</v>
      </c>
      <c r="E1910" s="4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3">
        <f t="shared" si="174"/>
        <v>1.7319999999999999E-2</v>
      </c>
      <c r="P1910" s="5">
        <f t="shared" si="175"/>
        <v>108.25</v>
      </c>
      <c r="Q1910" s="3" t="str">
        <f t="shared" si="176"/>
        <v>technology</v>
      </c>
      <c r="R1910" t="str">
        <f t="shared" si="177"/>
        <v>gadgets</v>
      </c>
      <c r="S1910" s="13">
        <f t="shared" si="178"/>
        <v>42703.917824074073</v>
      </c>
      <c r="T1910" s="13">
        <f t="shared" si="179"/>
        <v>42733.917824074073</v>
      </c>
    </row>
    <row r="1911" spans="1:20" ht="48">
      <c r="A1911">
        <v>1909</v>
      </c>
      <c r="B1911" s="1" t="s">
        <v>1910</v>
      </c>
      <c r="C1911" s="1" t="s">
        <v>6019</v>
      </c>
      <c r="D1911" s="4">
        <v>35000</v>
      </c>
      <c r="E1911" s="4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3">
        <f t="shared" si="174"/>
        <v>0.14111428571428572</v>
      </c>
      <c r="P1911" s="5">
        <f t="shared" si="175"/>
        <v>129.97368421052633</v>
      </c>
      <c r="Q1911" s="3" t="str">
        <f t="shared" si="176"/>
        <v>technology</v>
      </c>
      <c r="R1911" t="str">
        <f t="shared" si="177"/>
        <v>gadgets</v>
      </c>
      <c r="S1911" s="13">
        <f t="shared" si="178"/>
        <v>41905.429155092592</v>
      </c>
      <c r="T1911" s="13">
        <f t="shared" si="179"/>
        <v>41935.429155092592</v>
      </c>
    </row>
    <row r="1912" spans="1:20" ht="48">
      <c r="A1912">
        <v>1910</v>
      </c>
      <c r="B1912" s="1" t="s">
        <v>1911</v>
      </c>
      <c r="C1912" s="1" t="s">
        <v>6020</v>
      </c>
      <c r="D1912" s="4">
        <v>85000</v>
      </c>
      <c r="E1912" s="4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3">
        <f t="shared" si="174"/>
        <v>0.39395294117647056</v>
      </c>
      <c r="P1912" s="5">
        <f t="shared" si="175"/>
        <v>117.49473684210527</v>
      </c>
      <c r="Q1912" s="3" t="str">
        <f t="shared" si="176"/>
        <v>technology</v>
      </c>
      <c r="R1912" t="str">
        <f t="shared" si="177"/>
        <v>gadgets</v>
      </c>
      <c r="S1912" s="13">
        <f t="shared" si="178"/>
        <v>42264.963159722218</v>
      </c>
      <c r="T1912" s="13">
        <f t="shared" si="179"/>
        <v>42308.947916666672</v>
      </c>
    </row>
    <row r="1913" spans="1:20" ht="48">
      <c r="A1913">
        <v>1911</v>
      </c>
      <c r="B1913" s="1" t="s">
        <v>1912</v>
      </c>
      <c r="C1913" s="1" t="s">
        <v>6021</v>
      </c>
      <c r="D1913" s="4">
        <v>42500</v>
      </c>
      <c r="E1913" s="4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3">
        <f t="shared" si="174"/>
        <v>2.3529411764705883E-4</v>
      </c>
      <c r="P1913" s="5">
        <f t="shared" si="175"/>
        <v>10</v>
      </c>
      <c r="Q1913" s="3" t="str">
        <f t="shared" si="176"/>
        <v>technology</v>
      </c>
      <c r="R1913" t="str">
        <f t="shared" si="177"/>
        <v>gadgets</v>
      </c>
      <c r="S1913" s="13">
        <f t="shared" si="178"/>
        <v>41830.033958333333</v>
      </c>
      <c r="T1913" s="13">
        <f t="shared" si="179"/>
        <v>41860.033958333333</v>
      </c>
    </row>
    <row r="1914" spans="1:20" ht="48">
      <c r="A1914">
        <v>1912</v>
      </c>
      <c r="B1914" s="1" t="s">
        <v>1913</v>
      </c>
      <c r="C1914" s="1" t="s">
        <v>6022</v>
      </c>
      <c r="D1914" s="4">
        <v>5000</v>
      </c>
      <c r="E1914" s="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3">
        <f t="shared" si="174"/>
        <v>0.59299999999999997</v>
      </c>
      <c r="P1914" s="5">
        <f t="shared" si="175"/>
        <v>70.595238095238102</v>
      </c>
      <c r="Q1914" s="3" t="str">
        <f t="shared" si="176"/>
        <v>technology</v>
      </c>
      <c r="R1914" t="str">
        <f t="shared" si="177"/>
        <v>gadgets</v>
      </c>
      <c r="S1914" s="13">
        <f t="shared" si="178"/>
        <v>42129.226388888885</v>
      </c>
      <c r="T1914" s="13">
        <f t="shared" si="179"/>
        <v>42159.226388888885</v>
      </c>
    </row>
    <row r="1915" spans="1:20" ht="32">
      <c r="A1915">
        <v>1913</v>
      </c>
      <c r="B1915" s="1" t="s">
        <v>1914</v>
      </c>
      <c r="C1915" s="1" t="s">
        <v>6023</v>
      </c>
      <c r="D1915" s="4">
        <v>48000</v>
      </c>
      <c r="E1915" s="4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3">
        <f t="shared" si="174"/>
        <v>1.3270833333333334E-2</v>
      </c>
      <c r="P1915" s="5">
        <f t="shared" si="175"/>
        <v>24.5</v>
      </c>
      <c r="Q1915" s="3" t="str">
        <f t="shared" si="176"/>
        <v>technology</v>
      </c>
      <c r="R1915" t="str">
        <f t="shared" si="177"/>
        <v>gadgets</v>
      </c>
      <c r="S1915" s="13">
        <f t="shared" si="178"/>
        <v>41890.511319444442</v>
      </c>
      <c r="T1915" s="13">
        <f t="shared" si="179"/>
        <v>41920.511319444442</v>
      </c>
    </row>
    <row r="1916" spans="1:20" ht="48">
      <c r="A1916">
        <v>1914</v>
      </c>
      <c r="B1916" s="1" t="s">
        <v>1915</v>
      </c>
      <c r="C1916" s="1" t="s">
        <v>6024</v>
      </c>
      <c r="D1916" s="4">
        <v>666</v>
      </c>
      <c r="E1916" s="4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3">
        <f t="shared" si="174"/>
        <v>9.0090090090090086E-2</v>
      </c>
      <c r="P1916" s="5">
        <f t="shared" si="175"/>
        <v>30</v>
      </c>
      <c r="Q1916" s="3" t="str">
        <f t="shared" si="176"/>
        <v>technology</v>
      </c>
      <c r="R1916" t="str">
        <f t="shared" si="177"/>
        <v>gadgets</v>
      </c>
      <c r="S1916" s="13">
        <f t="shared" si="178"/>
        <v>41929.174456018518</v>
      </c>
      <c r="T1916" s="13">
        <f t="shared" si="179"/>
        <v>41944.165972222225</v>
      </c>
    </row>
    <row r="1917" spans="1:20" ht="48">
      <c r="A1917">
        <v>1915</v>
      </c>
      <c r="B1917" s="1" t="s">
        <v>1916</v>
      </c>
      <c r="C1917" s="1" t="s">
        <v>6025</v>
      </c>
      <c r="D1917" s="4">
        <v>500</v>
      </c>
      <c r="E1917" s="4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3">
        <f t="shared" si="174"/>
        <v>1.6E-2</v>
      </c>
      <c r="P1917" s="5">
        <f t="shared" si="175"/>
        <v>2</v>
      </c>
      <c r="Q1917" s="3" t="str">
        <f t="shared" si="176"/>
        <v>technology</v>
      </c>
      <c r="R1917" t="str">
        <f t="shared" si="177"/>
        <v>gadgets</v>
      </c>
      <c r="S1917" s="13">
        <f t="shared" si="178"/>
        <v>41864.04886574074</v>
      </c>
      <c r="T1917" s="13">
        <f t="shared" si="179"/>
        <v>41884.04886574074</v>
      </c>
    </row>
    <row r="1918" spans="1:20" ht="32">
      <c r="A1918">
        <v>1916</v>
      </c>
      <c r="B1918" s="1" t="s">
        <v>1917</v>
      </c>
      <c r="C1918" s="1" t="s">
        <v>6026</v>
      </c>
      <c r="D1918" s="4">
        <v>20000</v>
      </c>
      <c r="E1918" s="4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3">
        <f t="shared" si="174"/>
        <v>5.1000000000000004E-3</v>
      </c>
      <c r="P1918" s="5">
        <f t="shared" si="175"/>
        <v>17</v>
      </c>
      <c r="Q1918" s="3" t="str">
        <f t="shared" si="176"/>
        <v>technology</v>
      </c>
      <c r="R1918" t="str">
        <f t="shared" si="177"/>
        <v>gadgets</v>
      </c>
      <c r="S1918" s="13">
        <f t="shared" si="178"/>
        <v>42656.717303240745</v>
      </c>
      <c r="T1918" s="13">
        <f t="shared" si="179"/>
        <v>42681.758969907409</v>
      </c>
    </row>
    <row r="1919" spans="1:20" ht="32">
      <c r="A1919">
        <v>1917</v>
      </c>
      <c r="B1919" s="1" t="s">
        <v>1918</v>
      </c>
      <c r="C1919" s="1" t="s">
        <v>6027</v>
      </c>
      <c r="D1919" s="4">
        <v>390000</v>
      </c>
      <c r="E1919" s="4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3">
        <f t="shared" si="174"/>
        <v>0.52570512820512816</v>
      </c>
      <c r="P1919" s="5">
        <f t="shared" si="175"/>
        <v>2928.9285714285716</v>
      </c>
      <c r="Q1919" s="3" t="str">
        <f t="shared" si="176"/>
        <v>technology</v>
      </c>
      <c r="R1919" t="str">
        <f t="shared" si="177"/>
        <v>gadgets</v>
      </c>
      <c r="S1919" s="13">
        <f t="shared" si="178"/>
        <v>42746.270057870366</v>
      </c>
      <c r="T1919" s="13">
        <f t="shared" si="179"/>
        <v>42776.270057870366</v>
      </c>
    </row>
    <row r="1920" spans="1:20" ht="48">
      <c r="A1920">
        <v>1918</v>
      </c>
      <c r="B1920" s="1" t="s">
        <v>1919</v>
      </c>
      <c r="C1920" s="1" t="s">
        <v>6028</v>
      </c>
      <c r="D1920" s="4">
        <v>25000</v>
      </c>
      <c r="E1920" s="4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3">
        <f t="shared" si="174"/>
        <v>1.04E-2</v>
      </c>
      <c r="P1920" s="5">
        <f t="shared" si="175"/>
        <v>28.888888888888889</v>
      </c>
      <c r="Q1920" s="3" t="str">
        <f t="shared" si="176"/>
        <v>technology</v>
      </c>
      <c r="R1920" t="str">
        <f t="shared" si="177"/>
        <v>gadgets</v>
      </c>
      <c r="S1920" s="13">
        <f t="shared" si="178"/>
        <v>41828.789942129632</v>
      </c>
      <c r="T1920" s="13">
        <f t="shared" si="179"/>
        <v>41863.789942129632</v>
      </c>
    </row>
    <row r="1921" spans="1:20" ht="48">
      <c r="A1921">
        <v>1919</v>
      </c>
      <c r="B1921" s="1" t="s">
        <v>1920</v>
      </c>
      <c r="C1921" s="1" t="s">
        <v>6029</v>
      </c>
      <c r="D1921" s="4">
        <v>500</v>
      </c>
      <c r="E1921" s="4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3">
        <f t="shared" si="174"/>
        <v>0.47399999999999998</v>
      </c>
      <c r="P1921" s="5">
        <f t="shared" si="175"/>
        <v>29.625</v>
      </c>
      <c r="Q1921" s="3" t="str">
        <f t="shared" si="176"/>
        <v>technology</v>
      </c>
      <c r="R1921" t="str">
        <f t="shared" si="177"/>
        <v>gadgets</v>
      </c>
      <c r="S1921" s="13">
        <f t="shared" si="178"/>
        <v>42113.875567129624</v>
      </c>
      <c r="T1921" s="13">
        <f t="shared" si="179"/>
        <v>42143.875567129624</v>
      </c>
    </row>
    <row r="1922" spans="1:20" ht="48">
      <c r="A1922">
        <v>1920</v>
      </c>
      <c r="B1922" s="1" t="s">
        <v>1921</v>
      </c>
      <c r="C1922" s="1" t="s">
        <v>6030</v>
      </c>
      <c r="D1922" s="4">
        <v>10000</v>
      </c>
      <c r="E1922" s="4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3">
        <f t="shared" si="174"/>
        <v>0.43030000000000002</v>
      </c>
      <c r="P1922" s="5">
        <f t="shared" si="175"/>
        <v>40.980952380952381</v>
      </c>
      <c r="Q1922" s="3" t="str">
        <f t="shared" si="176"/>
        <v>technology</v>
      </c>
      <c r="R1922" t="str">
        <f t="shared" si="177"/>
        <v>gadgets</v>
      </c>
      <c r="S1922" s="13">
        <f t="shared" si="178"/>
        <v>42270.875706018516</v>
      </c>
      <c r="T1922" s="13">
        <f t="shared" si="179"/>
        <v>42298.958333333328</v>
      </c>
    </row>
    <row r="1923" spans="1:20" ht="32">
      <c r="A1923">
        <v>1921</v>
      </c>
      <c r="B1923" s="1" t="s">
        <v>1922</v>
      </c>
      <c r="C1923" s="1" t="s">
        <v>6031</v>
      </c>
      <c r="D1923" s="4">
        <v>1500</v>
      </c>
      <c r="E1923" s="4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3">
        <f t="shared" ref="O1923:O1986" si="180">E1923/D1923</f>
        <v>1.3680000000000001</v>
      </c>
      <c r="P1923" s="5">
        <f t="shared" ref="P1923:P1986" si="181">E1923/L1923</f>
        <v>54</v>
      </c>
      <c r="Q1923" s="3" t="str">
        <f t="shared" ref="Q1923:Q1986" si="182">LEFT(N1923,SEARCH("/",N1923)-1)</f>
        <v>music</v>
      </c>
      <c r="R1923" t="str">
        <f t="shared" ref="R1923:R1986" si="183">RIGHT(N1923,LEN(N1923)-SEARCH("/",N1923))</f>
        <v>indie rock</v>
      </c>
      <c r="S1923" s="13">
        <f t="shared" ref="S1923:S1986" si="184">(((J1923/60)/60)/24)+DATE(1970,1,1)</f>
        <v>41074.221562500003</v>
      </c>
      <c r="T1923" s="13">
        <f t="shared" ref="T1923:T1986" si="185">(((I1923/60)/60)/24)+DATE(1970,1,1)</f>
        <v>41104.221562500003</v>
      </c>
    </row>
    <row r="1924" spans="1:20" ht="48">
      <c r="A1924">
        <v>1922</v>
      </c>
      <c r="B1924" s="1" t="s">
        <v>1923</v>
      </c>
      <c r="C1924" s="1" t="s">
        <v>6032</v>
      </c>
      <c r="D1924" s="4">
        <v>2000</v>
      </c>
      <c r="E1924" s="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3">
        <f t="shared" si="180"/>
        <v>1.1555</v>
      </c>
      <c r="P1924" s="5">
        <f t="shared" si="181"/>
        <v>36.109375</v>
      </c>
      <c r="Q1924" s="3" t="str">
        <f t="shared" si="182"/>
        <v>music</v>
      </c>
      <c r="R1924" t="str">
        <f t="shared" si="183"/>
        <v>indie rock</v>
      </c>
      <c r="S1924" s="13">
        <f t="shared" si="184"/>
        <v>41590.255868055552</v>
      </c>
      <c r="T1924" s="13">
        <f t="shared" si="185"/>
        <v>41620.255868055552</v>
      </c>
    </row>
    <row r="1925" spans="1:20" ht="48">
      <c r="A1925">
        <v>1923</v>
      </c>
      <c r="B1925" s="1" t="s">
        <v>1924</v>
      </c>
      <c r="C1925" s="1" t="s">
        <v>6033</v>
      </c>
      <c r="D1925" s="4">
        <v>125</v>
      </c>
      <c r="E1925" s="4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3">
        <f t="shared" si="180"/>
        <v>2.4079999999999999</v>
      </c>
      <c r="P1925" s="5">
        <f t="shared" si="181"/>
        <v>23.153846153846153</v>
      </c>
      <c r="Q1925" s="3" t="str">
        <f t="shared" si="182"/>
        <v>music</v>
      </c>
      <c r="R1925" t="str">
        <f t="shared" si="183"/>
        <v>indie rock</v>
      </c>
      <c r="S1925" s="13">
        <f t="shared" si="184"/>
        <v>40772.848749999997</v>
      </c>
      <c r="T1925" s="13">
        <f t="shared" si="185"/>
        <v>40813.207638888889</v>
      </c>
    </row>
    <row r="1926" spans="1:20" ht="48">
      <c r="A1926">
        <v>1924</v>
      </c>
      <c r="B1926" s="1" t="s">
        <v>1925</v>
      </c>
      <c r="C1926" s="1" t="s">
        <v>6034</v>
      </c>
      <c r="D1926" s="4">
        <v>3000</v>
      </c>
      <c r="E1926" s="4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3">
        <f t="shared" si="180"/>
        <v>1.1439999999999999</v>
      </c>
      <c r="P1926" s="5">
        <f t="shared" si="181"/>
        <v>104</v>
      </c>
      <c r="Q1926" s="3" t="str">
        <f t="shared" si="182"/>
        <v>music</v>
      </c>
      <c r="R1926" t="str">
        <f t="shared" si="183"/>
        <v>indie rock</v>
      </c>
      <c r="S1926" s="13">
        <f t="shared" si="184"/>
        <v>41626.761053240742</v>
      </c>
      <c r="T1926" s="13">
        <f t="shared" si="185"/>
        <v>41654.814583333333</v>
      </c>
    </row>
    <row r="1927" spans="1:20" ht="32">
      <c r="A1927">
        <v>1925</v>
      </c>
      <c r="B1927" s="1" t="s">
        <v>1926</v>
      </c>
      <c r="C1927" s="1" t="s">
        <v>6035</v>
      </c>
      <c r="D1927" s="4">
        <v>1500</v>
      </c>
      <c r="E1927" s="4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3">
        <f t="shared" si="180"/>
        <v>1.1033333333333333</v>
      </c>
      <c r="P1927" s="5">
        <f t="shared" si="181"/>
        <v>31.826923076923077</v>
      </c>
      <c r="Q1927" s="3" t="str">
        <f t="shared" si="182"/>
        <v>music</v>
      </c>
      <c r="R1927" t="str">
        <f t="shared" si="183"/>
        <v>indie rock</v>
      </c>
      <c r="S1927" s="13">
        <f t="shared" si="184"/>
        <v>41535.90148148148</v>
      </c>
      <c r="T1927" s="13">
        <f t="shared" si="185"/>
        <v>41558</v>
      </c>
    </row>
    <row r="1928" spans="1:20" ht="64">
      <c r="A1928">
        <v>1926</v>
      </c>
      <c r="B1928" s="1" t="s">
        <v>1927</v>
      </c>
      <c r="C1928" s="1" t="s">
        <v>6036</v>
      </c>
      <c r="D1928" s="4">
        <v>1500</v>
      </c>
      <c r="E1928" s="4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3">
        <f t="shared" si="180"/>
        <v>1.9537933333333333</v>
      </c>
      <c r="P1928" s="5">
        <f t="shared" si="181"/>
        <v>27.3896261682243</v>
      </c>
      <c r="Q1928" s="3" t="str">
        <f t="shared" si="182"/>
        <v>music</v>
      </c>
      <c r="R1928" t="str">
        <f t="shared" si="183"/>
        <v>indie rock</v>
      </c>
      <c r="S1928" s="13">
        <f t="shared" si="184"/>
        <v>40456.954351851848</v>
      </c>
      <c r="T1928" s="13">
        <f t="shared" si="185"/>
        <v>40484.018055555556</v>
      </c>
    </row>
    <row r="1929" spans="1:20" ht="16">
      <c r="A1929">
        <v>1927</v>
      </c>
      <c r="B1929" s="1" t="s">
        <v>1928</v>
      </c>
      <c r="C1929" s="1" t="s">
        <v>6037</v>
      </c>
      <c r="D1929" s="4">
        <v>600</v>
      </c>
      <c r="E1929" s="4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3">
        <f t="shared" si="180"/>
        <v>1.0333333333333334</v>
      </c>
      <c r="P1929" s="5">
        <f t="shared" si="181"/>
        <v>56.363636363636367</v>
      </c>
      <c r="Q1929" s="3" t="str">
        <f t="shared" si="182"/>
        <v>music</v>
      </c>
      <c r="R1929" t="str">
        <f t="shared" si="183"/>
        <v>indie rock</v>
      </c>
      <c r="S1929" s="13">
        <f t="shared" si="184"/>
        <v>40960.861562500002</v>
      </c>
      <c r="T1929" s="13">
        <f t="shared" si="185"/>
        <v>40976.207638888889</v>
      </c>
    </row>
    <row r="1930" spans="1:20" ht="32">
      <c r="A1930">
        <v>1928</v>
      </c>
      <c r="B1930" s="1" t="s">
        <v>1929</v>
      </c>
      <c r="C1930" s="1" t="s">
        <v>6038</v>
      </c>
      <c r="D1930" s="4">
        <v>2550</v>
      </c>
      <c r="E1930" s="4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3">
        <f t="shared" si="180"/>
        <v>1.031372549019608</v>
      </c>
      <c r="P1930" s="5">
        <f t="shared" si="181"/>
        <v>77.352941176470594</v>
      </c>
      <c r="Q1930" s="3" t="str">
        <f t="shared" si="182"/>
        <v>music</v>
      </c>
      <c r="R1930" t="str">
        <f t="shared" si="183"/>
        <v>indie rock</v>
      </c>
      <c r="S1930" s="13">
        <f t="shared" si="184"/>
        <v>41371.648078703707</v>
      </c>
      <c r="T1930" s="13">
        <f t="shared" si="185"/>
        <v>41401.648078703707</v>
      </c>
    </row>
    <row r="1931" spans="1:20" ht="48">
      <c r="A1931">
        <v>1929</v>
      </c>
      <c r="B1931" s="1" t="s">
        <v>1930</v>
      </c>
      <c r="C1931" s="1" t="s">
        <v>6039</v>
      </c>
      <c r="D1931" s="4">
        <v>3200</v>
      </c>
      <c r="E1931" s="4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3">
        <f t="shared" si="180"/>
        <v>1.003125</v>
      </c>
      <c r="P1931" s="5">
        <f t="shared" si="181"/>
        <v>42.8</v>
      </c>
      <c r="Q1931" s="3" t="str">
        <f t="shared" si="182"/>
        <v>music</v>
      </c>
      <c r="R1931" t="str">
        <f t="shared" si="183"/>
        <v>indie rock</v>
      </c>
      <c r="S1931" s="13">
        <f t="shared" si="184"/>
        <v>40687.021597222221</v>
      </c>
      <c r="T1931" s="13">
        <f t="shared" si="185"/>
        <v>40729.021597222221</v>
      </c>
    </row>
    <row r="1932" spans="1:20" ht="32">
      <c r="A1932">
        <v>1930</v>
      </c>
      <c r="B1932" s="1" t="s">
        <v>1931</v>
      </c>
      <c r="C1932" s="1" t="s">
        <v>6040</v>
      </c>
      <c r="D1932" s="4">
        <v>1000</v>
      </c>
      <c r="E1932" s="4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3">
        <f t="shared" si="180"/>
        <v>1.27</v>
      </c>
      <c r="P1932" s="5">
        <f t="shared" si="181"/>
        <v>48.846153846153847</v>
      </c>
      <c r="Q1932" s="3" t="str">
        <f t="shared" si="182"/>
        <v>music</v>
      </c>
      <c r="R1932" t="str">
        <f t="shared" si="183"/>
        <v>indie rock</v>
      </c>
      <c r="S1932" s="13">
        <f t="shared" si="184"/>
        <v>41402.558819444443</v>
      </c>
      <c r="T1932" s="13">
        <f t="shared" si="185"/>
        <v>41462.558819444443</v>
      </c>
    </row>
    <row r="1933" spans="1:20" ht="32">
      <c r="A1933">
        <v>1931</v>
      </c>
      <c r="B1933" s="1" t="s">
        <v>1932</v>
      </c>
      <c r="C1933" s="1" t="s">
        <v>6041</v>
      </c>
      <c r="D1933" s="4">
        <v>2000</v>
      </c>
      <c r="E1933" s="4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3">
        <f t="shared" si="180"/>
        <v>1.20601</v>
      </c>
      <c r="P1933" s="5">
        <f t="shared" si="181"/>
        <v>48.240400000000001</v>
      </c>
      <c r="Q1933" s="3" t="str">
        <f t="shared" si="182"/>
        <v>music</v>
      </c>
      <c r="R1933" t="str">
        <f t="shared" si="183"/>
        <v>indie rock</v>
      </c>
      <c r="S1933" s="13">
        <f t="shared" si="184"/>
        <v>41037.892465277779</v>
      </c>
      <c r="T1933" s="13">
        <f t="shared" si="185"/>
        <v>41051.145833333336</v>
      </c>
    </row>
    <row r="1934" spans="1:20" ht="48">
      <c r="A1934">
        <v>1932</v>
      </c>
      <c r="B1934" s="1" t="s">
        <v>1933</v>
      </c>
      <c r="C1934" s="1" t="s">
        <v>6042</v>
      </c>
      <c r="D1934" s="4">
        <v>5250</v>
      </c>
      <c r="E1934" s="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3">
        <f t="shared" si="180"/>
        <v>1.0699047619047619</v>
      </c>
      <c r="P1934" s="5">
        <f t="shared" si="181"/>
        <v>70.212500000000006</v>
      </c>
      <c r="Q1934" s="3" t="str">
        <f t="shared" si="182"/>
        <v>music</v>
      </c>
      <c r="R1934" t="str">
        <f t="shared" si="183"/>
        <v>indie rock</v>
      </c>
      <c r="S1934" s="13">
        <f t="shared" si="184"/>
        <v>40911.809872685182</v>
      </c>
      <c r="T1934" s="13">
        <f t="shared" si="185"/>
        <v>40932.809872685182</v>
      </c>
    </row>
    <row r="1935" spans="1:20" ht="48">
      <c r="A1935">
        <v>1933</v>
      </c>
      <c r="B1935" s="1" t="s">
        <v>1934</v>
      </c>
      <c r="C1935" s="1" t="s">
        <v>6043</v>
      </c>
      <c r="D1935" s="4">
        <v>6000</v>
      </c>
      <c r="E1935" s="4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3">
        <f t="shared" si="180"/>
        <v>1.7243333333333333</v>
      </c>
      <c r="P1935" s="5">
        <f t="shared" si="181"/>
        <v>94.054545454545448</v>
      </c>
      <c r="Q1935" s="3" t="str">
        <f t="shared" si="182"/>
        <v>music</v>
      </c>
      <c r="R1935" t="str">
        <f t="shared" si="183"/>
        <v>indie rock</v>
      </c>
      <c r="S1935" s="13">
        <f t="shared" si="184"/>
        <v>41879.130868055552</v>
      </c>
      <c r="T1935" s="13">
        <f t="shared" si="185"/>
        <v>41909.130868055552</v>
      </c>
    </row>
    <row r="1936" spans="1:20" ht="48">
      <c r="A1936">
        <v>1934</v>
      </c>
      <c r="B1936" s="1" t="s">
        <v>1935</v>
      </c>
      <c r="C1936" s="1" t="s">
        <v>6044</v>
      </c>
      <c r="D1936" s="4">
        <v>5000</v>
      </c>
      <c r="E1936" s="4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3">
        <f t="shared" si="180"/>
        <v>1.2362</v>
      </c>
      <c r="P1936" s="5">
        <f t="shared" si="181"/>
        <v>80.272727272727266</v>
      </c>
      <c r="Q1936" s="3" t="str">
        <f t="shared" si="182"/>
        <v>music</v>
      </c>
      <c r="R1936" t="str">
        <f t="shared" si="183"/>
        <v>indie rock</v>
      </c>
      <c r="S1936" s="13">
        <f t="shared" si="184"/>
        <v>40865.867141203707</v>
      </c>
      <c r="T1936" s="13">
        <f t="shared" si="185"/>
        <v>40902.208333333336</v>
      </c>
    </row>
    <row r="1937" spans="1:20" ht="48">
      <c r="A1937">
        <v>1935</v>
      </c>
      <c r="B1937" s="1" t="s">
        <v>1936</v>
      </c>
      <c r="C1937" s="1" t="s">
        <v>6045</v>
      </c>
      <c r="D1937" s="4">
        <v>2500</v>
      </c>
      <c r="E1937" s="4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3">
        <f t="shared" si="180"/>
        <v>1.0840000000000001</v>
      </c>
      <c r="P1937" s="5">
        <f t="shared" si="181"/>
        <v>54.2</v>
      </c>
      <c r="Q1937" s="3" t="str">
        <f t="shared" si="182"/>
        <v>music</v>
      </c>
      <c r="R1937" t="str">
        <f t="shared" si="183"/>
        <v>indie rock</v>
      </c>
      <c r="S1937" s="13">
        <f t="shared" si="184"/>
        <v>41773.932534722226</v>
      </c>
      <c r="T1937" s="13">
        <f t="shared" si="185"/>
        <v>41811.207638888889</v>
      </c>
    </row>
    <row r="1938" spans="1:20" ht="48">
      <c r="A1938">
        <v>1936</v>
      </c>
      <c r="B1938" s="1" t="s">
        <v>1937</v>
      </c>
      <c r="C1938" s="1" t="s">
        <v>6046</v>
      </c>
      <c r="D1938" s="4">
        <v>7500</v>
      </c>
      <c r="E1938" s="4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3">
        <f t="shared" si="180"/>
        <v>1.1652013333333333</v>
      </c>
      <c r="P1938" s="5">
        <f t="shared" si="181"/>
        <v>60.26903448275862</v>
      </c>
      <c r="Q1938" s="3" t="str">
        <f t="shared" si="182"/>
        <v>music</v>
      </c>
      <c r="R1938" t="str">
        <f t="shared" si="183"/>
        <v>indie rock</v>
      </c>
      <c r="S1938" s="13">
        <f t="shared" si="184"/>
        <v>40852.889699074076</v>
      </c>
      <c r="T1938" s="13">
        <f t="shared" si="185"/>
        <v>40883.249305555553</v>
      </c>
    </row>
    <row r="1939" spans="1:20" ht="48">
      <c r="A1939">
        <v>1937</v>
      </c>
      <c r="B1939" s="1" t="s">
        <v>1938</v>
      </c>
      <c r="C1939" s="1" t="s">
        <v>6047</v>
      </c>
      <c r="D1939" s="4">
        <v>600</v>
      </c>
      <c r="E1939" s="4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3">
        <f t="shared" si="180"/>
        <v>1.8724499999999999</v>
      </c>
      <c r="P1939" s="5">
        <f t="shared" si="181"/>
        <v>38.740344827586206</v>
      </c>
      <c r="Q1939" s="3" t="str">
        <f t="shared" si="182"/>
        <v>music</v>
      </c>
      <c r="R1939" t="str">
        <f t="shared" si="183"/>
        <v>indie rock</v>
      </c>
      <c r="S1939" s="13">
        <f t="shared" si="184"/>
        <v>41059.118993055556</v>
      </c>
      <c r="T1939" s="13">
        <f t="shared" si="185"/>
        <v>41075.165972222225</v>
      </c>
    </row>
    <row r="1940" spans="1:20" ht="48">
      <c r="A1940">
        <v>1938</v>
      </c>
      <c r="B1940" s="1" t="s">
        <v>1939</v>
      </c>
      <c r="C1940" s="1" t="s">
        <v>6048</v>
      </c>
      <c r="D1940" s="4">
        <v>15000</v>
      </c>
      <c r="E1940" s="4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3">
        <f t="shared" si="180"/>
        <v>1.1593333333333333</v>
      </c>
      <c r="P1940" s="5">
        <f t="shared" si="181"/>
        <v>152.54385964912279</v>
      </c>
      <c r="Q1940" s="3" t="str">
        <f t="shared" si="182"/>
        <v>music</v>
      </c>
      <c r="R1940" t="str">
        <f t="shared" si="183"/>
        <v>indie rock</v>
      </c>
      <c r="S1940" s="13">
        <f t="shared" si="184"/>
        <v>41426.259618055556</v>
      </c>
      <c r="T1940" s="13">
        <f t="shared" si="185"/>
        <v>41457.208333333336</v>
      </c>
    </row>
    <row r="1941" spans="1:20" ht="48">
      <c r="A1941">
        <v>1939</v>
      </c>
      <c r="B1941" s="1" t="s">
        <v>1940</v>
      </c>
      <c r="C1941" s="1" t="s">
        <v>6049</v>
      </c>
      <c r="D1941" s="4">
        <v>10000</v>
      </c>
      <c r="E1941" s="4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3">
        <f t="shared" si="180"/>
        <v>1.107</v>
      </c>
      <c r="P1941" s="5">
        <f t="shared" si="181"/>
        <v>115.3125</v>
      </c>
      <c r="Q1941" s="3" t="str">
        <f t="shared" si="182"/>
        <v>music</v>
      </c>
      <c r="R1941" t="str">
        <f t="shared" si="183"/>
        <v>indie rock</v>
      </c>
      <c r="S1941" s="13">
        <f t="shared" si="184"/>
        <v>41313.985046296293</v>
      </c>
      <c r="T1941" s="13">
        <f t="shared" si="185"/>
        <v>41343.943379629629</v>
      </c>
    </row>
    <row r="1942" spans="1:20" ht="48">
      <c r="A1942">
        <v>1940</v>
      </c>
      <c r="B1942" s="1" t="s">
        <v>1941</v>
      </c>
      <c r="C1942" s="1" t="s">
        <v>6050</v>
      </c>
      <c r="D1942" s="4">
        <v>650</v>
      </c>
      <c r="E1942" s="4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3">
        <f t="shared" si="180"/>
        <v>1.7092307692307693</v>
      </c>
      <c r="P1942" s="5">
        <f t="shared" si="181"/>
        <v>35.838709677419352</v>
      </c>
      <c r="Q1942" s="3" t="str">
        <f t="shared" si="182"/>
        <v>music</v>
      </c>
      <c r="R1942" t="str">
        <f t="shared" si="183"/>
        <v>indie rock</v>
      </c>
      <c r="S1942" s="13">
        <f t="shared" si="184"/>
        <v>40670.507326388892</v>
      </c>
      <c r="T1942" s="13">
        <f t="shared" si="185"/>
        <v>40709.165972222225</v>
      </c>
    </row>
    <row r="1943" spans="1:20" ht="48">
      <c r="A1943">
        <v>1941</v>
      </c>
      <c r="B1943" s="1" t="s">
        <v>1942</v>
      </c>
      <c r="C1943" s="1" t="s">
        <v>6051</v>
      </c>
      <c r="D1943" s="4">
        <v>250000</v>
      </c>
      <c r="E1943" s="4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3">
        <f t="shared" si="180"/>
        <v>1.2611835600000001</v>
      </c>
      <c r="P1943" s="5">
        <f t="shared" si="181"/>
        <v>64.570118779438872</v>
      </c>
      <c r="Q1943" s="3" t="str">
        <f t="shared" si="182"/>
        <v>technology</v>
      </c>
      <c r="R1943" t="str">
        <f t="shared" si="183"/>
        <v>hardware</v>
      </c>
      <c r="S1943" s="13">
        <f t="shared" si="184"/>
        <v>41744.290868055556</v>
      </c>
      <c r="T1943" s="13">
        <f t="shared" si="185"/>
        <v>41774.290868055556</v>
      </c>
    </row>
    <row r="1944" spans="1:20" ht="48">
      <c r="A1944">
        <v>1942</v>
      </c>
      <c r="B1944" s="1" t="s">
        <v>1943</v>
      </c>
      <c r="C1944" s="1" t="s">
        <v>6052</v>
      </c>
      <c r="D1944" s="4">
        <v>6000</v>
      </c>
      <c r="E1944" s="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3">
        <f t="shared" si="180"/>
        <v>1.3844033333333334</v>
      </c>
      <c r="P1944" s="5">
        <f t="shared" si="181"/>
        <v>87.436000000000007</v>
      </c>
      <c r="Q1944" s="3" t="str">
        <f t="shared" si="182"/>
        <v>technology</v>
      </c>
      <c r="R1944" t="str">
        <f t="shared" si="183"/>
        <v>hardware</v>
      </c>
      <c r="S1944" s="13">
        <f t="shared" si="184"/>
        <v>40638.828009259261</v>
      </c>
      <c r="T1944" s="13">
        <f t="shared" si="185"/>
        <v>40728.828009259261</v>
      </c>
    </row>
    <row r="1945" spans="1:20" ht="48">
      <c r="A1945">
        <v>1943</v>
      </c>
      <c r="B1945" s="1" t="s">
        <v>1944</v>
      </c>
      <c r="C1945" s="1" t="s">
        <v>6053</v>
      </c>
      <c r="D1945" s="4">
        <v>10000</v>
      </c>
      <c r="E1945" s="4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3">
        <f t="shared" si="180"/>
        <v>17.052499999999998</v>
      </c>
      <c r="P1945" s="5">
        <f t="shared" si="181"/>
        <v>68.815577078288939</v>
      </c>
      <c r="Q1945" s="3" t="str">
        <f t="shared" si="182"/>
        <v>technology</v>
      </c>
      <c r="R1945" t="str">
        <f t="shared" si="183"/>
        <v>hardware</v>
      </c>
      <c r="S1945" s="13">
        <f t="shared" si="184"/>
        <v>42548.269861111112</v>
      </c>
      <c r="T1945" s="13">
        <f t="shared" si="185"/>
        <v>42593.269861111112</v>
      </c>
    </row>
    <row r="1946" spans="1:20" ht="48">
      <c r="A1946">
        <v>1944</v>
      </c>
      <c r="B1946" s="1" t="s">
        <v>1945</v>
      </c>
      <c r="C1946" s="1" t="s">
        <v>6054</v>
      </c>
      <c r="D1946" s="4">
        <v>40000</v>
      </c>
      <c r="E1946" s="4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3">
        <f t="shared" si="180"/>
        <v>7.8805550000000002</v>
      </c>
      <c r="P1946" s="5">
        <f t="shared" si="181"/>
        <v>176.200223588597</v>
      </c>
      <c r="Q1946" s="3" t="str">
        <f t="shared" si="182"/>
        <v>technology</v>
      </c>
      <c r="R1946" t="str">
        <f t="shared" si="183"/>
        <v>hardware</v>
      </c>
      <c r="S1946" s="13">
        <f t="shared" si="184"/>
        <v>41730.584374999999</v>
      </c>
      <c r="T1946" s="13">
        <f t="shared" si="185"/>
        <v>41760.584374999999</v>
      </c>
    </row>
    <row r="1947" spans="1:20" ht="48">
      <c r="A1947">
        <v>1945</v>
      </c>
      <c r="B1947" s="1" t="s">
        <v>1946</v>
      </c>
      <c r="C1947" s="1" t="s">
        <v>6055</v>
      </c>
      <c r="D1947" s="4">
        <v>100000</v>
      </c>
      <c r="E1947" s="4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3">
        <f t="shared" si="180"/>
        <v>3.4801799999999998</v>
      </c>
      <c r="P1947" s="5">
        <f t="shared" si="181"/>
        <v>511.79117647058825</v>
      </c>
      <c r="Q1947" s="3" t="str">
        <f t="shared" si="182"/>
        <v>technology</v>
      </c>
      <c r="R1947" t="str">
        <f t="shared" si="183"/>
        <v>hardware</v>
      </c>
      <c r="S1947" s="13">
        <f t="shared" si="184"/>
        <v>42157.251828703709</v>
      </c>
      <c r="T1947" s="13">
        <f t="shared" si="185"/>
        <v>42197.251828703709</v>
      </c>
    </row>
    <row r="1948" spans="1:20" ht="48">
      <c r="A1948">
        <v>1946</v>
      </c>
      <c r="B1948" s="1" t="s">
        <v>1947</v>
      </c>
      <c r="C1948" s="1" t="s">
        <v>6056</v>
      </c>
      <c r="D1948" s="4">
        <v>7500</v>
      </c>
      <c r="E1948" s="4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3">
        <f t="shared" si="180"/>
        <v>1.4974666666666667</v>
      </c>
      <c r="P1948" s="5">
        <f t="shared" si="181"/>
        <v>160.44285714285715</v>
      </c>
      <c r="Q1948" s="3" t="str">
        <f t="shared" si="182"/>
        <v>technology</v>
      </c>
      <c r="R1948" t="str">
        <f t="shared" si="183"/>
        <v>hardware</v>
      </c>
      <c r="S1948" s="13">
        <f t="shared" si="184"/>
        <v>41689.150011574071</v>
      </c>
      <c r="T1948" s="13">
        <f t="shared" si="185"/>
        <v>41749.108344907407</v>
      </c>
    </row>
    <row r="1949" spans="1:20" ht="48">
      <c r="A1949">
        <v>1947</v>
      </c>
      <c r="B1949" s="1" t="s">
        <v>1948</v>
      </c>
      <c r="C1949" s="1" t="s">
        <v>6057</v>
      </c>
      <c r="D1949" s="4">
        <v>800</v>
      </c>
      <c r="E1949" s="4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3">
        <f t="shared" si="180"/>
        <v>1.0063375000000001</v>
      </c>
      <c r="P1949" s="5">
        <f t="shared" si="181"/>
        <v>35.003043478260871</v>
      </c>
      <c r="Q1949" s="3" t="str">
        <f t="shared" si="182"/>
        <v>technology</v>
      </c>
      <c r="R1949" t="str">
        <f t="shared" si="183"/>
        <v>hardware</v>
      </c>
      <c r="S1949" s="13">
        <f t="shared" si="184"/>
        <v>40102.918055555558</v>
      </c>
      <c r="T1949" s="13">
        <f t="shared" si="185"/>
        <v>40140.249305555553</v>
      </c>
    </row>
    <row r="1950" spans="1:20" ht="32">
      <c r="A1950">
        <v>1948</v>
      </c>
      <c r="B1950" s="1" t="s">
        <v>1949</v>
      </c>
      <c r="C1950" s="1" t="s">
        <v>6058</v>
      </c>
      <c r="D1950" s="4">
        <v>100000</v>
      </c>
      <c r="E1950" s="4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3">
        <f t="shared" si="180"/>
        <v>8.0021100000000001</v>
      </c>
      <c r="P1950" s="5">
        <f t="shared" si="181"/>
        <v>188.50671378091872</v>
      </c>
      <c r="Q1950" s="3" t="str">
        <f t="shared" si="182"/>
        <v>technology</v>
      </c>
      <c r="R1950" t="str">
        <f t="shared" si="183"/>
        <v>hardware</v>
      </c>
      <c r="S1950" s="13">
        <f t="shared" si="184"/>
        <v>42473.604270833333</v>
      </c>
      <c r="T1950" s="13">
        <f t="shared" si="185"/>
        <v>42527.709722222222</v>
      </c>
    </row>
    <row r="1951" spans="1:20" ht="48">
      <c r="A1951">
        <v>1949</v>
      </c>
      <c r="B1951" s="1" t="s">
        <v>1950</v>
      </c>
      <c r="C1951" s="1" t="s">
        <v>6059</v>
      </c>
      <c r="D1951" s="4">
        <v>50000</v>
      </c>
      <c r="E1951" s="4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3">
        <f t="shared" si="180"/>
        <v>1.0600260000000001</v>
      </c>
      <c r="P1951" s="5">
        <f t="shared" si="181"/>
        <v>56.204984093319197</v>
      </c>
      <c r="Q1951" s="3" t="str">
        <f t="shared" si="182"/>
        <v>technology</v>
      </c>
      <c r="R1951" t="str">
        <f t="shared" si="183"/>
        <v>hardware</v>
      </c>
      <c r="S1951" s="13">
        <f t="shared" si="184"/>
        <v>41800.423043981478</v>
      </c>
      <c r="T1951" s="13">
        <f t="shared" si="185"/>
        <v>41830.423043981478</v>
      </c>
    </row>
    <row r="1952" spans="1:20" ht="48">
      <c r="A1952">
        <v>1950</v>
      </c>
      <c r="B1952" s="1" t="s">
        <v>1951</v>
      </c>
      <c r="C1952" s="1" t="s">
        <v>6060</v>
      </c>
      <c r="D1952" s="4">
        <v>48000</v>
      </c>
      <c r="E1952" s="4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3">
        <f t="shared" si="180"/>
        <v>2.0051866666666669</v>
      </c>
      <c r="P1952" s="5">
        <f t="shared" si="181"/>
        <v>51.3054157782516</v>
      </c>
      <c r="Q1952" s="3" t="str">
        <f t="shared" si="182"/>
        <v>technology</v>
      </c>
      <c r="R1952" t="str">
        <f t="shared" si="183"/>
        <v>hardware</v>
      </c>
      <c r="S1952" s="13">
        <f t="shared" si="184"/>
        <v>40624.181400462963</v>
      </c>
      <c r="T1952" s="13">
        <f t="shared" si="185"/>
        <v>40655.181400462963</v>
      </c>
    </row>
    <row r="1953" spans="1:20" ht="48">
      <c r="A1953">
        <v>1951</v>
      </c>
      <c r="B1953" s="1" t="s">
        <v>1952</v>
      </c>
      <c r="C1953" s="1" t="s">
        <v>6061</v>
      </c>
      <c r="D1953" s="4">
        <v>50000</v>
      </c>
      <c r="E1953" s="4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3">
        <f t="shared" si="180"/>
        <v>2.1244399999999999</v>
      </c>
      <c r="P1953" s="5">
        <f t="shared" si="181"/>
        <v>127.36450839328538</v>
      </c>
      <c r="Q1953" s="3" t="str">
        <f t="shared" si="182"/>
        <v>technology</v>
      </c>
      <c r="R1953" t="str">
        <f t="shared" si="183"/>
        <v>hardware</v>
      </c>
      <c r="S1953" s="13">
        <f t="shared" si="184"/>
        <v>42651.420567129629</v>
      </c>
      <c r="T1953" s="13">
        <f t="shared" si="185"/>
        <v>42681.462233796294</v>
      </c>
    </row>
    <row r="1954" spans="1:20" ht="48">
      <c r="A1954">
        <v>1952</v>
      </c>
      <c r="B1954" s="1" t="s">
        <v>1953</v>
      </c>
      <c r="C1954" s="1" t="s">
        <v>6062</v>
      </c>
      <c r="D1954" s="4">
        <v>35000</v>
      </c>
      <c r="E1954" s="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3">
        <f t="shared" si="180"/>
        <v>1.9847237142857144</v>
      </c>
      <c r="P1954" s="5">
        <f t="shared" si="181"/>
        <v>101.85532258064516</v>
      </c>
      <c r="Q1954" s="3" t="str">
        <f t="shared" si="182"/>
        <v>technology</v>
      </c>
      <c r="R1954" t="str">
        <f t="shared" si="183"/>
        <v>hardware</v>
      </c>
      <c r="S1954" s="13">
        <f t="shared" si="184"/>
        <v>41526.60665509259</v>
      </c>
      <c r="T1954" s="13">
        <f t="shared" si="185"/>
        <v>41563.60665509259</v>
      </c>
    </row>
    <row r="1955" spans="1:20" ht="48">
      <c r="A1955">
        <v>1953</v>
      </c>
      <c r="B1955" s="1" t="s">
        <v>1954</v>
      </c>
      <c r="C1955" s="1" t="s">
        <v>6063</v>
      </c>
      <c r="D1955" s="4">
        <v>15000</v>
      </c>
      <c r="E1955" s="4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3">
        <f t="shared" si="180"/>
        <v>2.2594666666666665</v>
      </c>
      <c r="P1955" s="5">
        <f t="shared" si="181"/>
        <v>230.55782312925169</v>
      </c>
      <c r="Q1955" s="3" t="str">
        <f t="shared" si="182"/>
        <v>technology</v>
      </c>
      <c r="R1955" t="str">
        <f t="shared" si="183"/>
        <v>hardware</v>
      </c>
      <c r="S1955" s="13">
        <f t="shared" si="184"/>
        <v>40941.199826388889</v>
      </c>
      <c r="T1955" s="13">
        <f t="shared" si="185"/>
        <v>40970.125</v>
      </c>
    </row>
    <row r="1956" spans="1:20" ht="32">
      <c r="A1956">
        <v>1954</v>
      </c>
      <c r="B1956" s="1" t="s">
        <v>1955</v>
      </c>
      <c r="C1956" s="1" t="s">
        <v>6064</v>
      </c>
      <c r="D1956" s="4">
        <v>50000</v>
      </c>
      <c r="E1956" s="4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3">
        <f t="shared" si="180"/>
        <v>6.9894800000000004</v>
      </c>
      <c r="P1956" s="5">
        <f t="shared" si="181"/>
        <v>842.10602409638557</v>
      </c>
      <c r="Q1956" s="3" t="str">
        <f t="shared" si="182"/>
        <v>technology</v>
      </c>
      <c r="R1956" t="str">
        <f t="shared" si="183"/>
        <v>hardware</v>
      </c>
      <c r="S1956" s="13">
        <f t="shared" si="184"/>
        <v>42394.580740740741</v>
      </c>
      <c r="T1956" s="13">
        <f t="shared" si="185"/>
        <v>42441.208333333328</v>
      </c>
    </row>
    <row r="1957" spans="1:20" ht="48">
      <c r="A1957">
        <v>1955</v>
      </c>
      <c r="B1957" s="1" t="s">
        <v>1956</v>
      </c>
      <c r="C1957" s="1" t="s">
        <v>6065</v>
      </c>
      <c r="D1957" s="4">
        <v>42000</v>
      </c>
      <c r="E1957" s="4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3">
        <f t="shared" si="180"/>
        <v>3.9859528571428569</v>
      </c>
      <c r="P1957" s="5">
        <f t="shared" si="181"/>
        <v>577.27593103448271</v>
      </c>
      <c r="Q1957" s="3" t="str">
        <f t="shared" si="182"/>
        <v>technology</v>
      </c>
      <c r="R1957" t="str">
        <f t="shared" si="183"/>
        <v>hardware</v>
      </c>
      <c r="S1957" s="13">
        <f t="shared" si="184"/>
        <v>41020.271770833337</v>
      </c>
      <c r="T1957" s="13">
        <f t="shared" si="185"/>
        <v>41052.791666666664</v>
      </c>
    </row>
    <row r="1958" spans="1:20" ht="48">
      <c r="A1958">
        <v>1956</v>
      </c>
      <c r="B1958" s="1" t="s">
        <v>1957</v>
      </c>
      <c r="C1958" s="1" t="s">
        <v>6066</v>
      </c>
      <c r="D1958" s="4">
        <v>60000</v>
      </c>
      <c r="E1958" s="4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3">
        <f t="shared" si="180"/>
        <v>2.9403333333333332</v>
      </c>
      <c r="P1958" s="5">
        <f t="shared" si="181"/>
        <v>483.34246575342468</v>
      </c>
      <c r="Q1958" s="3" t="str">
        <f t="shared" si="182"/>
        <v>technology</v>
      </c>
      <c r="R1958" t="str">
        <f t="shared" si="183"/>
        <v>hardware</v>
      </c>
      <c r="S1958" s="13">
        <f t="shared" si="184"/>
        <v>42067.923668981486</v>
      </c>
      <c r="T1958" s="13">
        <f t="shared" si="185"/>
        <v>42112.882002314815</v>
      </c>
    </row>
    <row r="1959" spans="1:20" ht="32">
      <c r="A1959">
        <v>1957</v>
      </c>
      <c r="B1959" s="1" t="s">
        <v>1958</v>
      </c>
      <c r="C1959" s="1" t="s">
        <v>6067</v>
      </c>
      <c r="D1959" s="4">
        <v>30000</v>
      </c>
      <c r="E1959" s="4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3">
        <f t="shared" si="180"/>
        <v>1.6750470000000002</v>
      </c>
      <c r="P1959" s="5">
        <f t="shared" si="181"/>
        <v>76.138500000000008</v>
      </c>
      <c r="Q1959" s="3" t="str">
        <f t="shared" si="182"/>
        <v>technology</v>
      </c>
      <c r="R1959" t="str">
        <f t="shared" si="183"/>
        <v>hardware</v>
      </c>
      <c r="S1959" s="13">
        <f t="shared" si="184"/>
        <v>41179.098530092589</v>
      </c>
      <c r="T1959" s="13">
        <f t="shared" si="185"/>
        <v>41209.098530092589</v>
      </c>
    </row>
    <row r="1960" spans="1:20" ht="48">
      <c r="A1960">
        <v>1958</v>
      </c>
      <c r="B1960" s="1" t="s">
        <v>1959</v>
      </c>
      <c r="C1960" s="1" t="s">
        <v>6068</v>
      </c>
      <c r="D1960" s="4">
        <v>7000</v>
      </c>
      <c r="E1960" s="4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3">
        <f t="shared" si="180"/>
        <v>14.355717142857143</v>
      </c>
      <c r="P1960" s="5">
        <f t="shared" si="181"/>
        <v>74.107684365781708</v>
      </c>
      <c r="Q1960" s="3" t="str">
        <f t="shared" si="182"/>
        <v>technology</v>
      </c>
      <c r="R1960" t="str">
        <f t="shared" si="183"/>
        <v>hardware</v>
      </c>
      <c r="S1960" s="13">
        <f t="shared" si="184"/>
        <v>41326.987974537034</v>
      </c>
      <c r="T1960" s="13">
        <f t="shared" si="185"/>
        <v>41356.94630787037</v>
      </c>
    </row>
    <row r="1961" spans="1:20" ht="48">
      <c r="A1961">
        <v>1959</v>
      </c>
      <c r="B1961" s="1" t="s">
        <v>1960</v>
      </c>
      <c r="C1961" s="1" t="s">
        <v>6069</v>
      </c>
      <c r="D1961" s="4">
        <v>10000</v>
      </c>
      <c r="E1961" s="4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3">
        <f t="shared" si="180"/>
        <v>1.5673440000000001</v>
      </c>
      <c r="P1961" s="5">
        <f t="shared" si="181"/>
        <v>36.965660377358489</v>
      </c>
      <c r="Q1961" s="3" t="str">
        <f t="shared" si="182"/>
        <v>technology</v>
      </c>
      <c r="R1961" t="str">
        <f t="shared" si="183"/>
        <v>hardware</v>
      </c>
      <c r="S1961" s="13">
        <f t="shared" si="184"/>
        <v>41871.845601851855</v>
      </c>
      <c r="T1961" s="13">
        <f t="shared" si="185"/>
        <v>41913</v>
      </c>
    </row>
    <row r="1962" spans="1:20" ht="48">
      <c r="A1962">
        <v>1960</v>
      </c>
      <c r="B1962" s="1" t="s">
        <v>1961</v>
      </c>
      <c r="C1962" s="1" t="s">
        <v>6070</v>
      </c>
      <c r="D1962" s="4">
        <v>70000</v>
      </c>
      <c r="E1962" s="4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3">
        <f t="shared" si="180"/>
        <v>1.1790285714285715</v>
      </c>
      <c r="P1962" s="5">
        <f t="shared" si="181"/>
        <v>2500.969696969697</v>
      </c>
      <c r="Q1962" s="3" t="str">
        <f t="shared" si="182"/>
        <v>technology</v>
      </c>
      <c r="R1962" t="str">
        <f t="shared" si="183"/>
        <v>hardware</v>
      </c>
      <c r="S1962" s="13">
        <f t="shared" si="184"/>
        <v>41964.362743055557</v>
      </c>
      <c r="T1962" s="13">
        <f t="shared" si="185"/>
        <v>41994.362743055557</v>
      </c>
    </row>
    <row r="1963" spans="1:20" ht="48">
      <c r="A1963">
        <v>1961</v>
      </c>
      <c r="B1963" s="1" t="s">
        <v>1962</v>
      </c>
      <c r="C1963" s="1" t="s">
        <v>6071</v>
      </c>
      <c r="D1963" s="4">
        <v>10000</v>
      </c>
      <c r="E1963" s="4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3">
        <f t="shared" si="180"/>
        <v>11.053811999999999</v>
      </c>
      <c r="P1963" s="5">
        <f t="shared" si="181"/>
        <v>67.690214329454989</v>
      </c>
      <c r="Q1963" s="3" t="str">
        <f t="shared" si="182"/>
        <v>technology</v>
      </c>
      <c r="R1963" t="str">
        <f t="shared" si="183"/>
        <v>hardware</v>
      </c>
      <c r="S1963" s="13">
        <f t="shared" si="184"/>
        <v>41148.194641203707</v>
      </c>
      <c r="T1963" s="13">
        <f t="shared" si="185"/>
        <v>41188.165972222225</v>
      </c>
    </row>
    <row r="1964" spans="1:20" ht="48">
      <c r="A1964">
        <v>1962</v>
      </c>
      <c r="B1964" s="1" t="s">
        <v>1963</v>
      </c>
      <c r="C1964" s="1" t="s">
        <v>6072</v>
      </c>
      <c r="D1964" s="4">
        <v>10000</v>
      </c>
      <c r="E1964" s="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3">
        <f t="shared" si="180"/>
        <v>1.9292499999999999</v>
      </c>
      <c r="P1964" s="5">
        <f t="shared" si="181"/>
        <v>63.04738562091503</v>
      </c>
      <c r="Q1964" s="3" t="str">
        <f t="shared" si="182"/>
        <v>technology</v>
      </c>
      <c r="R1964" t="str">
        <f t="shared" si="183"/>
        <v>hardware</v>
      </c>
      <c r="S1964" s="13">
        <f t="shared" si="184"/>
        <v>41742.780509259261</v>
      </c>
      <c r="T1964" s="13">
        <f t="shared" si="185"/>
        <v>41772.780509259261</v>
      </c>
    </row>
    <row r="1965" spans="1:20" ht="48">
      <c r="A1965">
        <v>1963</v>
      </c>
      <c r="B1965" s="1" t="s">
        <v>1964</v>
      </c>
      <c r="C1965" s="1" t="s">
        <v>6073</v>
      </c>
      <c r="D1965" s="4">
        <v>19000</v>
      </c>
      <c r="E1965" s="4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3">
        <f t="shared" si="180"/>
        <v>1.268842105263158</v>
      </c>
      <c r="P1965" s="5">
        <f t="shared" si="181"/>
        <v>117.6</v>
      </c>
      <c r="Q1965" s="3" t="str">
        <f t="shared" si="182"/>
        <v>technology</v>
      </c>
      <c r="R1965" t="str">
        <f t="shared" si="183"/>
        <v>hardware</v>
      </c>
      <c r="S1965" s="13">
        <f t="shared" si="184"/>
        <v>41863.429791666669</v>
      </c>
      <c r="T1965" s="13">
        <f t="shared" si="185"/>
        <v>41898.429791666669</v>
      </c>
    </row>
    <row r="1966" spans="1:20" ht="48">
      <c r="A1966">
        <v>1964</v>
      </c>
      <c r="B1966" s="1" t="s">
        <v>1965</v>
      </c>
      <c r="C1966" s="1" t="s">
        <v>6074</v>
      </c>
      <c r="D1966" s="4">
        <v>89200</v>
      </c>
      <c r="E1966" s="4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3">
        <f t="shared" si="180"/>
        <v>2.5957748878923765</v>
      </c>
      <c r="P1966" s="5">
        <f t="shared" si="181"/>
        <v>180.75185011709601</v>
      </c>
      <c r="Q1966" s="3" t="str">
        <f t="shared" si="182"/>
        <v>technology</v>
      </c>
      <c r="R1966" t="str">
        <f t="shared" si="183"/>
        <v>hardware</v>
      </c>
      <c r="S1966" s="13">
        <f t="shared" si="184"/>
        <v>42452.272824074069</v>
      </c>
      <c r="T1966" s="13">
        <f t="shared" si="185"/>
        <v>42482.272824074069</v>
      </c>
    </row>
    <row r="1967" spans="1:20" ht="48">
      <c r="A1967">
        <v>1965</v>
      </c>
      <c r="B1967" s="1" t="s">
        <v>1966</v>
      </c>
      <c r="C1967" s="1" t="s">
        <v>6075</v>
      </c>
      <c r="D1967" s="4">
        <v>5000</v>
      </c>
      <c r="E1967" s="4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3">
        <f t="shared" si="180"/>
        <v>2.6227999999999998</v>
      </c>
      <c r="P1967" s="5">
        <f t="shared" si="181"/>
        <v>127.32038834951456</v>
      </c>
      <c r="Q1967" s="3" t="str">
        <f t="shared" si="182"/>
        <v>technology</v>
      </c>
      <c r="R1967" t="str">
        <f t="shared" si="183"/>
        <v>hardware</v>
      </c>
      <c r="S1967" s="13">
        <f t="shared" si="184"/>
        <v>40898.089236111111</v>
      </c>
      <c r="T1967" s="13">
        <f t="shared" si="185"/>
        <v>40920.041666666664</v>
      </c>
    </row>
    <row r="1968" spans="1:20" ht="48">
      <c r="A1968">
        <v>1966</v>
      </c>
      <c r="B1968" s="1" t="s">
        <v>1967</v>
      </c>
      <c r="C1968" s="1" t="s">
        <v>6076</v>
      </c>
      <c r="D1968" s="4">
        <v>100000</v>
      </c>
      <c r="E1968" s="4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3">
        <f t="shared" si="180"/>
        <v>2.0674309000000002</v>
      </c>
      <c r="P1968" s="5">
        <f t="shared" si="181"/>
        <v>136.6444745538665</v>
      </c>
      <c r="Q1968" s="3" t="str">
        <f t="shared" si="182"/>
        <v>technology</v>
      </c>
      <c r="R1968" t="str">
        <f t="shared" si="183"/>
        <v>hardware</v>
      </c>
      <c r="S1968" s="13">
        <f t="shared" si="184"/>
        <v>41835.540486111109</v>
      </c>
      <c r="T1968" s="13">
        <f t="shared" si="185"/>
        <v>41865.540486111109</v>
      </c>
    </row>
    <row r="1969" spans="1:20" ht="48">
      <c r="A1969">
        <v>1967</v>
      </c>
      <c r="B1969" s="1" t="s">
        <v>1968</v>
      </c>
      <c r="C1969" s="1" t="s">
        <v>6077</v>
      </c>
      <c r="D1969" s="4">
        <v>20000</v>
      </c>
      <c r="E1969" s="4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3">
        <f t="shared" si="180"/>
        <v>3.7012999999999998</v>
      </c>
      <c r="P1969" s="5">
        <f t="shared" si="181"/>
        <v>182.78024691358024</v>
      </c>
      <c r="Q1969" s="3" t="str">
        <f t="shared" si="182"/>
        <v>technology</v>
      </c>
      <c r="R1969" t="str">
        <f t="shared" si="183"/>
        <v>hardware</v>
      </c>
      <c r="S1969" s="13">
        <f t="shared" si="184"/>
        <v>41730.663530092592</v>
      </c>
      <c r="T1969" s="13">
        <f t="shared" si="185"/>
        <v>41760.663530092592</v>
      </c>
    </row>
    <row r="1970" spans="1:20" ht="32">
      <c r="A1970">
        <v>1968</v>
      </c>
      <c r="B1970" s="1" t="s">
        <v>1969</v>
      </c>
      <c r="C1970" s="1" t="s">
        <v>6078</v>
      </c>
      <c r="D1970" s="4">
        <v>50000</v>
      </c>
      <c r="E1970" s="4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3">
        <f t="shared" si="180"/>
        <v>2.8496600000000001</v>
      </c>
      <c r="P1970" s="5">
        <f t="shared" si="181"/>
        <v>279.37843137254902</v>
      </c>
      <c r="Q1970" s="3" t="str">
        <f t="shared" si="182"/>
        <v>technology</v>
      </c>
      <c r="R1970" t="str">
        <f t="shared" si="183"/>
        <v>hardware</v>
      </c>
      <c r="S1970" s="13">
        <f t="shared" si="184"/>
        <v>42676.586979166663</v>
      </c>
      <c r="T1970" s="13">
        <f t="shared" si="185"/>
        <v>42707.628645833334</v>
      </c>
    </row>
    <row r="1971" spans="1:20" ht="48">
      <c r="A1971">
        <v>1969</v>
      </c>
      <c r="B1971" s="1" t="s">
        <v>1970</v>
      </c>
      <c r="C1971" s="1" t="s">
        <v>6079</v>
      </c>
      <c r="D1971" s="4">
        <v>20000</v>
      </c>
      <c r="E1971" s="4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3">
        <f t="shared" si="180"/>
        <v>5.7907999999999999</v>
      </c>
      <c r="P1971" s="5">
        <f t="shared" si="181"/>
        <v>61.375728669846318</v>
      </c>
      <c r="Q1971" s="3" t="str">
        <f t="shared" si="182"/>
        <v>technology</v>
      </c>
      <c r="R1971" t="str">
        <f t="shared" si="183"/>
        <v>hardware</v>
      </c>
      <c r="S1971" s="13">
        <f t="shared" si="184"/>
        <v>42557.792453703703</v>
      </c>
      <c r="T1971" s="13">
        <f t="shared" si="185"/>
        <v>42587.792453703703</v>
      </c>
    </row>
    <row r="1972" spans="1:20" ht="48">
      <c r="A1972">
        <v>1970</v>
      </c>
      <c r="B1972" s="1" t="s">
        <v>1971</v>
      </c>
      <c r="C1972" s="1" t="s">
        <v>6080</v>
      </c>
      <c r="D1972" s="4">
        <v>5000</v>
      </c>
      <c r="E1972" s="4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3">
        <f t="shared" si="180"/>
        <v>11.318</v>
      </c>
      <c r="P1972" s="5">
        <f t="shared" si="181"/>
        <v>80.727532097004286</v>
      </c>
      <c r="Q1972" s="3" t="str">
        <f t="shared" si="182"/>
        <v>technology</v>
      </c>
      <c r="R1972" t="str">
        <f t="shared" si="183"/>
        <v>hardware</v>
      </c>
      <c r="S1972" s="13">
        <f t="shared" si="184"/>
        <v>41324.193298611113</v>
      </c>
      <c r="T1972" s="13">
        <f t="shared" si="185"/>
        <v>41384.151631944449</v>
      </c>
    </row>
    <row r="1973" spans="1:20" ht="48">
      <c r="A1973">
        <v>1971</v>
      </c>
      <c r="B1973" s="1" t="s">
        <v>1972</v>
      </c>
      <c r="C1973" s="1" t="s">
        <v>6081</v>
      </c>
      <c r="D1973" s="4">
        <v>400000</v>
      </c>
      <c r="E1973" s="4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3">
        <f t="shared" si="180"/>
        <v>2.6302771750000002</v>
      </c>
      <c r="P1973" s="5">
        <f t="shared" si="181"/>
        <v>272.35590732591254</v>
      </c>
      <c r="Q1973" s="3" t="str">
        <f t="shared" si="182"/>
        <v>technology</v>
      </c>
      <c r="R1973" t="str">
        <f t="shared" si="183"/>
        <v>hardware</v>
      </c>
      <c r="S1973" s="13">
        <f t="shared" si="184"/>
        <v>41561.500706018516</v>
      </c>
      <c r="T1973" s="13">
        <f t="shared" si="185"/>
        <v>41593.166666666664</v>
      </c>
    </row>
    <row r="1974" spans="1:20" ht="48">
      <c r="A1974">
        <v>1972</v>
      </c>
      <c r="B1974" s="1" t="s">
        <v>1973</v>
      </c>
      <c r="C1974" s="1" t="s">
        <v>6082</v>
      </c>
      <c r="D1974" s="4">
        <v>2500</v>
      </c>
      <c r="E1974" s="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3">
        <f t="shared" si="180"/>
        <v>6.7447999999999997</v>
      </c>
      <c r="P1974" s="5">
        <f t="shared" si="181"/>
        <v>70.848739495798313</v>
      </c>
      <c r="Q1974" s="3" t="str">
        <f t="shared" si="182"/>
        <v>technology</v>
      </c>
      <c r="R1974" t="str">
        <f t="shared" si="183"/>
        <v>hardware</v>
      </c>
      <c r="S1974" s="13">
        <f t="shared" si="184"/>
        <v>41201.012083333335</v>
      </c>
      <c r="T1974" s="13">
        <f t="shared" si="185"/>
        <v>41231.053749999999</v>
      </c>
    </row>
    <row r="1975" spans="1:20" ht="48">
      <c r="A1975">
        <v>1973</v>
      </c>
      <c r="B1975" s="1" t="s">
        <v>1974</v>
      </c>
      <c r="C1975" s="1" t="s">
        <v>6083</v>
      </c>
      <c r="D1975" s="4">
        <v>198000</v>
      </c>
      <c r="E1975" s="4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3">
        <f t="shared" si="180"/>
        <v>2.5683081313131315</v>
      </c>
      <c r="P1975" s="5">
        <f t="shared" si="181"/>
        <v>247.94003412969283</v>
      </c>
      <c r="Q1975" s="3" t="str">
        <f t="shared" si="182"/>
        <v>technology</v>
      </c>
      <c r="R1975" t="str">
        <f t="shared" si="183"/>
        <v>hardware</v>
      </c>
      <c r="S1975" s="13">
        <f t="shared" si="184"/>
        <v>42549.722962962958</v>
      </c>
      <c r="T1975" s="13">
        <f t="shared" si="185"/>
        <v>42588.291666666672</v>
      </c>
    </row>
    <row r="1976" spans="1:20" ht="48">
      <c r="A1976">
        <v>1974</v>
      </c>
      <c r="B1976" s="1" t="s">
        <v>1975</v>
      </c>
      <c r="C1976" s="1" t="s">
        <v>6084</v>
      </c>
      <c r="D1976" s="4">
        <v>20000</v>
      </c>
      <c r="E1976" s="4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3">
        <f t="shared" si="180"/>
        <v>3.7549600000000001</v>
      </c>
      <c r="P1976" s="5">
        <f t="shared" si="181"/>
        <v>186.81393034825871</v>
      </c>
      <c r="Q1976" s="3" t="str">
        <f t="shared" si="182"/>
        <v>technology</v>
      </c>
      <c r="R1976" t="str">
        <f t="shared" si="183"/>
        <v>hardware</v>
      </c>
      <c r="S1976" s="13">
        <f t="shared" si="184"/>
        <v>41445.334131944444</v>
      </c>
      <c r="T1976" s="13">
        <f t="shared" si="185"/>
        <v>41505.334131944444</v>
      </c>
    </row>
    <row r="1977" spans="1:20" ht="32">
      <c r="A1977">
        <v>1975</v>
      </c>
      <c r="B1977" s="1" t="s">
        <v>1976</v>
      </c>
      <c r="C1977" s="1" t="s">
        <v>6085</v>
      </c>
      <c r="D1977" s="4">
        <v>16000</v>
      </c>
      <c r="E1977" s="4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3">
        <f t="shared" si="180"/>
        <v>2.0870837499999997</v>
      </c>
      <c r="P1977" s="5">
        <f t="shared" si="181"/>
        <v>131.98948616600788</v>
      </c>
      <c r="Q1977" s="3" t="str">
        <f t="shared" si="182"/>
        <v>technology</v>
      </c>
      <c r="R1977" t="str">
        <f t="shared" si="183"/>
        <v>hardware</v>
      </c>
      <c r="S1977" s="13">
        <f t="shared" si="184"/>
        <v>41313.755219907405</v>
      </c>
      <c r="T1977" s="13">
        <f t="shared" si="185"/>
        <v>41343.755219907405</v>
      </c>
    </row>
    <row r="1978" spans="1:20" ht="32">
      <c r="A1978">
        <v>1976</v>
      </c>
      <c r="B1978" s="1" t="s">
        <v>1977</v>
      </c>
      <c r="C1978" s="1" t="s">
        <v>6086</v>
      </c>
      <c r="D1978" s="4">
        <v>4000</v>
      </c>
      <c r="E1978" s="4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3">
        <f t="shared" si="180"/>
        <v>3.4660000000000002</v>
      </c>
      <c r="P1978" s="5">
        <f t="shared" si="181"/>
        <v>29.310782241014799</v>
      </c>
      <c r="Q1978" s="3" t="str">
        <f t="shared" si="182"/>
        <v>technology</v>
      </c>
      <c r="R1978" t="str">
        <f t="shared" si="183"/>
        <v>hardware</v>
      </c>
      <c r="S1978" s="13">
        <f t="shared" si="184"/>
        <v>41438.899594907409</v>
      </c>
      <c r="T1978" s="13">
        <f t="shared" si="185"/>
        <v>41468.899594907409</v>
      </c>
    </row>
    <row r="1979" spans="1:20" ht="48">
      <c r="A1979">
        <v>1977</v>
      </c>
      <c r="B1979" s="1" t="s">
        <v>1978</v>
      </c>
      <c r="C1979" s="1" t="s">
        <v>6087</v>
      </c>
      <c r="D1979" s="4">
        <v>50000</v>
      </c>
      <c r="E1979" s="4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3">
        <f t="shared" si="180"/>
        <v>4.0232999999999999</v>
      </c>
      <c r="P1979" s="5">
        <f t="shared" si="181"/>
        <v>245.02436053593178</v>
      </c>
      <c r="Q1979" s="3" t="str">
        <f t="shared" si="182"/>
        <v>technology</v>
      </c>
      <c r="R1979" t="str">
        <f t="shared" si="183"/>
        <v>hardware</v>
      </c>
      <c r="S1979" s="13">
        <f t="shared" si="184"/>
        <v>42311.216898148152</v>
      </c>
      <c r="T1979" s="13">
        <f t="shared" si="185"/>
        <v>42357.332638888889</v>
      </c>
    </row>
    <row r="1980" spans="1:20" ht="48">
      <c r="A1980">
        <v>1978</v>
      </c>
      <c r="B1980" s="1" t="s">
        <v>1979</v>
      </c>
      <c r="C1980" s="1" t="s">
        <v>6088</v>
      </c>
      <c r="D1980" s="4">
        <v>50000</v>
      </c>
      <c r="E1980" s="4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3">
        <f t="shared" si="180"/>
        <v>10.2684514</v>
      </c>
      <c r="P1980" s="5">
        <f t="shared" si="181"/>
        <v>1323.2540463917526</v>
      </c>
      <c r="Q1980" s="3" t="str">
        <f t="shared" si="182"/>
        <v>technology</v>
      </c>
      <c r="R1980" t="str">
        <f t="shared" si="183"/>
        <v>hardware</v>
      </c>
      <c r="S1980" s="13">
        <f t="shared" si="184"/>
        <v>41039.225601851853</v>
      </c>
      <c r="T1980" s="13">
        <f t="shared" si="185"/>
        <v>41072.291666666664</v>
      </c>
    </row>
    <row r="1981" spans="1:20" ht="32">
      <c r="A1981">
        <v>1979</v>
      </c>
      <c r="B1981" s="1" t="s">
        <v>1980</v>
      </c>
      <c r="C1981" s="1" t="s">
        <v>6089</v>
      </c>
      <c r="D1981" s="4">
        <v>200000</v>
      </c>
      <c r="E1981" s="4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3">
        <f t="shared" si="180"/>
        <v>1.14901155</v>
      </c>
      <c r="P1981" s="5">
        <f t="shared" si="181"/>
        <v>282.65966789667897</v>
      </c>
      <c r="Q1981" s="3" t="str">
        <f t="shared" si="182"/>
        <v>technology</v>
      </c>
      <c r="R1981" t="str">
        <f t="shared" si="183"/>
        <v>hardware</v>
      </c>
      <c r="S1981" s="13">
        <f t="shared" si="184"/>
        <v>42290.460023148145</v>
      </c>
      <c r="T1981" s="13">
        <f t="shared" si="185"/>
        <v>42327.207638888889</v>
      </c>
    </row>
    <row r="1982" spans="1:20" ht="32">
      <c r="A1982">
        <v>1980</v>
      </c>
      <c r="B1982" s="1" t="s">
        <v>1981</v>
      </c>
      <c r="C1982" s="1" t="s">
        <v>6090</v>
      </c>
      <c r="D1982" s="4">
        <v>50000</v>
      </c>
      <c r="E1982" s="4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3">
        <f t="shared" si="180"/>
        <v>3.5482402000000004</v>
      </c>
      <c r="P1982" s="5">
        <f t="shared" si="181"/>
        <v>91.214401028277635</v>
      </c>
      <c r="Q1982" s="3" t="str">
        <f t="shared" si="182"/>
        <v>technology</v>
      </c>
      <c r="R1982" t="str">
        <f t="shared" si="183"/>
        <v>hardware</v>
      </c>
      <c r="S1982" s="13">
        <f t="shared" si="184"/>
        <v>42423.542384259257</v>
      </c>
      <c r="T1982" s="13">
        <f t="shared" si="185"/>
        <v>42463.500717592593</v>
      </c>
    </row>
    <row r="1983" spans="1:20" ht="48">
      <c r="A1983">
        <v>1981</v>
      </c>
      <c r="B1983" s="1" t="s">
        <v>1982</v>
      </c>
      <c r="C1983" s="1" t="s">
        <v>6091</v>
      </c>
      <c r="D1983" s="4">
        <v>7500</v>
      </c>
      <c r="E1983" s="4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3">
        <f t="shared" si="180"/>
        <v>5.0799999999999998E-2</v>
      </c>
      <c r="P1983" s="5">
        <f t="shared" si="181"/>
        <v>31.75</v>
      </c>
      <c r="Q1983" s="3" t="str">
        <f t="shared" si="182"/>
        <v>photography</v>
      </c>
      <c r="R1983" t="str">
        <f t="shared" si="183"/>
        <v>people</v>
      </c>
      <c r="S1983" s="13">
        <f t="shared" si="184"/>
        <v>41799.725289351853</v>
      </c>
      <c r="T1983" s="13">
        <f t="shared" si="185"/>
        <v>41829.725289351853</v>
      </c>
    </row>
    <row r="1984" spans="1:20" ht="48">
      <c r="A1984">
        <v>1982</v>
      </c>
      <c r="B1984" s="1" t="s">
        <v>1983</v>
      </c>
      <c r="C1984" s="1" t="s">
        <v>6092</v>
      </c>
      <c r="D1984" s="4">
        <v>180000</v>
      </c>
      <c r="E1984" s="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3">
        <f t="shared" si="180"/>
        <v>0</v>
      </c>
      <c r="P1984" s="5" t="e">
        <f t="shared" si="181"/>
        <v>#DIV/0!</v>
      </c>
      <c r="Q1984" s="3" t="str">
        <f t="shared" si="182"/>
        <v>photography</v>
      </c>
      <c r="R1984" t="str">
        <f t="shared" si="183"/>
        <v>people</v>
      </c>
      <c r="S1984" s="13">
        <f t="shared" si="184"/>
        <v>42678.586655092593</v>
      </c>
      <c r="T1984" s="13">
        <f t="shared" si="185"/>
        <v>42708.628321759257</v>
      </c>
    </row>
    <row r="1985" spans="1:20" ht="48">
      <c r="A1985">
        <v>1983</v>
      </c>
      <c r="B1985" s="1" t="s">
        <v>1984</v>
      </c>
      <c r="C1985" s="1" t="s">
        <v>6093</v>
      </c>
      <c r="D1985" s="4">
        <v>33000</v>
      </c>
      <c r="E1985" s="4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3">
        <f t="shared" si="180"/>
        <v>4.2999999999999997E-2</v>
      </c>
      <c r="P1985" s="5">
        <f t="shared" si="181"/>
        <v>88.6875</v>
      </c>
      <c r="Q1985" s="3" t="str">
        <f t="shared" si="182"/>
        <v>photography</v>
      </c>
      <c r="R1985" t="str">
        <f t="shared" si="183"/>
        <v>people</v>
      </c>
      <c r="S1985" s="13">
        <f t="shared" si="184"/>
        <v>42593.011782407411</v>
      </c>
      <c r="T1985" s="13">
        <f t="shared" si="185"/>
        <v>42615.291666666672</v>
      </c>
    </row>
    <row r="1986" spans="1:20" ht="64">
      <c r="A1986">
        <v>1984</v>
      </c>
      <c r="B1986" s="1" t="s">
        <v>1985</v>
      </c>
      <c r="C1986" s="1" t="s">
        <v>6094</v>
      </c>
      <c r="D1986" s="4">
        <v>15000</v>
      </c>
      <c r="E1986" s="4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3">
        <f t="shared" si="180"/>
        <v>0.21146666666666666</v>
      </c>
      <c r="P1986" s="5">
        <f t="shared" si="181"/>
        <v>453.14285714285717</v>
      </c>
      <c r="Q1986" s="3" t="str">
        <f t="shared" si="182"/>
        <v>photography</v>
      </c>
      <c r="R1986" t="str">
        <f t="shared" si="183"/>
        <v>people</v>
      </c>
      <c r="S1986" s="13">
        <f t="shared" si="184"/>
        <v>41913.790289351848</v>
      </c>
      <c r="T1986" s="13">
        <f t="shared" si="185"/>
        <v>41973.831956018519</v>
      </c>
    </row>
    <row r="1987" spans="1:20" ht="48">
      <c r="A1987">
        <v>1985</v>
      </c>
      <c r="B1987" s="1" t="s">
        <v>1986</v>
      </c>
      <c r="C1987" s="1" t="s">
        <v>6095</v>
      </c>
      <c r="D1987" s="4">
        <v>1600</v>
      </c>
      <c r="E1987" s="4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3">
        <f t="shared" ref="O1987:O2050" si="186">E1987/D1987</f>
        <v>3.1875000000000001E-2</v>
      </c>
      <c r="P1987" s="5">
        <f t="shared" ref="P1987:P2050" si="187">E1987/L1987</f>
        <v>12.75</v>
      </c>
      <c r="Q1987" s="3" t="str">
        <f t="shared" ref="Q1987:Q2050" si="188">LEFT(N1987,SEARCH("/",N1987)-1)</f>
        <v>photography</v>
      </c>
      <c r="R1987" t="str">
        <f t="shared" ref="R1987:R2050" si="189">RIGHT(N1987,LEN(N1987)-SEARCH("/",N1987))</f>
        <v>people</v>
      </c>
      <c r="S1987" s="13">
        <f t="shared" ref="S1987:S2050" si="190">(((J1987/60)/60)/24)+DATE(1970,1,1)</f>
        <v>42555.698738425926</v>
      </c>
      <c r="T1987" s="13">
        <f t="shared" ref="T1987:T2050" si="191">(((I1987/60)/60)/24)+DATE(1970,1,1)</f>
        <v>42584.958333333328</v>
      </c>
    </row>
    <row r="1988" spans="1:20" ht="48">
      <c r="A1988">
        <v>1986</v>
      </c>
      <c r="B1988" s="1" t="s">
        <v>1987</v>
      </c>
      <c r="C1988" s="1" t="s">
        <v>6096</v>
      </c>
      <c r="D1988" s="4">
        <v>2000</v>
      </c>
      <c r="E1988" s="4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3">
        <f t="shared" si="186"/>
        <v>5.0000000000000001E-4</v>
      </c>
      <c r="P1988" s="5">
        <f t="shared" si="187"/>
        <v>1</v>
      </c>
      <c r="Q1988" s="3" t="str">
        <f t="shared" si="188"/>
        <v>photography</v>
      </c>
      <c r="R1988" t="str">
        <f t="shared" si="189"/>
        <v>people</v>
      </c>
      <c r="S1988" s="13">
        <f t="shared" si="190"/>
        <v>42413.433831018512</v>
      </c>
      <c r="T1988" s="13">
        <f t="shared" si="191"/>
        <v>42443.392164351855</v>
      </c>
    </row>
    <row r="1989" spans="1:20" ht="32">
      <c r="A1989">
        <v>1987</v>
      </c>
      <c r="B1989" s="1" t="s">
        <v>1988</v>
      </c>
      <c r="C1989" s="1" t="s">
        <v>6097</v>
      </c>
      <c r="D1989" s="4">
        <v>5500</v>
      </c>
      <c r="E1989" s="4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3">
        <f t="shared" si="186"/>
        <v>0.42472727272727273</v>
      </c>
      <c r="P1989" s="5">
        <f t="shared" si="187"/>
        <v>83.428571428571431</v>
      </c>
      <c r="Q1989" s="3" t="str">
        <f t="shared" si="188"/>
        <v>photography</v>
      </c>
      <c r="R1989" t="str">
        <f t="shared" si="189"/>
        <v>people</v>
      </c>
      <c r="S1989" s="13">
        <f t="shared" si="190"/>
        <v>42034.639768518522</v>
      </c>
      <c r="T1989" s="13">
        <f t="shared" si="191"/>
        <v>42064.639768518522</v>
      </c>
    </row>
    <row r="1990" spans="1:20" ht="16">
      <c r="A1990">
        <v>1988</v>
      </c>
      <c r="B1990" s="1" t="s">
        <v>1989</v>
      </c>
      <c r="C1990" s="1" t="s">
        <v>6098</v>
      </c>
      <c r="D1990" s="4">
        <v>6000</v>
      </c>
      <c r="E1990" s="4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3">
        <f t="shared" si="186"/>
        <v>4.1666666666666666E-3</v>
      </c>
      <c r="P1990" s="5">
        <f t="shared" si="187"/>
        <v>25</v>
      </c>
      <c r="Q1990" s="3" t="str">
        <f t="shared" si="188"/>
        <v>photography</v>
      </c>
      <c r="R1990" t="str">
        <f t="shared" si="189"/>
        <v>people</v>
      </c>
      <c r="S1990" s="13">
        <f t="shared" si="190"/>
        <v>42206.763217592597</v>
      </c>
      <c r="T1990" s="13">
        <f t="shared" si="191"/>
        <v>42236.763217592597</v>
      </c>
    </row>
    <row r="1991" spans="1:20" ht="48">
      <c r="A1991">
        <v>1989</v>
      </c>
      <c r="B1991" s="1" t="s">
        <v>1990</v>
      </c>
      <c r="C1991" s="1" t="s">
        <v>6099</v>
      </c>
      <c r="D1991" s="4">
        <v>5000</v>
      </c>
      <c r="E1991" s="4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3">
        <f t="shared" si="186"/>
        <v>0.01</v>
      </c>
      <c r="P1991" s="5">
        <f t="shared" si="187"/>
        <v>50</v>
      </c>
      <c r="Q1991" s="3" t="str">
        <f t="shared" si="188"/>
        <v>photography</v>
      </c>
      <c r="R1991" t="str">
        <f t="shared" si="189"/>
        <v>people</v>
      </c>
      <c r="S1991" s="13">
        <f t="shared" si="190"/>
        <v>42685.680648148147</v>
      </c>
      <c r="T1991" s="13">
        <f t="shared" si="191"/>
        <v>42715.680648148147</v>
      </c>
    </row>
    <row r="1992" spans="1:20" ht="48">
      <c r="A1992">
        <v>1990</v>
      </c>
      <c r="B1992" s="1" t="s">
        <v>1991</v>
      </c>
      <c r="C1992" s="1" t="s">
        <v>6100</v>
      </c>
      <c r="D1992" s="4">
        <v>3000</v>
      </c>
      <c r="E1992" s="4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3">
        <f t="shared" si="186"/>
        <v>0.16966666666666666</v>
      </c>
      <c r="P1992" s="5">
        <f t="shared" si="187"/>
        <v>101.8</v>
      </c>
      <c r="Q1992" s="3" t="str">
        <f t="shared" si="188"/>
        <v>photography</v>
      </c>
      <c r="R1992" t="str">
        <f t="shared" si="189"/>
        <v>people</v>
      </c>
      <c r="S1992" s="13">
        <f t="shared" si="190"/>
        <v>42398.195972222224</v>
      </c>
      <c r="T1992" s="13">
        <f t="shared" si="191"/>
        <v>42413.195972222224</v>
      </c>
    </row>
    <row r="1993" spans="1:20" ht="32">
      <c r="A1993">
        <v>1991</v>
      </c>
      <c r="B1993" s="1" t="s">
        <v>1992</v>
      </c>
      <c r="C1993" s="1" t="s">
        <v>6101</v>
      </c>
      <c r="D1993" s="4">
        <v>2000</v>
      </c>
      <c r="E1993" s="4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3">
        <f t="shared" si="186"/>
        <v>7.0000000000000007E-2</v>
      </c>
      <c r="P1993" s="5">
        <f t="shared" si="187"/>
        <v>46.666666666666664</v>
      </c>
      <c r="Q1993" s="3" t="str">
        <f t="shared" si="188"/>
        <v>photography</v>
      </c>
      <c r="R1993" t="str">
        <f t="shared" si="189"/>
        <v>people</v>
      </c>
      <c r="S1993" s="13">
        <f t="shared" si="190"/>
        <v>42167.89335648148</v>
      </c>
      <c r="T1993" s="13">
        <f t="shared" si="191"/>
        <v>42188.89335648148</v>
      </c>
    </row>
    <row r="1994" spans="1:20" ht="32">
      <c r="A1994">
        <v>1992</v>
      </c>
      <c r="B1994" s="1" t="s">
        <v>1993</v>
      </c>
      <c r="C1994" s="1" t="s">
        <v>6102</v>
      </c>
      <c r="D1994" s="4">
        <v>1500</v>
      </c>
      <c r="E1994" s="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3">
        <f t="shared" si="186"/>
        <v>1.3333333333333333E-3</v>
      </c>
      <c r="P1994" s="5">
        <f t="shared" si="187"/>
        <v>1</v>
      </c>
      <c r="Q1994" s="3" t="str">
        <f t="shared" si="188"/>
        <v>photography</v>
      </c>
      <c r="R1994" t="str">
        <f t="shared" si="189"/>
        <v>people</v>
      </c>
      <c r="S1994" s="13">
        <f t="shared" si="190"/>
        <v>42023.143414351856</v>
      </c>
      <c r="T1994" s="13">
        <f t="shared" si="191"/>
        <v>42053.143414351856</v>
      </c>
    </row>
    <row r="1995" spans="1:20" ht="48">
      <c r="A1995">
        <v>1993</v>
      </c>
      <c r="B1995" s="1" t="s">
        <v>1994</v>
      </c>
      <c r="C1995" s="1" t="s">
        <v>6103</v>
      </c>
      <c r="D1995" s="4">
        <v>2000</v>
      </c>
      <c r="E1995" s="4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3">
        <f t="shared" si="186"/>
        <v>0</v>
      </c>
      <c r="P1995" s="5" t="e">
        <f t="shared" si="187"/>
        <v>#DIV/0!</v>
      </c>
      <c r="Q1995" s="3" t="str">
        <f t="shared" si="188"/>
        <v>photography</v>
      </c>
      <c r="R1995" t="str">
        <f t="shared" si="189"/>
        <v>people</v>
      </c>
      <c r="S1995" s="13">
        <f t="shared" si="190"/>
        <v>42329.58839120371</v>
      </c>
      <c r="T1995" s="13">
        <f t="shared" si="191"/>
        <v>42359.58839120371</v>
      </c>
    </row>
    <row r="1996" spans="1:20" ht="48">
      <c r="A1996">
        <v>1994</v>
      </c>
      <c r="B1996" s="1" t="s">
        <v>1995</v>
      </c>
      <c r="C1996" s="1" t="s">
        <v>6104</v>
      </c>
      <c r="D1996" s="4">
        <v>3200</v>
      </c>
      <c r="E1996" s="4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3">
        <f t="shared" si="186"/>
        <v>0</v>
      </c>
      <c r="P1996" s="5" t="e">
        <f t="shared" si="187"/>
        <v>#DIV/0!</v>
      </c>
      <c r="Q1996" s="3" t="str">
        <f t="shared" si="188"/>
        <v>photography</v>
      </c>
      <c r="R1996" t="str">
        <f t="shared" si="189"/>
        <v>people</v>
      </c>
      <c r="S1996" s="13">
        <f t="shared" si="190"/>
        <v>42651.006273148145</v>
      </c>
      <c r="T1996" s="13">
        <f t="shared" si="191"/>
        <v>42711.047939814816</v>
      </c>
    </row>
    <row r="1997" spans="1:20" ht="48">
      <c r="A1997">
        <v>1995</v>
      </c>
      <c r="B1997" s="1" t="s">
        <v>1996</v>
      </c>
      <c r="C1997" s="1" t="s">
        <v>6105</v>
      </c>
      <c r="D1997" s="4">
        <v>1000</v>
      </c>
      <c r="E1997" s="4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3">
        <f t="shared" si="186"/>
        <v>7.8E-2</v>
      </c>
      <c r="P1997" s="5">
        <f t="shared" si="187"/>
        <v>26</v>
      </c>
      <c r="Q1997" s="3" t="str">
        <f t="shared" si="188"/>
        <v>photography</v>
      </c>
      <c r="R1997" t="str">
        <f t="shared" si="189"/>
        <v>people</v>
      </c>
      <c r="S1997" s="13">
        <f t="shared" si="190"/>
        <v>42181.902037037042</v>
      </c>
      <c r="T1997" s="13">
        <f t="shared" si="191"/>
        <v>42201.902037037042</v>
      </c>
    </row>
    <row r="1998" spans="1:20" ht="48">
      <c r="A1998">
        <v>1996</v>
      </c>
      <c r="B1998" s="1" t="s">
        <v>1997</v>
      </c>
      <c r="C1998" s="1" t="s">
        <v>6106</v>
      </c>
      <c r="D1998" s="4">
        <v>133800</v>
      </c>
      <c r="E1998" s="4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3">
        <f t="shared" si="186"/>
        <v>0</v>
      </c>
      <c r="P1998" s="5" t="e">
        <f t="shared" si="187"/>
        <v>#DIV/0!</v>
      </c>
      <c r="Q1998" s="3" t="str">
        <f t="shared" si="188"/>
        <v>photography</v>
      </c>
      <c r="R1998" t="str">
        <f t="shared" si="189"/>
        <v>people</v>
      </c>
      <c r="S1998" s="13">
        <f t="shared" si="190"/>
        <v>41800.819571759261</v>
      </c>
      <c r="T1998" s="13">
        <f t="shared" si="191"/>
        <v>41830.819571759261</v>
      </c>
    </row>
    <row r="1999" spans="1:20" ht="48">
      <c r="A1999">
        <v>1997</v>
      </c>
      <c r="B1999" s="1" t="s">
        <v>1998</v>
      </c>
      <c r="C1999" s="1" t="s">
        <v>6107</v>
      </c>
      <c r="D1999" s="4">
        <v>6500</v>
      </c>
      <c r="E1999" s="4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3">
        <f t="shared" si="186"/>
        <v>0</v>
      </c>
      <c r="P1999" s="5" t="e">
        <f t="shared" si="187"/>
        <v>#DIV/0!</v>
      </c>
      <c r="Q1999" s="3" t="str">
        <f t="shared" si="188"/>
        <v>photography</v>
      </c>
      <c r="R1999" t="str">
        <f t="shared" si="189"/>
        <v>people</v>
      </c>
      <c r="S1999" s="13">
        <f t="shared" si="190"/>
        <v>41847.930694444447</v>
      </c>
      <c r="T1999" s="13">
        <f t="shared" si="191"/>
        <v>41877.930694444447</v>
      </c>
    </row>
    <row r="2000" spans="1:20" ht="48">
      <c r="A2000">
        <v>1998</v>
      </c>
      <c r="B2000" s="1" t="s">
        <v>1999</v>
      </c>
      <c r="C2000" s="1" t="s">
        <v>6108</v>
      </c>
      <c r="D2000" s="4">
        <v>2500</v>
      </c>
      <c r="E2000" s="4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3">
        <f t="shared" si="186"/>
        <v>0.26200000000000001</v>
      </c>
      <c r="P2000" s="5">
        <f t="shared" si="187"/>
        <v>218.33333333333334</v>
      </c>
      <c r="Q2000" s="3" t="str">
        <f t="shared" si="188"/>
        <v>photography</v>
      </c>
      <c r="R2000" t="str">
        <f t="shared" si="189"/>
        <v>people</v>
      </c>
      <c r="S2000" s="13">
        <f t="shared" si="190"/>
        <v>41807.118495370371</v>
      </c>
      <c r="T2000" s="13">
        <f t="shared" si="191"/>
        <v>41852.118495370371</v>
      </c>
    </row>
    <row r="2001" spans="1:20" ht="48">
      <c r="A2001">
        <v>1999</v>
      </c>
      <c r="B2001" s="1" t="s">
        <v>2000</v>
      </c>
      <c r="C2001" s="1" t="s">
        <v>6109</v>
      </c>
      <c r="D2001" s="4">
        <v>31000</v>
      </c>
      <c r="E2001" s="4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3">
        <f t="shared" si="186"/>
        <v>7.6129032258064515E-3</v>
      </c>
      <c r="P2001" s="5">
        <f t="shared" si="187"/>
        <v>33.714285714285715</v>
      </c>
      <c r="Q2001" s="3" t="str">
        <f t="shared" si="188"/>
        <v>photography</v>
      </c>
      <c r="R2001" t="str">
        <f t="shared" si="189"/>
        <v>people</v>
      </c>
      <c r="S2001" s="13">
        <f t="shared" si="190"/>
        <v>41926.482731481483</v>
      </c>
      <c r="T2001" s="13">
        <f t="shared" si="191"/>
        <v>41956.524398148147</v>
      </c>
    </row>
    <row r="2002" spans="1:20" ht="48">
      <c r="A2002">
        <v>2000</v>
      </c>
      <c r="B2002" s="1" t="s">
        <v>2001</v>
      </c>
      <c r="C2002" s="1" t="s">
        <v>6110</v>
      </c>
      <c r="D2002" s="4">
        <v>5000</v>
      </c>
      <c r="E2002" s="4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3">
        <f t="shared" si="186"/>
        <v>0.125</v>
      </c>
      <c r="P2002" s="5">
        <f t="shared" si="187"/>
        <v>25</v>
      </c>
      <c r="Q2002" s="3" t="str">
        <f t="shared" si="188"/>
        <v>photography</v>
      </c>
      <c r="R2002" t="str">
        <f t="shared" si="189"/>
        <v>people</v>
      </c>
      <c r="S2002" s="13">
        <f t="shared" si="190"/>
        <v>42345.951539351852</v>
      </c>
      <c r="T2002" s="13">
        <f t="shared" si="191"/>
        <v>42375.951539351852</v>
      </c>
    </row>
    <row r="2003" spans="1:20" ht="32">
      <c r="A2003">
        <v>2001</v>
      </c>
      <c r="B2003" s="1" t="s">
        <v>2002</v>
      </c>
      <c r="C2003" s="1" t="s">
        <v>6111</v>
      </c>
      <c r="D2003" s="4">
        <v>55000</v>
      </c>
      <c r="E2003" s="4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3">
        <f t="shared" si="186"/>
        <v>3.8212909090909091</v>
      </c>
      <c r="P2003" s="5">
        <f t="shared" si="187"/>
        <v>128.38790470372632</v>
      </c>
      <c r="Q2003" s="3" t="str">
        <f t="shared" si="188"/>
        <v>technology</v>
      </c>
      <c r="R2003" t="str">
        <f t="shared" si="189"/>
        <v>hardware</v>
      </c>
      <c r="S2003" s="13">
        <f t="shared" si="190"/>
        <v>42136.209675925929</v>
      </c>
      <c r="T2003" s="13">
        <f t="shared" si="191"/>
        <v>42167.833333333328</v>
      </c>
    </row>
    <row r="2004" spans="1:20" ht="48">
      <c r="A2004">
        <v>2002</v>
      </c>
      <c r="B2004" s="1" t="s">
        <v>2003</v>
      </c>
      <c r="C2004" s="1" t="s">
        <v>6112</v>
      </c>
      <c r="D2004" s="4">
        <v>50000</v>
      </c>
      <c r="E2004" s="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3">
        <f t="shared" si="186"/>
        <v>2.1679422000000002</v>
      </c>
      <c r="P2004" s="5">
        <f t="shared" si="187"/>
        <v>78.834261818181815</v>
      </c>
      <c r="Q2004" s="3" t="str">
        <f t="shared" si="188"/>
        <v>technology</v>
      </c>
      <c r="R2004" t="str">
        <f t="shared" si="189"/>
        <v>hardware</v>
      </c>
      <c r="S2004" s="13">
        <f t="shared" si="190"/>
        <v>42728.71230324074</v>
      </c>
      <c r="T2004" s="13">
        <f t="shared" si="191"/>
        <v>42758.71230324074</v>
      </c>
    </row>
    <row r="2005" spans="1:20" ht="64">
      <c r="A2005">
        <v>2003</v>
      </c>
      <c r="B2005" s="1" t="s">
        <v>2004</v>
      </c>
      <c r="C2005" s="1" t="s">
        <v>6113</v>
      </c>
      <c r="D2005" s="4">
        <v>500</v>
      </c>
      <c r="E2005" s="4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3">
        <f t="shared" si="186"/>
        <v>3.12</v>
      </c>
      <c r="P2005" s="5">
        <f t="shared" si="187"/>
        <v>91.764705882352942</v>
      </c>
      <c r="Q2005" s="3" t="str">
        <f t="shared" si="188"/>
        <v>technology</v>
      </c>
      <c r="R2005" t="str">
        <f t="shared" si="189"/>
        <v>hardware</v>
      </c>
      <c r="S2005" s="13">
        <f t="shared" si="190"/>
        <v>40347.125601851854</v>
      </c>
      <c r="T2005" s="13">
        <f t="shared" si="191"/>
        <v>40361.958333333336</v>
      </c>
    </row>
    <row r="2006" spans="1:20" ht="48">
      <c r="A2006">
        <v>2004</v>
      </c>
      <c r="B2006" s="1" t="s">
        <v>2005</v>
      </c>
      <c r="C2006" s="1" t="s">
        <v>6114</v>
      </c>
      <c r="D2006" s="4">
        <v>50000</v>
      </c>
      <c r="E2006" s="4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3">
        <f t="shared" si="186"/>
        <v>2.3442048</v>
      </c>
      <c r="P2006" s="5">
        <f t="shared" si="187"/>
        <v>331.10237288135596</v>
      </c>
      <c r="Q2006" s="3" t="str">
        <f t="shared" si="188"/>
        <v>technology</v>
      </c>
      <c r="R2006" t="str">
        <f t="shared" si="189"/>
        <v>hardware</v>
      </c>
      <c r="S2006" s="13">
        <f t="shared" si="190"/>
        <v>41800.604895833334</v>
      </c>
      <c r="T2006" s="13">
        <f t="shared" si="191"/>
        <v>41830.604895833334</v>
      </c>
    </row>
    <row r="2007" spans="1:20" ht="48">
      <c r="A2007">
        <v>2005</v>
      </c>
      <c r="B2007" s="1" t="s">
        <v>2006</v>
      </c>
      <c r="C2007" s="1" t="s">
        <v>6115</v>
      </c>
      <c r="D2007" s="4">
        <v>30000</v>
      </c>
      <c r="E2007" s="4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3">
        <f t="shared" si="186"/>
        <v>1.236801</v>
      </c>
      <c r="P2007" s="5">
        <f t="shared" si="187"/>
        <v>194.26193717277485</v>
      </c>
      <c r="Q2007" s="3" t="str">
        <f t="shared" si="188"/>
        <v>technology</v>
      </c>
      <c r="R2007" t="str">
        <f t="shared" si="189"/>
        <v>hardware</v>
      </c>
      <c r="S2007" s="13">
        <f t="shared" si="190"/>
        <v>41535.812708333331</v>
      </c>
      <c r="T2007" s="13">
        <f t="shared" si="191"/>
        <v>41563.165972222225</v>
      </c>
    </row>
    <row r="2008" spans="1:20" ht="48">
      <c r="A2008">
        <v>2006</v>
      </c>
      <c r="B2008" s="1" t="s">
        <v>2007</v>
      </c>
      <c r="C2008" s="1" t="s">
        <v>6116</v>
      </c>
      <c r="D2008" s="4">
        <v>50000</v>
      </c>
      <c r="E2008" s="4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3">
        <f t="shared" si="186"/>
        <v>2.4784000000000002</v>
      </c>
      <c r="P2008" s="5">
        <f t="shared" si="187"/>
        <v>408.97689768976898</v>
      </c>
      <c r="Q2008" s="3" t="str">
        <f t="shared" si="188"/>
        <v>technology</v>
      </c>
      <c r="R2008" t="str">
        <f t="shared" si="189"/>
        <v>hardware</v>
      </c>
      <c r="S2008" s="13">
        <f t="shared" si="190"/>
        <v>41941.500520833331</v>
      </c>
      <c r="T2008" s="13">
        <f t="shared" si="191"/>
        <v>41976.542187500003</v>
      </c>
    </row>
    <row r="2009" spans="1:20" ht="48">
      <c r="A2009">
        <v>2007</v>
      </c>
      <c r="B2009" s="1" t="s">
        <v>2008</v>
      </c>
      <c r="C2009" s="1" t="s">
        <v>6117</v>
      </c>
      <c r="D2009" s="4">
        <v>10000</v>
      </c>
      <c r="E2009" s="4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3">
        <f t="shared" si="186"/>
        <v>1.157092</v>
      </c>
      <c r="P2009" s="5">
        <f t="shared" si="187"/>
        <v>84.459270072992695</v>
      </c>
      <c r="Q2009" s="3" t="str">
        <f t="shared" si="188"/>
        <v>technology</v>
      </c>
      <c r="R2009" t="str">
        <f t="shared" si="189"/>
        <v>hardware</v>
      </c>
      <c r="S2009" s="13">
        <f t="shared" si="190"/>
        <v>40347.837800925925</v>
      </c>
      <c r="T2009" s="13">
        <f t="shared" si="191"/>
        <v>40414.166666666664</v>
      </c>
    </row>
    <row r="2010" spans="1:20" ht="48">
      <c r="A2010">
        <v>2008</v>
      </c>
      <c r="B2010" s="1" t="s">
        <v>2009</v>
      </c>
      <c r="C2010" s="1" t="s">
        <v>6118</v>
      </c>
      <c r="D2010" s="4">
        <v>1570.79</v>
      </c>
      <c r="E2010" s="4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3">
        <f t="shared" si="186"/>
        <v>1.1707484768810599</v>
      </c>
      <c r="P2010" s="5">
        <f t="shared" si="187"/>
        <v>44.853658536585364</v>
      </c>
      <c r="Q2010" s="3" t="str">
        <f t="shared" si="188"/>
        <v>technology</v>
      </c>
      <c r="R2010" t="str">
        <f t="shared" si="189"/>
        <v>hardware</v>
      </c>
      <c r="S2010" s="13">
        <f t="shared" si="190"/>
        <v>40761.604421296295</v>
      </c>
      <c r="T2010" s="13">
        <f t="shared" si="191"/>
        <v>40805.604421296295</v>
      </c>
    </row>
    <row r="2011" spans="1:20" ht="48">
      <c r="A2011">
        <v>2009</v>
      </c>
      <c r="B2011" s="1" t="s">
        <v>2010</v>
      </c>
      <c r="C2011" s="1" t="s">
        <v>6119</v>
      </c>
      <c r="D2011" s="4">
        <v>50000</v>
      </c>
      <c r="E2011" s="4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3">
        <f t="shared" si="186"/>
        <v>3.05158</v>
      </c>
      <c r="P2011" s="5">
        <f t="shared" si="187"/>
        <v>383.3643216080402</v>
      </c>
      <c r="Q2011" s="3" t="str">
        <f t="shared" si="188"/>
        <v>technology</v>
      </c>
      <c r="R2011" t="str">
        <f t="shared" si="189"/>
        <v>hardware</v>
      </c>
      <c r="S2011" s="13">
        <f t="shared" si="190"/>
        <v>42661.323414351849</v>
      </c>
      <c r="T2011" s="13">
        <f t="shared" si="191"/>
        <v>42697.365081018521</v>
      </c>
    </row>
    <row r="2012" spans="1:20" ht="32">
      <c r="A2012">
        <v>2010</v>
      </c>
      <c r="B2012" s="1" t="s">
        <v>2011</v>
      </c>
      <c r="C2012" s="1" t="s">
        <v>6120</v>
      </c>
      <c r="D2012" s="4">
        <v>30000</v>
      </c>
      <c r="E2012" s="4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3">
        <f t="shared" si="186"/>
        <v>3.2005299999999997</v>
      </c>
      <c r="P2012" s="5">
        <f t="shared" si="187"/>
        <v>55.276856649395505</v>
      </c>
      <c r="Q2012" s="3" t="str">
        <f t="shared" si="188"/>
        <v>technology</v>
      </c>
      <c r="R2012" t="str">
        <f t="shared" si="189"/>
        <v>hardware</v>
      </c>
      <c r="S2012" s="13">
        <f t="shared" si="190"/>
        <v>42570.996423611112</v>
      </c>
      <c r="T2012" s="13">
        <f t="shared" si="191"/>
        <v>42600.996423611112</v>
      </c>
    </row>
    <row r="2013" spans="1:20" ht="48">
      <c r="A2013">
        <v>2011</v>
      </c>
      <c r="B2013" s="1" t="s">
        <v>2012</v>
      </c>
      <c r="C2013" s="1" t="s">
        <v>6121</v>
      </c>
      <c r="D2013" s="4">
        <v>50000</v>
      </c>
      <c r="E2013" s="4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3">
        <f t="shared" si="186"/>
        <v>8.1956399999999991</v>
      </c>
      <c r="P2013" s="5">
        <f t="shared" si="187"/>
        <v>422.02059732234807</v>
      </c>
      <c r="Q2013" s="3" t="str">
        <f t="shared" si="188"/>
        <v>technology</v>
      </c>
      <c r="R2013" t="str">
        <f t="shared" si="189"/>
        <v>hardware</v>
      </c>
      <c r="S2013" s="13">
        <f t="shared" si="190"/>
        <v>42347.358483796299</v>
      </c>
      <c r="T2013" s="13">
        <f t="shared" si="191"/>
        <v>42380.958333333328</v>
      </c>
    </row>
    <row r="2014" spans="1:20" ht="48">
      <c r="A2014">
        <v>2012</v>
      </c>
      <c r="B2014" s="1" t="s">
        <v>2013</v>
      </c>
      <c r="C2014" s="1" t="s">
        <v>6122</v>
      </c>
      <c r="D2014" s="4">
        <v>5000</v>
      </c>
      <c r="E2014" s="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3">
        <f t="shared" si="186"/>
        <v>2.3490000000000002</v>
      </c>
      <c r="P2014" s="5">
        <f t="shared" si="187"/>
        <v>64.180327868852459</v>
      </c>
      <c r="Q2014" s="3" t="str">
        <f t="shared" si="188"/>
        <v>technology</v>
      </c>
      <c r="R2014" t="str">
        <f t="shared" si="189"/>
        <v>hardware</v>
      </c>
      <c r="S2014" s="13">
        <f t="shared" si="190"/>
        <v>42010.822233796294</v>
      </c>
      <c r="T2014" s="13">
        <f t="shared" si="191"/>
        <v>42040.822233796294</v>
      </c>
    </row>
    <row r="2015" spans="1:20" ht="48">
      <c r="A2015">
        <v>2013</v>
      </c>
      <c r="B2015" s="1" t="s">
        <v>2014</v>
      </c>
      <c r="C2015" s="1" t="s">
        <v>6123</v>
      </c>
      <c r="D2015" s="4">
        <v>160000</v>
      </c>
      <c r="E2015" s="4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3">
        <f t="shared" si="186"/>
        <v>4.9491375</v>
      </c>
      <c r="P2015" s="5">
        <f t="shared" si="187"/>
        <v>173.57781674704077</v>
      </c>
      <c r="Q2015" s="3" t="str">
        <f t="shared" si="188"/>
        <v>technology</v>
      </c>
      <c r="R2015" t="str">
        <f t="shared" si="189"/>
        <v>hardware</v>
      </c>
      <c r="S2015" s="13">
        <f t="shared" si="190"/>
        <v>42499.960810185185</v>
      </c>
      <c r="T2015" s="13">
        <f t="shared" si="191"/>
        <v>42559.960810185185</v>
      </c>
    </row>
    <row r="2016" spans="1:20" ht="48">
      <c r="A2016">
        <v>2014</v>
      </c>
      <c r="B2016" s="1" t="s">
        <v>2015</v>
      </c>
      <c r="C2016" s="1" t="s">
        <v>6124</v>
      </c>
      <c r="D2016" s="4">
        <v>30000</v>
      </c>
      <c r="E2016" s="4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3">
        <f t="shared" si="186"/>
        <v>78.137822333333332</v>
      </c>
      <c r="P2016" s="5">
        <f t="shared" si="187"/>
        <v>88.601680840609291</v>
      </c>
      <c r="Q2016" s="3" t="str">
        <f t="shared" si="188"/>
        <v>technology</v>
      </c>
      <c r="R2016" t="str">
        <f t="shared" si="189"/>
        <v>hardware</v>
      </c>
      <c r="S2016" s="13">
        <f t="shared" si="190"/>
        <v>41324.214571759258</v>
      </c>
      <c r="T2016" s="13">
        <f t="shared" si="191"/>
        <v>41358.172905092593</v>
      </c>
    </row>
    <row r="2017" spans="1:20" ht="48">
      <c r="A2017">
        <v>2015</v>
      </c>
      <c r="B2017" s="1" t="s">
        <v>2016</v>
      </c>
      <c r="C2017" s="1" t="s">
        <v>6125</v>
      </c>
      <c r="D2017" s="4">
        <v>7200</v>
      </c>
      <c r="E2017" s="4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3">
        <f t="shared" si="186"/>
        <v>1.1300013888888889</v>
      </c>
      <c r="P2017" s="5">
        <f t="shared" si="187"/>
        <v>50.222283950617282</v>
      </c>
      <c r="Q2017" s="3" t="str">
        <f t="shared" si="188"/>
        <v>technology</v>
      </c>
      <c r="R2017" t="str">
        <f t="shared" si="189"/>
        <v>hardware</v>
      </c>
      <c r="S2017" s="13">
        <f t="shared" si="190"/>
        <v>40765.876886574071</v>
      </c>
      <c r="T2017" s="13">
        <f t="shared" si="191"/>
        <v>40795.876886574071</v>
      </c>
    </row>
    <row r="2018" spans="1:20" ht="32">
      <c r="A2018">
        <v>2016</v>
      </c>
      <c r="B2018" s="1" t="s">
        <v>2017</v>
      </c>
      <c r="C2018" s="1" t="s">
        <v>6126</v>
      </c>
      <c r="D2018" s="4">
        <v>10000</v>
      </c>
      <c r="E2018" s="4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3">
        <f t="shared" si="186"/>
        <v>9.2154220000000002</v>
      </c>
      <c r="P2018" s="5">
        <f t="shared" si="187"/>
        <v>192.38876826722338</v>
      </c>
      <c r="Q2018" s="3" t="str">
        <f t="shared" si="188"/>
        <v>technology</v>
      </c>
      <c r="R2018" t="str">
        <f t="shared" si="189"/>
        <v>hardware</v>
      </c>
      <c r="S2018" s="13">
        <f t="shared" si="190"/>
        <v>41312.88077546296</v>
      </c>
      <c r="T2018" s="13">
        <f t="shared" si="191"/>
        <v>41342.88077546296</v>
      </c>
    </row>
    <row r="2019" spans="1:20" ht="48">
      <c r="A2019">
        <v>2017</v>
      </c>
      <c r="B2019" s="1" t="s">
        <v>2018</v>
      </c>
      <c r="C2019" s="1" t="s">
        <v>6127</v>
      </c>
      <c r="D2019" s="4">
        <v>25000</v>
      </c>
      <c r="E2019" s="4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3">
        <f t="shared" si="186"/>
        <v>1.2510239999999999</v>
      </c>
      <c r="P2019" s="5">
        <f t="shared" si="187"/>
        <v>73.416901408450698</v>
      </c>
      <c r="Q2019" s="3" t="str">
        <f t="shared" si="188"/>
        <v>technology</v>
      </c>
      <c r="R2019" t="str">
        <f t="shared" si="189"/>
        <v>hardware</v>
      </c>
      <c r="S2019" s="13">
        <f t="shared" si="190"/>
        <v>40961.057349537034</v>
      </c>
      <c r="T2019" s="13">
        <f t="shared" si="191"/>
        <v>40992.166666666664</v>
      </c>
    </row>
    <row r="2020" spans="1:20" ht="48">
      <c r="A2020">
        <v>2018</v>
      </c>
      <c r="B2020" s="1" t="s">
        <v>2019</v>
      </c>
      <c r="C2020" s="1" t="s">
        <v>6128</v>
      </c>
      <c r="D2020" s="4">
        <v>65000</v>
      </c>
      <c r="E2020" s="4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3">
        <f t="shared" si="186"/>
        <v>1.0224343076923077</v>
      </c>
      <c r="P2020" s="5">
        <f t="shared" si="187"/>
        <v>147.68495555555555</v>
      </c>
      <c r="Q2020" s="3" t="str">
        <f t="shared" si="188"/>
        <v>technology</v>
      </c>
      <c r="R2020" t="str">
        <f t="shared" si="189"/>
        <v>hardware</v>
      </c>
      <c r="S2020" s="13">
        <f t="shared" si="190"/>
        <v>42199.365844907406</v>
      </c>
      <c r="T2020" s="13">
        <f t="shared" si="191"/>
        <v>42229.365844907406</v>
      </c>
    </row>
    <row r="2021" spans="1:20" ht="48">
      <c r="A2021">
        <v>2019</v>
      </c>
      <c r="B2021" s="1" t="s">
        <v>2020</v>
      </c>
      <c r="C2021" s="1" t="s">
        <v>6129</v>
      </c>
      <c r="D2021" s="4">
        <v>40000</v>
      </c>
      <c r="E2021" s="4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3">
        <f t="shared" si="186"/>
        <v>4.8490975000000001</v>
      </c>
      <c r="P2021" s="5">
        <f t="shared" si="187"/>
        <v>108.96848314606741</v>
      </c>
      <c r="Q2021" s="3" t="str">
        <f t="shared" si="188"/>
        <v>technology</v>
      </c>
      <c r="R2021" t="str">
        <f t="shared" si="189"/>
        <v>hardware</v>
      </c>
      <c r="S2021" s="13">
        <f t="shared" si="190"/>
        <v>42605.70857638889</v>
      </c>
      <c r="T2021" s="13">
        <f t="shared" si="191"/>
        <v>42635.70857638889</v>
      </c>
    </row>
    <row r="2022" spans="1:20" ht="48">
      <c r="A2022">
        <v>2020</v>
      </c>
      <c r="B2022" s="1" t="s">
        <v>2021</v>
      </c>
      <c r="C2022" s="1" t="s">
        <v>6130</v>
      </c>
      <c r="D2022" s="4">
        <v>1500</v>
      </c>
      <c r="E2022" s="4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3">
        <f t="shared" si="186"/>
        <v>1.9233333333333333</v>
      </c>
      <c r="P2022" s="5">
        <f t="shared" si="187"/>
        <v>23.647540983606557</v>
      </c>
      <c r="Q2022" s="3" t="str">
        <f t="shared" si="188"/>
        <v>technology</v>
      </c>
      <c r="R2022" t="str">
        <f t="shared" si="189"/>
        <v>hardware</v>
      </c>
      <c r="S2022" s="13">
        <f t="shared" si="190"/>
        <v>41737.097499999996</v>
      </c>
      <c r="T2022" s="13">
        <f t="shared" si="191"/>
        <v>41773.961111111108</v>
      </c>
    </row>
    <row r="2023" spans="1:20" ht="48">
      <c r="A2023">
        <v>2021</v>
      </c>
      <c r="B2023" s="1" t="s">
        <v>2022</v>
      </c>
      <c r="C2023" s="1" t="s">
        <v>6131</v>
      </c>
      <c r="D2023" s="4">
        <v>5000</v>
      </c>
      <c r="E2023" s="4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3">
        <f t="shared" si="186"/>
        <v>2.8109999999999999</v>
      </c>
      <c r="P2023" s="5">
        <f t="shared" si="187"/>
        <v>147.94736842105263</v>
      </c>
      <c r="Q2023" s="3" t="str">
        <f t="shared" si="188"/>
        <v>technology</v>
      </c>
      <c r="R2023" t="str">
        <f t="shared" si="189"/>
        <v>hardware</v>
      </c>
      <c r="S2023" s="13">
        <f t="shared" si="190"/>
        <v>41861.070567129631</v>
      </c>
      <c r="T2023" s="13">
        <f t="shared" si="191"/>
        <v>41906.070567129631</v>
      </c>
    </row>
    <row r="2024" spans="1:20" ht="48">
      <c r="A2024">
        <v>2022</v>
      </c>
      <c r="B2024" s="1" t="s">
        <v>2023</v>
      </c>
      <c r="C2024" s="1" t="s">
        <v>6132</v>
      </c>
      <c r="D2024" s="4">
        <v>100000</v>
      </c>
      <c r="E2024" s="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3">
        <f t="shared" si="186"/>
        <v>1.2513700000000001</v>
      </c>
      <c r="P2024" s="5">
        <f t="shared" si="187"/>
        <v>385.03692307692307</v>
      </c>
      <c r="Q2024" s="3" t="str">
        <f t="shared" si="188"/>
        <v>technology</v>
      </c>
      <c r="R2024" t="str">
        <f t="shared" si="189"/>
        <v>hardware</v>
      </c>
      <c r="S2024" s="13">
        <f t="shared" si="190"/>
        <v>42502.569120370375</v>
      </c>
      <c r="T2024" s="13">
        <f t="shared" si="191"/>
        <v>42532.569120370375</v>
      </c>
    </row>
    <row r="2025" spans="1:20" ht="48">
      <c r="A2025">
        <v>2023</v>
      </c>
      <c r="B2025" s="1" t="s">
        <v>2024</v>
      </c>
      <c r="C2025" s="1" t="s">
        <v>6133</v>
      </c>
      <c r="D2025" s="4">
        <v>100000</v>
      </c>
      <c r="E2025" s="4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3">
        <f t="shared" si="186"/>
        <v>1.61459</v>
      </c>
      <c r="P2025" s="5">
        <f t="shared" si="187"/>
        <v>457.39093484419266</v>
      </c>
      <c r="Q2025" s="3" t="str">
        <f t="shared" si="188"/>
        <v>technology</v>
      </c>
      <c r="R2025" t="str">
        <f t="shared" si="189"/>
        <v>hardware</v>
      </c>
      <c r="S2025" s="13">
        <f t="shared" si="190"/>
        <v>42136.420752314814</v>
      </c>
      <c r="T2025" s="13">
        <f t="shared" si="191"/>
        <v>42166.420752314814</v>
      </c>
    </row>
    <row r="2026" spans="1:20" ht="48">
      <c r="A2026">
        <v>2024</v>
      </c>
      <c r="B2026" s="1" t="s">
        <v>2025</v>
      </c>
      <c r="C2026" s="1" t="s">
        <v>6134</v>
      </c>
      <c r="D2026" s="4">
        <v>4000</v>
      </c>
      <c r="E2026" s="4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3">
        <f t="shared" si="186"/>
        <v>5.8535000000000004</v>
      </c>
      <c r="P2026" s="5">
        <f t="shared" si="187"/>
        <v>222.99047619047619</v>
      </c>
      <c r="Q2026" s="3" t="str">
        <f t="shared" si="188"/>
        <v>technology</v>
      </c>
      <c r="R2026" t="str">
        <f t="shared" si="189"/>
        <v>hardware</v>
      </c>
      <c r="S2026" s="13">
        <f t="shared" si="190"/>
        <v>41099.966944444444</v>
      </c>
      <c r="T2026" s="13">
        <f t="shared" si="191"/>
        <v>41134.125</v>
      </c>
    </row>
    <row r="2027" spans="1:20" ht="48">
      <c r="A2027">
        <v>2025</v>
      </c>
      <c r="B2027" s="1" t="s">
        <v>2026</v>
      </c>
      <c r="C2027" s="1" t="s">
        <v>6135</v>
      </c>
      <c r="D2027" s="4">
        <v>80000</v>
      </c>
      <c r="E2027" s="4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3">
        <f t="shared" si="186"/>
        <v>2.0114999999999998</v>
      </c>
      <c r="P2027" s="5">
        <f t="shared" si="187"/>
        <v>220.74074074074073</v>
      </c>
      <c r="Q2027" s="3" t="str">
        <f t="shared" si="188"/>
        <v>technology</v>
      </c>
      <c r="R2027" t="str">
        <f t="shared" si="189"/>
        <v>hardware</v>
      </c>
      <c r="S2027" s="13">
        <f t="shared" si="190"/>
        <v>42136.184560185182</v>
      </c>
      <c r="T2027" s="13">
        <f t="shared" si="191"/>
        <v>42166.184560185182</v>
      </c>
    </row>
    <row r="2028" spans="1:20" ht="32">
      <c r="A2028">
        <v>2026</v>
      </c>
      <c r="B2028" s="1" t="s">
        <v>2027</v>
      </c>
      <c r="C2028" s="1" t="s">
        <v>6136</v>
      </c>
      <c r="D2028" s="4">
        <v>25000</v>
      </c>
      <c r="E2028" s="4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3">
        <f t="shared" si="186"/>
        <v>1.3348307999999998</v>
      </c>
      <c r="P2028" s="5">
        <f t="shared" si="187"/>
        <v>73.503898678414089</v>
      </c>
      <c r="Q2028" s="3" t="str">
        <f t="shared" si="188"/>
        <v>technology</v>
      </c>
      <c r="R2028" t="str">
        <f t="shared" si="189"/>
        <v>hardware</v>
      </c>
      <c r="S2028" s="13">
        <f t="shared" si="190"/>
        <v>41704.735937500001</v>
      </c>
      <c r="T2028" s="13">
        <f t="shared" si="191"/>
        <v>41750.165972222225</v>
      </c>
    </row>
    <row r="2029" spans="1:20" ht="48">
      <c r="A2029">
        <v>2027</v>
      </c>
      <c r="B2029" s="1" t="s">
        <v>2028</v>
      </c>
      <c r="C2029" s="1" t="s">
        <v>6137</v>
      </c>
      <c r="D2029" s="4">
        <v>100000</v>
      </c>
      <c r="E2029" s="4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3">
        <f t="shared" si="186"/>
        <v>1.2024900000000001</v>
      </c>
      <c r="P2029" s="5">
        <f t="shared" si="187"/>
        <v>223.09647495361781</v>
      </c>
      <c r="Q2029" s="3" t="str">
        <f t="shared" si="188"/>
        <v>technology</v>
      </c>
      <c r="R2029" t="str">
        <f t="shared" si="189"/>
        <v>hardware</v>
      </c>
      <c r="S2029" s="13">
        <f t="shared" si="190"/>
        <v>42048.813877314817</v>
      </c>
      <c r="T2029" s="13">
        <f t="shared" si="191"/>
        <v>42093.772210648152</v>
      </c>
    </row>
    <row r="2030" spans="1:20" ht="32">
      <c r="A2030">
        <v>2028</v>
      </c>
      <c r="B2030" s="1" t="s">
        <v>2029</v>
      </c>
      <c r="C2030" s="1" t="s">
        <v>6138</v>
      </c>
      <c r="D2030" s="4">
        <v>3000</v>
      </c>
      <c r="E2030" s="4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3">
        <f t="shared" si="186"/>
        <v>1.2616666666666667</v>
      </c>
      <c r="P2030" s="5">
        <f t="shared" si="187"/>
        <v>47.911392405063289</v>
      </c>
      <c r="Q2030" s="3" t="str">
        <f t="shared" si="188"/>
        <v>technology</v>
      </c>
      <c r="R2030" t="str">
        <f t="shared" si="189"/>
        <v>hardware</v>
      </c>
      <c r="S2030" s="13">
        <f t="shared" si="190"/>
        <v>40215.919050925928</v>
      </c>
      <c r="T2030" s="13">
        <f t="shared" si="191"/>
        <v>40252.913194444445</v>
      </c>
    </row>
    <row r="2031" spans="1:20" ht="32">
      <c r="A2031">
        <v>2029</v>
      </c>
      <c r="B2031" s="1" t="s">
        <v>2030</v>
      </c>
      <c r="C2031" s="1" t="s">
        <v>6139</v>
      </c>
      <c r="D2031" s="4">
        <v>2500</v>
      </c>
      <c r="E2031" s="4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3">
        <f t="shared" si="186"/>
        <v>3.6120000000000001</v>
      </c>
      <c r="P2031" s="5">
        <f t="shared" si="187"/>
        <v>96.063829787234042</v>
      </c>
      <c r="Q2031" s="3" t="str">
        <f t="shared" si="188"/>
        <v>technology</v>
      </c>
      <c r="R2031" t="str">
        <f t="shared" si="189"/>
        <v>hardware</v>
      </c>
      <c r="S2031" s="13">
        <f t="shared" si="190"/>
        <v>41848.021770833337</v>
      </c>
      <c r="T2031" s="13">
        <f t="shared" si="191"/>
        <v>41878.021770833337</v>
      </c>
    </row>
    <row r="2032" spans="1:20" ht="48">
      <c r="A2032">
        <v>2030</v>
      </c>
      <c r="B2032" s="1" t="s">
        <v>2031</v>
      </c>
      <c r="C2032" s="1" t="s">
        <v>6140</v>
      </c>
      <c r="D2032" s="4">
        <v>32768</v>
      </c>
      <c r="E2032" s="4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3">
        <f t="shared" si="186"/>
        <v>2.26239013671875</v>
      </c>
      <c r="P2032" s="5">
        <f t="shared" si="187"/>
        <v>118.6144</v>
      </c>
      <c r="Q2032" s="3" t="str">
        <f t="shared" si="188"/>
        <v>technology</v>
      </c>
      <c r="R2032" t="str">
        <f t="shared" si="189"/>
        <v>hardware</v>
      </c>
      <c r="S2032" s="13">
        <f t="shared" si="190"/>
        <v>41212.996481481481</v>
      </c>
      <c r="T2032" s="13">
        <f t="shared" si="191"/>
        <v>41242.996481481481</v>
      </c>
    </row>
    <row r="2033" spans="1:20" ht="32">
      <c r="A2033">
        <v>2031</v>
      </c>
      <c r="B2033" s="1" t="s">
        <v>2032</v>
      </c>
      <c r="C2033" s="1" t="s">
        <v>6141</v>
      </c>
      <c r="D2033" s="4">
        <v>50000</v>
      </c>
      <c r="E2033" s="4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3">
        <f t="shared" si="186"/>
        <v>1.2035</v>
      </c>
      <c r="P2033" s="5">
        <f t="shared" si="187"/>
        <v>118.45472440944881</v>
      </c>
      <c r="Q2033" s="3" t="str">
        <f t="shared" si="188"/>
        <v>technology</v>
      </c>
      <c r="R2033" t="str">
        <f t="shared" si="189"/>
        <v>hardware</v>
      </c>
      <c r="S2033" s="13">
        <f t="shared" si="190"/>
        <v>41975.329317129625</v>
      </c>
      <c r="T2033" s="13">
        <f t="shared" si="191"/>
        <v>42013.041666666672</v>
      </c>
    </row>
    <row r="2034" spans="1:20" ht="48">
      <c r="A2034">
        <v>2032</v>
      </c>
      <c r="B2034" s="1" t="s">
        <v>2033</v>
      </c>
      <c r="C2034" s="1" t="s">
        <v>6142</v>
      </c>
      <c r="D2034" s="4">
        <v>25000</v>
      </c>
      <c r="E2034" s="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3">
        <f t="shared" si="186"/>
        <v>3.0418799999999999</v>
      </c>
      <c r="P2034" s="5">
        <f t="shared" si="187"/>
        <v>143.21468926553672</v>
      </c>
      <c r="Q2034" s="3" t="str">
        <f t="shared" si="188"/>
        <v>technology</v>
      </c>
      <c r="R2034" t="str">
        <f t="shared" si="189"/>
        <v>hardware</v>
      </c>
      <c r="S2034" s="13">
        <f t="shared" si="190"/>
        <v>42689.565671296295</v>
      </c>
      <c r="T2034" s="13">
        <f t="shared" si="191"/>
        <v>42719.208333333328</v>
      </c>
    </row>
    <row r="2035" spans="1:20" ht="48">
      <c r="A2035">
        <v>2033</v>
      </c>
      <c r="B2035" s="1" t="s">
        <v>2034</v>
      </c>
      <c r="C2035" s="1" t="s">
        <v>6143</v>
      </c>
      <c r="D2035" s="4">
        <v>25000</v>
      </c>
      <c r="E2035" s="4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3">
        <f t="shared" si="186"/>
        <v>1.7867599999999999</v>
      </c>
      <c r="P2035" s="5">
        <f t="shared" si="187"/>
        <v>282.71518987341773</v>
      </c>
      <c r="Q2035" s="3" t="str">
        <f t="shared" si="188"/>
        <v>technology</v>
      </c>
      <c r="R2035" t="str">
        <f t="shared" si="189"/>
        <v>hardware</v>
      </c>
      <c r="S2035" s="13">
        <f t="shared" si="190"/>
        <v>41725.082384259258</v>
      </c>
      <c r="T2035" s="13">
        <f t="shared" si="191"/>
        <v>41755.082384259258</v>
      </c>
    </row>
    <row r="2036" spans="1:20" ht="48">
      <c r="A2036">
        <v>2034</v>
      </c>
      <c r="B2036" s="1" t="s">
        <v>2035</v>
      </c>
      <c r="C2036" s="1" t="s">
        <v>6144</v>
      </c>
      <c r="D2036" s="4">
        <v>78000</v>
      </c>
      <c r="E2036" s="4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3">
        <f t="shared" si="186"/>
        <v>3.868199871794872</v>
      </c>
      <c r="P2036" s="5">
        <f t="shared" si="187"/>
        <v>593.93620078740162</v>
      </c>
      <c r="Q2036" s="3" t="str">
        <f t="shared" si="188"/>
        <v>technology</v>
      </c>
      <c r="R2036" t="str">
        <f t="shared" si="189"/>
        <v>hardware</v>
      </c>
      <c r="S2036" s="13">
        <f t="shared" si="190"/>
        <v>42076.130011574074</v>
      </c>
      <c r="T2036" s="13">
        <f t="shared" si="191"/>
        <v>42131.290277777778</v>
      </c>
    </row>
    <row r="2037" spans="1:20" ht="48">
      <c r="A2037">
        <v>2035</v>
      </c>
      <c r="B2037" s="1" t="s">
        <v>2036</v>
      </c>
      <c r="C2037" s="1" t="s">
        <v>6145</v>
      </c>
      <c r="D2037" s="4">
        <v>80000</v>
      </c>
      <c r="E2037" s="4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3">
        <f t="shared" si="186"/>
        <v>2.1103642500000004</v>
      </c>
      <c r="P2037" s="5">
        <f t="shared" si="187"/>
        <v>262.15704968944101</v>
      </c>
      <c r="Q2037" s="3" t="str">
        <f t="shared" si="188"/>
        <v>technology</v>
      </c>
      <c r="R2037" t="str">
        <f t="shared" si="189"/>
        <v>hardware</v>
      </c>
      <c r="S2037" s="13">
        <f t="shared" si="190"/>
        <v>42311.625081018516</v>
      </c>
      <c r="T2037" s="13">
        <f t="shared" si="191"/>
        <v>42357.041666666672</v>
      </c>
    </row>
    <row r="2038" spans="1:20" ht="48">
      <c r="A2038">
        <v>2036</v>
      </c>
      <c r="B2038" s="1" t="s">
        <v>2037</v>
      </c>
      <c r="C2038" s="1" t="s">
        <v>6146</v>
      </c>
      <c r="D2038" s="4">
        <v>30000</v>
      </c>
      <c r="E2038" s="4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3">
        <f t="shared" si="186"/>
        <v>1.3166833333333334</v>
      </c>
      <c r="P2038" s="5">
        <f t="shared" si="187"/>
        <v>46.580778301886795</v>
      </c>
      <c r="Q2038" s="3" t="str">
        <f t="shared" si="188"/>
        <v>technology</v>
      </c>
      <c r="R2038" t="str">
        <f t="shared" si="189"/>
        <v>hardware</v>
      </c>
      <c r="S2038" s="13">
        <f t="shared" si="190"/>
        <v>41738.864803240744</v>
      </c>
      <c r="T2038" s="13">
        <f t="shared" si="191"/>
        <v>41768.864803240744</v>
      </c>
    </row>
    <row r="2039" spans="1:20" ht="48">
      <c r="A2039">
        <v>2037</v>
      </c>
      <c r="B2039" s="1" t="s">
        <v>2038</v>
      </c>
      <c r="C2039" s="1" t="s">
        <v>6147</v>
      </c>
      <c r="D2039" s="4">
        <v>10000</v>
      </c>
      <c r="E2039" s="4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3">
        <f t="shared" si="186"/>
        <v>3.0047639999999998</v>
      </c>
      <c r="P2039" s="5">
        <f t="shared" si="187"/>
        <v>70.041118881118877</v>
      </c>
      <c r="Q2039" s="3" t="str">
        <f t="shared" si="188"/>
        <v>technology</v>
      </c>
      <c r="R2039" t="str">
        <f t="shared" si="189"/>
        <v>hardware</v>
      </c>
      <c r="S2039" s="13">
        <f t="shared" si="190"/>
        <v>41578.210104166668</v>
      </c>
      <c r="T2039" s="13">
        <f t="shared" si="191"/>
        <v>41638.251770833333</v>
      </c>
    </row>
    <row r="2040" spans="1:20" ht="48">
      <c r="A2040">
        <v>2038</v>
      </c>
      <c r="B2040" s="1" t="s">
        <v>2039</v>
      </c>
      <c r="C2040" s="1" t="s">
        <v>6148</v>
      </c>
      <c r="D2040" s="4">
        <v>8000</v>
      </c>
      <c r="E2040" s="4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3">
        <f t="shared" si="186"/>
        <v>4.2051249999999998</v>
      </c>
      <c r="P2040" s="5">
        <f t="shared" si="187"/>
        <v>164.90686274509804</v>
      </c>
      <c r="Q2040" s="3" t="str">
        <f t="shared" si="188"/>
        <v>technology</v>
      </c>
      <c r="R2040" t="str">
        <f t="shared" si="189"/>
        <v>hardware</v>
      </c>
      <c r="S2040" s="13">
        <f t="shared" si="190"/>
        <v>41424.27107638889</v>
      </c>
      <c r="T2040" s="13">
        <f t="shared" si="191"/>
        <v>41456.75</v>
      </c>
    </row>
    <row r="2041" spans="1:20" ht="32">
      <c r="A2041">
        <v>2039</v>
      </c>
      <c r="B2041" s="1" t="s">
        <v>2040</v>
      </c>
      <c r="C2041" s="1" t="s">
        <v>6149</v>
      </c>
      <c r="D2041" s="4">
        <v>125000</v>
      </c>
      <c r="E2041" s="4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3">
        <f t="shared" si="186"/>
        <v>1.362168</v>
      </c>
      <c r="P2041" s="5">
        <f t="shared" si="187"/>
        <v>449.26385224274406</v>
      </c>
      <c r="Q2041" s="3" t="str">
        <f t="shared" si="188"/>
        <v>technology</v>
      </c>
      <c r="R2041" t="str">
        <f t="shared" si="189"/>
        <v>hardware</v>
      </c>
      <c r="S2041" s="13">
        <f t="shared" si="190"/>
        <v>42675.438946759255</v>
      </c>
      <c r="T2041" s="13">
        <f t="shared" si="191"/>
        <v>42705.207638888889</v>
      </c>
    </row>
    <row r="2042" spans="1:20" ht="32">
      <c r="A2042">
        <v>2040</v>
      </c>
      <c r="B2042" s="1" t="s">
        <v>2041</v>
      </c>
      <c r="C2042" s="1" t="s">
        <v>6150</v>
      </c>
      <c r="D2042" s="4">
        <v>3000</v>
      </c>
      <c r="E2042" s="4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3">
        <f t="shared" si="186"/>
        <v>2.4817133333333334</v>
      </c>
      <c r="P2042" s="5">
        <f t="shared" si="187"/>
        <v>27.472841328413285</v>
      </c>
      <c r="Q2042" s="3" t="str">
        <f t="shared" si="188"/>
        <v>technology</v>
      </c>
      <c r="R2042" t="str">
        <f t="shared" si="189"/>
        <v>hardware</v>
      </c>
      <c r="S2042" s="13">
        <f t="shared" si="190"/>
        <v>41578.927118055559</v>
      </c>
      <c r="T2042" s="13">
        <f t="shared" si="191"/>
        <v>41593.968784722223</v>
      </c>
    </row>
    <row r="2043" spans="1:20" ht="48">
      <c r="A2043">
        <v>2041</v>
      </c>
      <c r="B2043" s="1" t="s">
        <v>2042</v>
      </c>
      <c r="C2043" s="1" t="s">
        <v>6151</v>
      </c>
      <c r="D2043" s="4">
        <v>9500</v>
      </c>
      <c r="E2043" s="4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3">
        <f t="shared" si="186"/>
        <v>1.8186315789473684</v>
      </c>
      <c r="P2043" s="5">
        <f t="shared" si="187"/>
        <v>143.97499999999999</v>
      </c>
      <c r="Q2043" s="3" t="str">
        <f t="shared" si="188"/>
        <v>technology</v>
      </c>
      <c r="R2043" t="str">
        <f t="shared" si="189"/>
        <v>hardware</v>
      </c>
      <c r="S2043" s="13">
        <f t="shared" si="190"/>
        <v>42654.525775462964</v>
      </c>
      <c r="T2043" s="13">
        <f t="shared" si="191"/>
        <v>42684.567442129628</v>
      </c>
    </row>
    <row r="2044" spans="1:20" ht="48">
      <c r="A2044">
        <v>2042</v>
      </c>
      <c r="B2044" s="1" t="s">
        <v>2043</v>
      </c>
      <c r="C2044" s="1" t="s">
        <v>6152</v>
      </c>
      <c r="D2044" s="4">
        <v>10000</v>
      </c>
      <c r="E2044" s="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3">
        <f t="shared" si="186"/>
        <v>1.2353000000000001</v>
      </c>
      <c r="P2044" s="5">
        <f t="shared" si="187"/>
        <v>88.23571428571428</v>
      </c>
      <c r="Q2044" s="3" t="str">
        <f t="shared" si="188"/>
        <v>technology</v>
      </c>
      <c r="R2044" t="str">
        <f t="shared" si="189"/>
        <v>hardware</v>
      </c>
      <c r="S2044" s="13">
        <f t="shared" si="190"/>
        <v>42331.708032407405</v>
      </c>
      <c r="T2044" s="13">
        <f t="shared" si="191"/>
        <v>42391.708032407405</v>
      </c>
    </row>
    <row r="2045" spans="1:20" ht="48">
      <c r="A2045">
        <v>2043</v>
      </c>
      <c r="B2045" s="1" t="s">
        <v>2044</v>
      </c>
      <c r="C2045" s="1" t="s">
        <v>6153</v>
      </c>
      <c r="D2045" s="4">
        <v>1385</v>
      </c>
      <c r="E2045" s="4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3">
        <f t="shared" si="186"/>
        <v>5.0620938628158845</v>
      </c>
      <c r="P2045" s="5">
        <f t="shared" si="187"/>
        <v>36.326424870466319</v>
      </c>
      <c r="Q2045" s="3" t="str">
        <f t="shared" si="188"/>
        <v>technology</v>
      </c>
      <c r="R2045" t="str">
        <f t="shared" si="189"/>
        <v>hardware</v>
      </c>
      <c r="S2045" s="13">
        <f t="shared" si="190"/>
        <v>42661.176817129628</v>
      </c>
      <c r="T2045" s="13">
        <f t="shared" si="191"/>
        <v>42715.207638888889</v>
      </c>
    </row>
    <row r="2046" spans="1:20" ht="48">
      <c r="A2046">
        <v>2044</v>
      </c>
      <c r="B2046" s="1" t="s">
        <v>2045</v>
      </c>
      <c r="C2046" s="1" t="s">
        <v>6154</v>
      </c>
      <c r="D2046" s="4">
        <v>15000</v>
      </c>
      <c r="E2046" s="4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3">
        <f t="shared" si="186"/>
        <v>1.0821333333333334</v>
      </c>
      <c r="P2046" s="5">
        <f t="shared" si="187"/>
        <v>90.177777777777777</v>
      </c>
      <c r="Q2046" s="3" t="str">
        <f t="shared" si="188"/>
        <v>technology</v>
      </c>
      <c r="R2046" t="str">
        <f t="shared" si="189"/>
        <v>hardware</v>
      </c>
      <c r="S2046" s="13">
        <f t="shared" si="190"/>
        <v>42138.684189814812</v>
      </c>
      <c r="T2046" s="13">
        <f t="shared" si="191"/>
        <v>42168.684189814812</v>
      </c>
    </row>
    <row r="2047" spans="1:20" ht="48">
      <c r="A2047">
        <v>2045</v>
      </c>
      <c r="B2047" s="1" t="s">
        <v>2046</v>
      </c>
      <c r="C2047" s="1" t="s">
        <v>6155</v>
      </c>
      <c r="D2047" s="4">
        <v>4900</v>
      </c>
      <c r="E2047" s="4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3">
        <f t="shared" si="186"/>
        <v>8.1918387755102042</v>
      </c>
      <c r="P2047" s="5">
        <f t="shared" si="187"/>
        <v>152.62361216730039</v>
      </c>
      <c r="Q2047" s="3" t="str">
        <f t="shared" si="188"/>
        <v>technology</v>
      </c>
      <c r="R2047" t="str">
        <f t="shared" si="189"/>
        <v>hardware</v>
      </c>
      <c r="S2047" s="13">
        <f t="shared" si="190"/>
        <v>41069.088506944441</v>
      </c>
      <c r="T2047" s="13">
        <f t="shared" si="191"/>
        <v>41099.088506944441</v>
      </c>
    </row>
    <row r="2048" spans="1:20" ht="48">
      <c r="A2048">
        <v>2046</v>
      </c>
      <c r="B2048" s="1" t="s">
        <v>2047</v>
      </c>
      <c r="C2048" s="1" t="s">
        <v>6156</v>
      </c>
      <c r="D2048" s="4">
        <v>10000</v>
      </c>
      <c r="E2048" s="4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3">
        <f t="shared" si="186"/>
        <v>1.2110000000000001</v>
      </c>
      <c r="P2048" s="5">
        <f t="shared" si="187"/>
        <v>55.806451612903224</v>
      </c>
      <c r="Q2048" s="3" t="str">
        <f t="shared" si="188"/>
        <v>technology</v>
      </c>
      <c r="R2048" t="str">
        <f t="shared" si="189"/>
        <v>hardware</v>
      </c>
      <c r="S2048" s="13">
        <f t="shared" si="190"/>
        <v>41387.171805555554</v>
      </c>
      <c r="T2048" s="13">
        <f t="shared" si="191"/>
        <v>41417.171805555554</v>
      </c>
    </row>
    <row r="2049" spans="1:20" ht="48">
      <c r="A2049">
        <v>2047</v>
      </c>
      <c r="B2049" s="1" t="s">
        <v>2048</v>
      </c>
      <c r="C2049" s="1" t="s">
        <v>6157</v>
      </c>
      <c r="D2049" s="4">
        <v>98000</v>
      </c>
      <c r="E2049" s="4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3">
        <f t="shared" si="186"/>
        <v>1.0299897959183673</v>
      </c>
      <c r="P2049" s="5">
        <f t="shared" si="187"/>
        <v>227.85327313769753</v>
      </c>
      <c r="Q2049" s="3" t="str">
        <f t="shared" si="188"/>
        <v>technology</v>
      </c>
      <c r="R2049" t="str">
        <f t="shared" si="189"/>
        <v>hardware</v>
      </c>
      <c r="S2049" s="13">
        <f t="shared" si="190"/>
        <v>42081.903587962966</v>
      </c>
      <c r="T2049" s="13">
        <f t="shared" si="191"/>
        <v>42111</v>
      </c>
    </row>
    <row r="2050" spans="1:20" ht="48">
      <c r="A2050">
        <v>2048</v>
      </c>
      <c r="B2050" s="1" t="s">
        <v>2049</v>
      </c>
      <c r="C2050" s="1" t="s">
        <v>6158</v>
      </c>
      <c r="D2050" s="4">
        <v>85000</v>
      </c>
      <c r="E2050" s="4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3">
        <f t="shared" si="186"/>
        <v>1.4833229411764706</v>
      </c>
      <c r="P2050" s="5">
        <f t="shared" si="187"/>
        <v>91.82989803350327</v>
      </c>
      <c r="Q2050" s="3" t="str">
        <f t="shared" si="188"/>
        <v>technology</v>
      </c>
      <c r="R2050" t="str">
        <f t="shared" si="189"/>
        <v>hardware</v>
      </c>
      <c r="S2050" s="13">
        <f t="shared" si="190"/>
        <v>41387.651516203703</v>
      </c>
      <c r="T2050" s="13">
        <f t="shared" si="191"/>
        <v>41417.651516203703</v>
      </c>
    </row>
    <row r="2051" spans="1:20" ht="16">
      <c r="A2051">
        <v>2049</v>
      </c>
      <c r="B2051" s="1" t="s">
        <v>2050</v>
      </c>
      <c r="C2051" s="1" t="s">
        <v>6159</v>
      </c>
      <c r="D2051" s="4">
        <v>50000</v>
      </c>
      <c r="E2051" s="4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3">
        <f t="shared" ref="O2051:O2114" si="192">E2051/D2051</f>
        <v>1.2019070000000001</v>
      </c>
      <c r="P2051" s="5">
        <f t="shared" ref="P2051:P2114" si="193">E2051/L2051</f>
        <v>80.991037735849048</v>
      </c>
      <c r="Q2051" s="3" t="str">
        <f t="shared" ref="Q2051:Q2114" si="194">LEFT(N2051,SEARCH("/",N2051)-1)</f>
        <v>technology</v>
      </c>
      <c r="R2051" t="str">
        <f t="shared" ref="R2051:R2114" si="195">RIGHT(N2051,LEN(N2051)-SEARCH("/",N2051))</f>
        <v>hardware</v>
      </c>
      <c r="S2051" s="13">
        <f t="shared" ref="S2051:S2114" si="196">(((J2051/60)/60)/24)+DATE(1970,1,1)</f>
        <v>41575.527349537035</v>
      </c>
      <c r="T2051" s="13">
        <f t="shared" ref="T2051:T2114" si="197">(((I2051/60)/60)/24)+DATE(1970,1,1)</f>
        <v>41610.957638888889</v>
      </c>
    </row>
    <row r="2052" spans="1:20" ht="48">
      <c r="A2052">
        <v>2050</v>
      </c>
      <c r="B2052" s="1" t="s">
        <v>2051</v>
      </c>
      <c r="C2052" s="1" t="s">
        <v>6160</v>
      </c>
      <c r="D2052" s="4">
        <v>10000</v>
      </c>
      <c r="E2052" s="4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3">
        <f t="shared" si="192"/>
        <v>4.7327000000000004</v>
      </c>
      <c r="P2052" s="5">
        <f t="shared" si="193"/>
        <v>278.39411764705881</v>
      </c>
      <c r="Q2052" s="3" t="str">
        <f t="shared" si="194"/>
        <v>technology</v>
      </c>
      <c r="R2052" t="str">
        <f t="shared" si="195"/>
        <v>hardware</v>
      </c>
      <c r="S2052" s="13">
        <f t="shared" si="196"/>
        <v>42115.071504629625</v>
      </c>
      <c r="T2052" s="13">
        <f t="shared" si="197"/>
        <v>42155.071504629625</v>
      </c>
    </row>
    <row r="2053" spans="1:20" ht="48">
      <c r="A2053">
        <v>2051</v>
      </c>
      <c r="B2053" s="1" t="s">
        <v>2052</v>
      </c>
      <c r="C2053" s="1" t="s">
        <v>6161</v>
      </c>
      <c r="D2053" s="4">
        <v>8000</v>
      </c>
      <c r="E2053" s="4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3">
        <f t="shared" si="192"/>
        <v>1.303625</v>
      </c>
      <c r="P2053" s="5">
        <f t="shared" si="193"/>
        <v>43.095041322314053</v>
      </c>
      <c r="Q2053" s="3" t="str">
        <f t="shared" si="194"/>
        <v>technology</v>
      </c>
      <c r="R2053" t="str">
        <f t="shared" si="195"/>
        <v>hardware</v>
      </c>
      <c r="S2053" s="13">
        <f t="shared" si="196"/>
        <v>41604.022418981483</v>
      </c>
      <c r="T2053" s="13">
        <f t="shared" si="197"/>
        <v>41634.022418981483</v>
      </c>
    </row>
    <row r="2054" spans="1:20" ht="48">
      <c r="A2054">
        <v>2052</v>
      </c>
      <c r="B2054" s="1" t="s">
        <v>2053</v>
      </c>
      <c r="C2054" s="1" t="s">
        <v>6162</v>
      </c>
      <c r="D2054" s="4">
        <v>50000</v>
      </c>
      <c r="E2054" s="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3">
        <f t="shared" si="192"/>
        <v>3.5304799999999998</v>
      </c>
      <c r="P2054" s="5">
        <f t="shared" si="193"/>
        <v>326.29205175600737</v>
      </c>
      <c r="Q2054" s="3" t="str">
        <f t="shared" si="194"/>
        <v>technology</v>
      </c>
      <c r="R2054" t="str">
        <f t="shared" si="195"/>
        <v>hardware</v>
      </c>
      <c r="S2054" s="13">
        <f t="shared" si="196"/>
        <v>42375.08394675926</v>
      </c>
      <c r="T2054" s="13">
        <f t="shared" si="197"/>
        <v>42420.08394675926</v>
      </c>
    </row>
    <row r="2055" spans="1:20" ht="48">
      <c r="A2055">
        <v>2053</v>
      </c>
      <c r="B2055" s="1" t="s">
        <v>2054</v>
      </c>
      <c r="C2055" s="1" t="s">
        <v>6163</v>
      </c>
      <c r="D2055" s="4">
        <v>5000</v>
      </c>
      <c r="E2055" s="4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3">
        <f t="shared" si="192"/>
        <v>1.0102</v>
      </c>
      <c r="P2055" s="5">
        <f t="shared" si="193"/>
        <v>41.743801652892564</v>
      </c>
      <c r="Q2055" s="3" t="str">
        <f t="shared" si="194"/>
        <v>technology</v>
      </c>
      <c r="R2055" t="str">
        <f t="shared" si="195"/>
        <v>hardware</v>
      </c>
      <c r="S2055" s="13">
        <f t="shared" si="196"/>
        <v>42303.617488425924</v>
      </c>
      <c r="T2055" s="13">
        <f t="shared" si="197"/>
        <v>42333.659155092595</v>
      </c>
    </row>
    <row r="2056" spans="1:20" ht="48">
      <c r="A2056">
        <v>2054</v>
      </c>
      <c r="B2056" s="1" t="s">
        <v>2055</v>
      </c>
      <c r="C2056" s="1" t="s">
        <v>6164</v>
      </c>
      <c r="D2056" s="4">
        <v>35000</v>
      </c>
      <c r="E2056" s="4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3">
        <f t="shared" si="192"/>
        <v>1.1359142857142857</v>
      </c>
      <c r="P2056" s="5">
        <f t="shared" si="193"/>
        <v>64.020933977455712</v>
      </c>
      <c r="Q2056" s="3" t="str">
        <f t="shared" si="194"/>
        <v>technology</v>
      </c>
      <c r="R2056" t="str">
        <f t="shared" si="195"/>
        <v>hardware</v>
      </c>
      <c r="S2056" s="13">
        <f t="shared" si="196"/>
        <v>41731.520949074074</v>
      </c>
      <c r="T2056" s="13">
        <f t="shared" si="197"/>
        <v>41761.520949074074</v>
      </c>
    </row>
    <row r="2057" spans="1:20" ht="48">
      <c r="A2057">
        <v>2055</v>
      </c>
      <c r="B2057" s="1" t="s">
        <v>2056</v>
      </c>
      <c r="C2057" s="1" t="s">
        <v>6165</v>
      </c>
      <c r="D2057" s="4">
        <v>6000</v>
      </c>
      <c r="E2057" s="4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3">
        <f t="shared" si="192"/>
        <v>1.6741666666666666</v>
      </c>
      <c r="P2057" s="5">
        <f t="shared" si="193"/>
        <v>99.455445544554451</v>
      </c>
      <c r="Q2057" s="3" t="str">
        <f t="shared" si="194"/>
        <v>technology</v>
      </c>
      <c r="R2057" t="str">
        <f t="shared" si="195"/>
        <v>hardware</v>
      </c>
      <c r="S2057" s="13">
        <f t="shared" si="196"/>
        <v>41946.674108796295</v>
      </c>
      <c r="T2057" s="13">
        <f t="shared" si="197"/>
        <v>41976.166666666672</v>
      </c>
    </row>
    <row r="2058" spans="1:20" ht="48">
      <c r="A2058">
        <v>2056</v>
      </c>
      <c r="B2058" s="1" t="s">
        <v>2057</v>
      </c>
      <c r="C2058" s="1" t="s">
        <v>6166</v>
      </c>
      <c r="D2058" s="4">
        <v>50000</v>
      </c>
      <c r="E2058" s="4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3">
        <f t="shared" si="192"/>
        <v>1.5345200000000001</v>
      </c>
      <c r="P2058" s="5">
        <f t="shared" si="193"/>
        <v>138.49458483754512</v>
      </c>
      <c r="Q2058" s="3" t="str">
        <f t="shared" si="194"/>
        <v>technology</v>
      </c>
      <c r="R2058" t="str">
        <f t="shared" si="195"/>
        <v>hardware</v>
      </c>
      <c r="S2058" s="13">
        <f t="shared" si="196"/>
        <v>41351.76090277778</v>
      </c>
      <c r="T2058" s="13">
        <f t="shared" si="197"/>
        <v>41381.76090277778</v>
      </c>
    </row>
    <row r="2059" spans="1:20" ht="48">
      <c r="A2059">
        <v>2057</v>
      </c>
      <c r="B2059" s="1" t="s">
        <v>2058</v>
      </c>
      <c r="C2059" s="1" t="s">
        <v>6167</v>
      </c>
      <c r="D2059" s="4">
        <v>15000</v>
      </c>
      <c r="E2059" s="4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3">
        <f t="shared" si="192"/>
        <v>2.022322</v>
      </c>
      <c r="P2059" s="5">
        <f t="shared" si="193"/>
        <v>45.547792792792798</v>
      </c>
      <c r="Q2059" s="3" t="str">
        <f t="shared" si="194"/>
        <v>technology</v>
      </c>
      <c r="R2059" t="str">
        <f t="shared" si="195"/>
        <v>hardware</v>
      </c>
      <c r="S2059" s="13">
        <f t="shared" si="196"/>
        <v>42396.494583333333</v>
      </c>
      <c r="T2059" s="13">
        <f t="shared" si="197"/>
        <v>42426.494583333333</v>
      </c>
    </row>
    <row r="2060" spans="1:20" ht="32">
      <c r="A2060">
        <v>2058</v>
      </c>
      <c r="B2060" s="1" t="s">
        <v>2059</v>
      </c>
      <c r="C2060" s="1" t="s">
        <v>6168</v>
      </c>
      <c r="D2060" s="4">
        <v>2560</v>
      </c>
      <c r="E2060" s="4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3">
        <f t="shared" si="192"/>
        <v>1.6828125</v>
      </c>
      <c r="P2060" s="5">
        <f t="shared" si="193"/>
        <v>10.507317073170732</v>
      </c>
      <c r="Q2060" s="3" t="str">
        <f t="shared" si="194"/>
        <v>technology</v>
      </c>
      <c r="R2060" t="str">
        <f t="shared" si="195"/>
        <v>hardware</v>
      </c>
      <c r="S2060" s="13">
        <f t="shared" si="196"/>
        <v>42026.370717592596</v>
      </c>
      <c r="T2060" s="13">
        <f t="shared" si="197"/>
        <v>42065.833333333328</v>
      </c>
    </row>
    <row r="2061" spans="1:20" ht="48">
      <c r="A2061">
        <v>2059</v>
      </c>
      <c r="B2061" s="1" t="s">
        <v>2060</v>
      </c>
      <c r="C2061" s="1" t="s">
        <v>6169</v>
      </c>
      <c r="D2061" s="4">
        <v>30000</v>
      </c>
      <c r="E2061" s="4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3">
        <f t="shared" si="192"/>
        <v>1.4345666666666668</v>
      </c>
      <c r="P2061" s="5">
        <f t="shared" si="193"/>
        <v>114.76533333333333</v>
      </c>
      <c r="Q2061" s="3" t="str">
        <f t="shared" si="194"/>
        <v>technology</v>
      </c>
      <c r="R2061" t="str">
        <f t="shared" si="195"/>
        <v>hardware</v>
      </c>
      <c r="S2061" s="13">
        <f t="shared" si="196"/>
        <v>42361.602476851855</v>
      </c>
      <c r="T2061" s="13">
        <f t="shared" si="197"/>
        <v>42400.915972222225</v>
      </c>
    </row>
    <row r="2062" spans="1:20" ht="48">
      <c r="A2062">
        <v>2060</v>
      </c>
      <c r="B2062" s="1" t="s">
        <v>2061</v>
      </c>
      <c r="C2062" s="1" t="s">
        <v>6170</v>
      </c>
      <c r="D2062" s="4">
        <v>25000</v>
      </c>
      <c r="E2062" s="4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3">
        <f t="shared" si="192"/>
        <v>1.964</v>
      </c>
      <c r="P2062" s="5">
        <f t="shared" si="193"/>
        <v>35.997067448680355</v>
      </c>
      <c r="Q2062" s="3" t="str">
        <f t="shared" si="194"/>
        <v>technology</v>
      </c>
      <c r="R2062" t="str">
        <f t="shared" si="195"/>
        <v>hardware</v>
      </c>
      <c r="S2062" s="13">
        <f t="shared" si="196"/>
        <v>41783.642939814818</v>
      </c>
      <c r="T2062" s="13">
        <f t="shared" si="197"/>
        <v>41843.642939814818</v>
      </c>
    </row>
    <row r="2063" spans="1:20" ht="48">
      <c r="A2063">
        <v>2061</v>
      </c>
      <c r="B2063" s="1" t="s">
        <v>2062</v>
      </c>
      <c r="C2063" s="1" t="s">
        <v>6171</v>
      </c>
      <c r="D2063" s="4">
        <v>5000</v>
      </c>
      <c r="E2063" s="4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3">
        <f t="shared" si="192"/>
        <v>1.0791999999999999</v>
      </c>
      <c r="P2063" s="5">
        <f t="shared" si="193"/>
        <v>154.17142857142858</v>
      </c>
      <c r="Q2063" s="3" t="str">
        <f t="shared" si="194"/>
        <v>technology</v>
      </c>
      <c r="R2063" t="str">
        <f t="shared" si="195"/>
        <v>hardware</v>
      </c>
      <c r="S2063" s="13">
        <f t="shared" si="196"/>
        <v>42705.764513888891</v>
      </c>
      <c r="T2063" s="13">
        <f t="shared" si="197"/>
        <v>42735.764513888891</v>
      </c>
    </row>
    <row r="2064" spans="1:20" ht="48">
      <c r="A2064">
        <v>2062</v>
      </c>
      <c r="B2064" s="1" t="s">
        <v>2063</v>
      </c>
      <c r="C2064" s="1" t="s">
        <v>6172</v>
      </c>
      <c r="D2064" s="4">
        <v>100000</v>
      </c>
      <c r="E2064" s="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3">
        <f t="shared" si="192"/>
        <v>1.14977</v>
      </c>
      <c r="P2064" s="5">
        <f t="shared" si="193"/>
        <v>566.38916256157631</v>
      </c>
      <c r="Q2064" s="3" t="str">
        <f t="shared" si="194"/>
        <v>technology</v>
      </c>
      <c r="R2064" t="str">
        <f t="shared" si="195"/>
        <v>hardware</v>
      </c>
      <c r="S2064" s="13">
        <f t="shared" si="196"/>
        <v>42423.3830787037</v>
      </c>
      <c r="T2064" s="13">
        <f t="shared" si="197"/>
        <v>42453.341412037036</v>
      </c>
    </row>
    <row r="2065" spans="1:20" ht="32">
      <c r="A2065">
        <v>2063</v>
      </c>
      <c r="B2065" s="1" t="s">
        <v>2064</v>
      </c>
      <c r="C2065" s="1" t="s">
        <v>6173</v>
      </c>
      <c r="D2065" s="4">
        <v>4000</v>
      </c>
      <c r="E2065" s="4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3">
        <f t="shared" si="192"/>
        <v>1.4804999999999999</v>
      </c>
      <c r="P2065" s="5">
        <f t="shared" si="193"/>
        <v>120.85714285714286</v>
      </c>
      <c r="Q2065" s="3" t="str">
        <f t="shared" si="194"/>
        <v>technology</v>
      </c>
      <c r="R2065" t="str">
        <f t="shared" si="195"/>
        <v>hardware</v>
      </c>
      <c r="S2065" s="13">
        <f t="shared" si="196"/>
        <v>42472.73265046296</v>
      </c>
      <c r="T2065" s="13">
        <f t="shared" si="197"/>
        <v>42505.73265046296</v>
      </c>
    </row>
    <row r="2066" spans="1:20" ht="48">
      <c r="A2066">
        <v>2064</v>
      </c>
      <c r="B2066" s="1" t="s">
        <v>2065</v>
      </c>
      <c r="C2066" s="1" t="s">
        <v>6174</v>
      </c>
      <c r="D2066" s="4">
        <v>261962</v>
      </c>
      <c r="E2066" s="4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3">
        <f t="shared" si="192"/>
        <v>1.9116676082790633</v>
      </c>
      <c r="P2066" s="5">
        <f t="shared" si="193"/>
        <v>86.163845492085343</v>
      </c>
      <c r="Q2066" s="3" t="str">
        <f t="shared" si="194"/>
        <v>technology</v>
      </c>
      <c r="R2066" t="str">
        <f t="shared" si="195"/>
        <v>hardware</v>
      </c>
      <c r="S2066" s="13">
        <f t="shared" si="196"/>
        <v>41389.364849537036</v>
      </c>
      <c r="T2066" s="13">
        <f t="shared" si="197"/>
        <v>41425.5</v>
      </c>
    </row>
    <row r="2067" spans="1:20" ht="48">
      <c r="A2067">
        <v>2065</v>
      </c>
      <c r="B2067" s="1" t="s">
        <v>2066</v>
      </c>
      <c r="C2067" s="1" t="s">
        <v>6175</v>
      </c>
      <c r="D2067" s="4">
        <v>40000</v>
      </c>
      <c r="E2067" s="4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3">
        <f t="shared" si="192"/>
        <v>1.99215125</v>
      </c>
      <c r="P2067" s="5">
        <f t="shared" si="193"/>
        <v>51.212114395886893</v>
      </c>
      <c r="Q2067" s="3" t="str">
        <f t="shared" si="194"/>
        <v>technology</v>
      </c>
      <c r="R2067" t="str">
        <f t="shared" si="195"/>
        <v>hardware</v>
      </c>
      <c r="S2067" s="13">
        <f t="shared" si="196"/>
        <v>41603.333668981482</v>
      </c>
      <c r="T2067" s="13">
        <f t="shared" si="197"/>
        <v>41633.333668981482</v>
      </c>
    </row>
    <row r="2068" spans="1:20" ht="48">
      <c r="A2068">
        <v>2066</v>
      </c>
      <c r="B2068" s="1" t="s">
        <v>2067</v>
      </c>
      <c r="C2068" s="1" t="s">
        <v>6176</v>
      </c>
      <c r="D2068" s="4">
        <v>2000</v>
      </c>
      <c r="E2068" s="4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3">
        <f t="shared" si="192"/>
        <v>2.1859999999999999</v>
      </c>
      <c r="P2068" s="5">
        <f t="shared" si="193"/>
        <v>67.261538461538464</v>
      </c>
      <c r="Q2068" s="3" t="str">
        <f t="shared" si="194"/>
        <v>technology</v>
      </c>
      <c r="R2068" t="str">
        <f t="shared" si="195"/>
        <v>hardware</v>
      </c>
      <c r="S2068" s="13">
        <f t="shared" si="196"/>
        <v>41844.771793981483</v>
      </c>
      <c r="T2068" s="13">
        <f t="shared" si="197"/>
        <v>41874.771793981483</v>
      </c>
    </row>
    <row r="2069" spans="1:20" ht="48">
      <c r="A2069">
        <v>2067</v>
      </c>
      <c r="B2069" s="1" t="s">
        <v>2068</v>
      </c>
      <c r="C2069" s="1" t="s">
        <v>6177</v>
      </c>
      <c r="D2069" s="4">
        <v>495</v>
      </c>
      <c r="E2069" s="4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3">
        <f t="shared" si="192"/>
        <v>1.2686868686868686</v>
      </c>
      <c r="P2069" s="5">
        <f t="shared" si="193"/>
        <v>62.8</v>
      </c>
      <c r="Q2069" s="3" t="str">
        <f t="shared" si="194"/>
        <v>technology</v>
      </c>
      <c r="R2069" t="str">
        <f t="shared" si="195"/>
        <v>hardware</v>
      </c>
      <c r="S2069" s="13">
        <f t="shared" si="196"/>
        <v>42115.853888888887</v>
      </c>
      <c r="T2069" s="13">
        <f t="shared" si="197"/>
        <v>42148.853888888887</v>
      </c>
    </row>
    <row r="2070" spans="1:20" ht="48">
      <c r="A2070">
        <v>2068</v>
      </c>
      <c r="B2070" s="1" t="s">
        <v>2069</v>
      </c>
      <c r="C2070" s="1" t="s">
        <v>6178</v>
      </c>
      <c r="D2070" s="4">
        <v>25000</v>
      </c>
      <c r="E2070" s="4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3">
        <f t="shared" si="192"/>
        <v>1.0522388</v>
      </c>
      <c r="P2070" s="5">
        <f t="shared" si="193"/>
        <v>346.13118421052633</v>
      </c>
      <c r="Q2070" s="3" t="str">
        <f t="shared" si="194"/>
        <v>technology</v>
      </c>
      <c r="R2070" t="str">
        <f t="shared" si="195"/>
        <v>hardware</v>
      </c>
      <c r="S2070" s="13">
        <f t="shared" si="196"/>
        <v>42633.841608796298</v>
      </c>
      <c r="T2070" s="13">
        <f t="shared" si="197"/>
        <v>42663.841608796298</v>
      </c>
    </row>
    <row r="2071" spans="1:20" ht="48">
      <c r="A2071">
        <v>2069</v>
      </c>
      <c r="B2071" s="1" t="s">
        <v>2070</v>
      </c>
      <c r="C2071" s="1" t="s">
        <v>6179</v>
      </c>
      <c r="D2071" s="4">
        <v>50000</v>
      </c>
      <c r="E2071" s="4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3">
        <f t="shared" si="192"/>
        <v>1.2840666000000001</v>
      </c>
      <c r="P2071" s="5">
        <f t="shared" si="193"/>
        <v>244.11912547528519</v>
      </c>
      <c r="Q2071" s="3" t="str">
        <f t="shared" si="194"/>
        <v>technology</v>
      </c>
      <c r="R2071" t="str">
        <f t="shared" si="195"/>
        <v>hardware</v>
      </c>
      <c r="S2071" s="13">
        <f t="shared" si="196"/>
        <v>42340.972118055557</v>
      </c>
      <c r="T2071" s="13">
        <f t="shared" si="197"/>
        <v>42371.972118055557</v>
      </c>
    </row>
    <row r="2072" spans="1:20" ht="48">
      <c r="A2072">
        <v>2070</v>
      </c>
      <c r="B2072" s="1" t="s">
        <v>2071</v>
      </c>
      <c r="C2072" s="1" t="s">
        <v>6180</v>
      </c>
      <c r="D2072" s="4">
        <v>125000</v>
      </c>
      <c r="E2072" s="4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3">
        <f t="shared" si="192"/>
        <v>3.1732719999999999</v>
      </c>
      <c r="P2072" s="5">
        <f t="shared" si="193"/>
        <v>259.25424836601309</v>
      </c>
      <c r="Q2072" s="3" t="str">
        <f t="shared" si="194"/>
        <v>technology</v>
      </c>
      <c r="R2072" t="str">
        <f t="shared" si="195"/>
        <v>hardware</v>
      </c>
      <c r="S2072" s="13">
        <f t="shared" si="196"/>
        <v>42519.6565162037</v>
      </c>
      <c r="T2072" s="13">
        <f t="shared" si="197"/>
        <v>42549.6565162037</v>
      </c>
    </row>
    <row r="2073" spans="1:20" ht="48">
      <c r="A2073">
        <v>2071</v>
      </c>
      <c r="B2073" s="1" t="s">
        <v>2072</v>
      </c>
      <c r="C2073" s="1" t="s">
        <v>6181</v>
      </c>
      <c r="D2073" s="4">
        <v>20000</v>
      </c>
      <c r="E2073" s="4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3">
        <f t="shared" si="192"/>
        <v>2.8073000000000001</v>
      </c>
      <c r="P2073" s="5">
        <f t="shared" si="193"/>
        <v>201.96402877697841</v>
      </c>
      <c r="Q2073" s="3" t="str">
        <f t="shared" si="194"/>
        <v>technology</v>
      </c>
      <c r="R2073" t="str">
        <f t="shared" si="195"/>
        <v>hardware</v>
      </c>
      <c r="S2073" s="13">
        <f t="shared" si="196"/>
        <v>42600.278749999998</v>
      </c>
      <c r="T2073" s="13">
        <f t="shared" si="197"/>
        <v>42645.278749999998</v>
      </c>
    </row>
    <row r="2074" spans="1:20" ht="48">
      <c r="A2074">
        <v>2072</v>
      </c>
      <c r="B2074" s="1" t="s">
        <v>2073</v>
      </c>
      <c r="C2074" s="1" t="s">
        <v>6182</v>
      </c>
      <c r="D2074" s="4">
        <v>71500</v>
      </c>
      <c r="E2074" s="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3">
        <f t="shared" si="192"/>
        <v>1.1073146853146854</v>
      </c>
      <c r="P2074" s="5">
        <f t="shared" si="193"/>
        <v>226.20857142857142</v>
      </c>
      <c r="Q2074" s="3" t="str">
        <f t="shared" si="194"/>
        <v>technology</v>
      </c>
      <c r="R2074" t="str">
        <f t="shared" si="195"/>
        <v>hardware</v>
      </c>
      <c r="S2074" s="13">
        <f t="shared" si="196"/>
        <v>42467.581388888888</v>
      </c>
      <c r="T2074" s="13">
        <f t="shared" si="197"/>
        <v>42497.581388888888</v>
      </c>
    </row>
    <row r="2075" spans="1:20" ht="48">
      <c r="A2075">
        <v>2073</v>
      </c>
      <c r="B2075" s="1" t="s">
        <v>2074</v>
      </c>
      <c r="C2075" s="1" t="s">
        <v>6183</v>
      </c>
      <c r="D2075" s="4">
        <v>100000</v>
      </c>
      <c r="E2075" s="4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3">
        <f t="shared" si="192"/>
        <v>1.5260429999999998</v>
      </c>
      <c r="P2075" s="5">
        <f t="shared" si="193"/>
        <v>324.69</v>
      </c>
      <c r="Q2075" s="3" t="str">
        <f t="shared" si="194"/>
        <v>technology</v>
      </c>
      <c r="R2075" t="str">
        <f t="shared" si="195"/>
        <v>hardware</v>
      </c>
      <c r="S2075" s="13">
        <f t="shared" si="196"/>
        <v>42087.668032407411</v>
      </c>
      <c r="T2075" s="13">
        <f t="shared" si="197"/>
        <v>42132.668032407411</v>
      </c>
    </row>
    <row r="2076" spans="1:20" ht="32">
      <c r="A2076">
        <v>2074</v>
      </c>
      <c r="B2076" s="1" t="s">
        <v>2075</v>
      </c>
      <c r="C2076" s="1" t="s">
        <v>6184</v>
      </c>
      <c r="D2076" s="4">
        <v>600</v>
      </c>
      <c r="E2076" s="4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3">
        <f t="shared" si="192"/>
        <v>1.0249999999999999</v>
      </c>
      <c r="P2076" s="5">
        <f t="shared" si="193"/>
        <v>205</v>
      </c>
      <c r="Q2076" s="3" t="str">
        <f t="shared" si="194"/>
        <v>technology</v>
      </c>
      <c r="R2076" t="str">
        <f t="shared" si="195"/>
        <v>hardware</v>
      </c>
      <c r="S2076" s="13">
        <f t="shared" si="196"/>
        <v>42466.826180555552</v>
      </c>
      <c r="T2076" s="13">
        <f t="shared" si="197"/>
        <v>42496.826180555552</v>
      </c>
    </row>
    <row r="2077" spans="1:20" ht="48">
      <c r="A2077">
        <v>2075</v>
      </c>
      <c r="B2077" s="1" t="s">
        <v>2076</v>
      </c>
      <c r="C2077" s="1" t="s">
        <v>6185</v>
      </c>
      <c r="D2077" s="4">
        <v>9999</v>
      </c>
      <c r="E2077" s="4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3">
        <f t="shared" si="192"/>
        <v>16.783738373837384</v>
      </c>
      <c r="P2077" s="5">
        <f t="shared" si="193"/>
        <v>20.465926829268295</v>
      </c>
      <c r="Q2077" s="3" t="str">
        <f t="shared" si="194"/>
        <v>technology</v>
      </c>
      <c r="R2077" t="str">
        <f t="shared" si="195"/>
        <v>hardware</v>
      </c>
      <c r="S2077" s="13">
        <f t="shared" si="196"/>
        <v>41450.681574074071</v>
      </c>
      <c r="T2077" s="13">
        <f t="shared" si="197"/>
        <v>41480.681574074071</v>
      </c>
    </row>
    <row r="2078" spans="1:20" ht="32">
      <c r="A2078">
        <v>2076</v>
      </c>
      <c r="B2078" s="1" t="s">
        <v>2077</v>
      </c>
      <c r="C2078" s="1" t="s">
        <v>6186</v>
      </c>
      <c r="D2078" s="4">
        <v>179000</v>
      </c>
      <c r="E2078" s="4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3">
        <f t="shared" si="192"/>
        <v>5.4334915642458101</v>
      </c>
      <c r="P2078" s="5">
        <f t="shared" si="193"/>
        <v>116.35303146309367</v>
      </c>
      <c r="Q2078" s="3" t="str">
        <f t="shared" si="194"/>
        <v>technology</v>
      </c>
      <c r="R2078" t="str">
        <f t="shared" si="195"/>
        <v>hardware</v>
      </c>
      <c r="S2078" s="13">
        <f t="shared" si="196"/>
        <v>41803.880659722221</v>
      </c>
      <c r="T2078" s="13">
        <f t="shared" si="197"/>
        <v>41843.880659722221</v>
      </c>
    </row>
    <row r="2079" spans="1:20" ht="48">
      <c r="A2079">
        <v>2077</v>
      </c>
      <c r="B2079" s="1" t="s">
        <v>2078</v>
      </c>
      <c r="C2079" s="1" t="s">
        <v>6187</v>
      </c>
      <c r="D2079" s="4">
        <v>50000</v>
      </c>
      <c r="E2079" s="4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3">
        <f t="shared" si="192"/>
        <v>1.1550800000000001</v>
      </c>
      <c r="P2079" s="5">
        <f t="shared" si="193"/>
        <v>307.20212765957444</v>
      </c>
      <c r="Q2079" s="3" t="str">
        <f t="shared" si="194"/>
        <v>technology</v>
      </c>
      <c r="R2079" t="str">
        <f t="shared" si="195"/>
        <v>hardware</v>
      </c>
      <c r="S2079" s="13">
        <f t="shared" si="196"/>
        <v>42103.042546296296</v>
      </c>
      <c r="T2079" s="13">
        <f t="shared" si="197"/>
        <v>42160.875</v>
      </c>
    </row>
    <row r="2080" spans="1:20" ht="48">
      <c r="A2080">
        <v>2078</v>
      </c>
      <c r="B2080" s="1" t="s">
        <v>2079</v>
      </c>
      <c r="C2080" s="1" t="s">
        <v>6188</v>
      </c>
      <c r="D2080" s="4">
        <v>20000</v>
      </c>
      <c r="E2080" s="4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3">
        <f t="shared" si="192"/>
        <v>1.3120499999999999</v>
      </c>
      <c r="P2080" s="5">
        <f t="shared" si="193"/>
        <v>546.6875</v>
      </c>
      <c r="Q2080" s="3" t="str">
        <f t="shared" si="194"/>
        <v>technology</v>
      </c>
      <c r="R2080" t="str">
        <f t="shared" si="195"/>
        <v>hardware</v>
      </c>
      <c r="S2080" s="13">
        <f t="shared" si="196"/>
        <v>42692.771493055552</v>
      </c>
      <c r="T2080" s="13">
        <f t="shared" si="197"/>
        <v>42722.771493055552</v>
      </c>
    </row>
    <row r="2081" spans="1:20" ht="48">
      <c r="A2081">
        <v>2079</v>
      </c>
      <c r="B2081" s="1" t="s">
        <v>2080</v>
      </c>
      <c r="C2081" s="1" t="s">
        <v>6189</v>
      </c>
      <c r="D2081" s="4">
        <v>10000</v>
      </c>
      <c r="E2081" s="4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3">
        <f t="shared" si="192"/>
        <v>2.8816999999999999</v>
      </c>
      <c r="P2081" s="5">
        <f t="shared" si="193"/>
        <v>47.474464579901152</v>
      </c>
      <c r="Q2081" s="3" t="str">
        <f t="shared" si="194"/>
        <v>technology</v>
      </c>
      <c r="R2081" t="str">
        <f t="shared" si="195"/>
        <v>hardware</v>
      </c>
      <c r="S2081" s="13">
        <f t="shared" si="196"/>
        <v>42150.71056712963</v>
      </c>
      <c r="T2081" s="13">
        <f t="shared" si="197"/>
        <v>42180.791666666672</v>
      </c>
    </row>
    <row r="2082" spans="1:20" ht="48">
      <c r="A2082">
        <v>2080</v>
      </c>
      <c r="B2082" s="1" t="s">
        <v>2081</v>
      </c>
      <c r="C2082" s="1" t="s">
        <v>6190</v>
      </c>
      <c r="D2082" s="4">
        <v>1000</v>
      </c>
      <c r="E2082" s="4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3">
        <f t="shared" si="192"/>
        <v>5.0780000000000003</v>
      </c>
      <c r="P2082" s="5">
        <f t="shared" si="193"/>
        <v>101.56</v>
      </c>
      <c r="Q2082" s="3" t="str">
        <f t="shared" si="194"/>
        <v>technology</v>
      </c>
      <c r="R2082" t="str">
        <f t="shared" si="195"/>
        <v>hardware</v>
      </c>
      <c r="S2082" s="13">
        <f t="shared" si="196"/>
        <v>42289.957175925927</v>
      </c>
      <c r="T2082" s="13">
        <f t="shared" si="197"/>
        <v>42319.998842592591</v>
      </c>
    </row>
    <row r="2083" spans="1:20" ht="48">
      <c r="A2083">
        <v>2081</v>
      </c>
      <c r="B2083" s="1" t="s">
        <v>2082</v>
      </c>
      <c r="C2083" s="1" t="s">
        <v>6191</v>
      </c>
      <c r="D2083" s="4">
        <v>3500</v>
      </c>
      <c r="E2083" s="4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3">
        <f t="shared" si="192"/>
        <v>1.1457142857142857</v>
      </c>
      <c r="P2083" s="5">
        <f t="shared" si="193"/>
        <v>72.909090909090907</v>
      </c>
      <c r="Q2083" s="3" t="str">
        <f t="shared" si="194"/>
        <v>music</v>
      </c>
      <c r="R2083" t="str">
        <f t="shared" si="195"/>
        <v>indie rock</v>
      </c>
      <c r="S2083" s="13">
        <f t="shared" si="196"/>
        <v>41004.156886574077</v>
      </c>
      <c r="T2083" s="13">
        <f t="shared" si="197"/>
        <v>41045.207638888889</v>
      </c>
    </row>
    <row r="2084" spans="1:20" ht="48">
      <c r="A2084">
        <v>2082</v>
      </c>
      <c r="B2084" s="1" t="s">
        <v>2083</v>
      </c>
      <c r="C2084" s="1" t="s">
        <v>6192</v>
      </c>
      <c r="D2084" s="4">
        <v>1500</v>
      </c>
      <c r="E2084" s="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3">
        <f t="shared" si="192"/>
        <v>1.1073333333333333</v>
      </c>
      <c r="P2084" s="5">
        <f t="shared" si="193"/>
        <v>43.710526315789473</v>
      </c>
      <c r="Q2084" s="3" t="str">
        <f t="shared" si="194"/>
        <v>music</v>
      </c>
      <c r="R2084" t="str">
        <f t="shared" si="195"/>
        <v>indie rock</v>
      </c>
      <c r="S2084" s="13">
        <f t="shared" si="196"/>
        <v>40811.120324074072</v>
      </c>
      <c r="T2084" s="13">
        <f t="shared" si="197"/>
        <v>40871.161990740737</v>
      </c>
    </row>
    <row r="2085" spans="1:20" ht="48">
      <c r="A2085">
        <v>2083</v>
      </c>
      <c r="B2085" s="1" t="s">
        <v>2084</v>
      </c>
      <c r="C2085" s="1" t="s">
        <v>6193</v>
      </c>
      <c r="D2085" s="4">
        <v>750</v>
      </c>
      <c r="E2085" s="4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3">
        <f t="shared" si="192"/>
        <v>1.1333333333333333</v>
      </c>
      <c r="P2085" s="5">
        <f t="shared" si="193"/>
        <v>34</v>
      </c>
      <c r="Q2085" s="3" t="str">
        <f t="shared" si="194"/>
        <v>music</v>
      </c>
      <c r="R2085" t="str">
        <f t="shared" si="195"/>
        <v>indie rock</v>
      </c>
      <c r="S2085" s="13">
        <f t="shared" si="196"/>
        <v>41034.72216435185</v>
      </c>
      <c r="T2085" s="13">
        <f t="shared" si="197"/>
        <v>41064.72216435185</v>
      </c>
    </row>
    <row r="2086" spans="1:20" ht="48">
      <c r="A2086">
        <v>2084</v>
      </c>
      <c r="B2086" s="1" t="s">
        <v>2085</v>
      </c>
      <c r="C2086" s="1" t="s">
        <v>6194</v>
      </c>
      <c r="D2086" s="4">
        <v>3000</v>
      </c>
      <c r="E2086" s="4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3">
        <f t="shared" si="192"/>
        <v>1.0833333333333333</v>
      </c>
      <c r="P2086" s="5">
        <f t="shared" si="193"/>
        <v>70.652173913043484</v>
      </c>
      <c r="Q2086" s="3" t="str">
        <f t="shared" si="194"/>
        <v>music</v>
      </c>
      <c r="R2086" t="str">
        <f t="shared" si="195"/>
        <v>indie rock</v>
      </c>
      <c r="S2086" s="13">
        <f t="shared" si="196"/>
        <v>41731.833124999997</v>
      </c>
      <c r="T2086" s="13">
        <f t="shared" si="197"/>
        <v>41763.290972222225</v>
      </c>
    </row>
    <row r="2087" spans="1:20" ht="48">
      <c r="A2087">
        <v>2085</v>
      </c>
      <c r="B2087" s="1" t="s">
        <v>2086</v>
      </c>
      <c r="C2087" s="1" t="s">
        <v>6195</v>
      </c>
      <c r="D2087" s="4">
        <v>6000</v>
      </c>
      <c r="E2087" s="4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3">
        <f t="shared" si="192"/>
        <v>1.2353333333333334</v>
      </c>
      <c r="P2087" s="5">
        <f t="shared" si="193"/>
        <v>89.301204819277103</v>
      </c>
      <c r="Q2087" s="3" t="str">
        <f t="shared" si="194"/>
        <v>music</v>
      </c>
      <c r="R2087" t="str">
        <f t="shared" si="195"/>
        <v>indie rock</v>
      </c>
      <c r="S2087" s="13">
        <f t="shared" si="196"/>
        <v>41075.835497685184</v>
      </c>
      <c r="T2087" s="13">
        <f t="shared" si="197"/>
        <v>41105.835497685184</v>
      </c>
    </row>
    <row r="2088" spans="1:20" ht="48">
      <c r="A2088">
        <v>2086</v>
      </c>
      <c r="B2088" s="1" t="s">
        <v>2087</v>
      </c>
      <c r="C2088" s="1" t="s">
        <v>6196</v>
      </c>
      <c r="D2088" s="4">
        <v>4000</v>
      </c>
      <c r="E2088" s="4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3">
        <f t="shared" si="192"/>
        <v>1.0069999999999999</v>
      </c>
      <c r="P2088" s="5">
        <f t="shared" si="193"/>
        <v>115.08571428571429</v>
      </c>
      <c r="Q2088" s="3" t="str">
        <f t="shared" si="194"/>
        <v>music</v>
      </c>
      <c r="R2088" t="str">
        <f t="shared" si="195"/>
        <v>indie rock</v>
      </c>
      <c r="S2088" s="13">
        <f t="shared" si="196"/>
        <v>40860.67050925926</v>
      </c>
      <c r="T2088" s="13">
        <f t="shared" si="197"/>
        <v>40891.207638888889</v>
      </c>
    </row>
    <row r="2089" spans="1:20" ht="48">
      <c r="A2089">
        <v>2087</v>
      </c>
      <c r="B2089" s="1" t="s">
        <v>2088</v>
      </c>
      <c r="C2089" s="1" t="s">
        <v>6197</v>
      </c>
      <c r="D2089" s="4">
        <v>1500</v>
      </c>
      <c r="E2089" s="4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3">
        <f t="shared" si="192"/>
        <v>1.0353333333333334</v>
      </c>
      <c r="P2089" s="5">
        <f t="shared" si="193"/>
        <v>62.12</v>
      </c>
      <c r="Q2089" s="3" t="str">
        <f t="shared" si="194"/>
        <v>music</v>
      </c>
      <c r="R2089" t="str">
        <f t="shared" si="195"/>
        <v>indie rock</v>
      </c>
      <c r="S2089" s="13">
        <f t="shared" si="196"/>
        <v>40764.204375000001</v>
      </c>
      <c r="T2089" s="13">
        <f t="shared" si="197"/>
        <v>40794.204375000001</v>
      </c>
    </row>
    <row r="2090" spans="1:20" ht="48">
      <c r="A2090">
        <v>2088</v>
      </c>
      <c r="B2090" s="1" t="s">
        <v>2089</v>
      </c>
      <c r="C2090" s="1" t="s">
        <v>6198</v>
      </c>
      <c r="D2090" s="4">
        <v>3000</v>
      </c>
      <c r="E2090" s="4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3">
        <f t="shared" si="192"/>
        <v>1.1551066666666667</v>
      </c>
      <c r="P2090" s="5">
        <f t="shared" si="193"/>
        <v>46.204266666666669</v>
      </c>
      <c r="Q2090" s="3" t="str">
        <f t="shared" si="194"/>
        <v>music</v>
      </c>
      <c r="R2090" t="str">
        <f t="shared" si="195"/>
        <v>indie rock</v>
      </c>
      <c r="S2090" s="13">
        <f t="shared" si="196"/>
        <v>40395.714722222219</v>
      </c>
      <c r="T2090" s="13">
        <f t="shared" si="197"/>
        <v>40432.165972222225</v>
      </c>
    </row>
    <row r="2091" spans="1:20" ht="32">
      <c r="A2091">
        <v>2089</v>
      </c>
      <c r="B2091" s="1" t="s">
        <v>2090</v>
      </c>
      <c r="C2091" s="1" t="s">
        <v>6199</v>
      </c>
      <c r="D2091" s="4">
        <v>2500</v>
      </c>
      <c r="E2091" s="4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3">
        <f t="shared" si="192"/>
        <v>1.2040040000000001</v>
      </c>
      <c r="P2091" s="5">
        <f t="shared" si="193"/>
        <v>48.54854838709678</v>
      </c>
      <c r="Q2091" s="3" t="str">
        <f t="shared" si="194"/>
        <v>music</v>
      </c>
      <c r="R2091" t="str">
        <f t="shared" si="195"/>
        <v>indie rock</v>
      </c>
      <c r="S2091" s="13">
        <f t="shared" si="196"/>
        <v>41453.076319444444</v>
      </c>
      <c r="T2091" s="13">
        <f t="shared" si="197"/>
        <v>41488.076319444444</v>
      </c>
    </row>
    <row r="2092" spans="1:20" ht="48">
      <c r="A2092">
        <v>2090</v>
      </c>
      <c r="B2092" s="1" t="s">
        <v>2091</v>
      </c>
      <c r="C2092" s="1" t="s">
        <v>6200</v>
      </c>
      <c r="D2092" s="4">
        <v>8000</v>
      </c>
      <c r="E2092" s="4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3">
        <f t="shared" si="192"/>
        <v>1.1504037499999999</v>
      </c>
      <c r="P2092" s="5">
        <f t="shared" si="193"/>
        <v>57.520187499999999</v>
      </c>
      <c r="Q2092" s="3" t="str">
        <f t="shared" si="194"/>
        <v>music</v>
      </c>
      <c r="R2092" t="str">
        <f t="shared" si="195"/>
        <v>indie rock</v>
      </c>
      <c r="S2092" s="13">
        <f t="shared" si="196"/>
        <v>41299.381423611114</v>
      </c>
      <c r="T2092" s="13">
        <f t="shared" si="197"/>
        <v>41329.381423611114</v>
      </c>
    </row>
    <row r="2093" spans="1:20" ht="48">
      <c r="A2093">
        <v>2091</v>
      </c>
      <c r="B2093" s="1" t="s">
        <v>2092</v>
      </c>
      <c r="C2093" s="1" t="s">
        <v>6201</v>
      </c>
      <c r="D2093" s="4">
        <v>18000</v>
      </c>
      <c r="E2093" s="4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3">
        <f t="shared" si="192"/>
        <v>1.2046777777777777</v>
      </c>
      <c r="P2093" s="5">
        <f t="shared" si="193"/>
        <v>88.147154471544724</v>
      </c>
      <c r="Q2093" s="3" t="str">
        <f t="shared" si="194"/>
        <v>music</v>
      </c>
      <c r="R2093" t="str">
        <f t="shared" si="195"/>
        <v>indie rock</v>
      </c>
      <c r="S2093" s="13">
        <f t="shared" si="196"/>
        <v>40555.322662037033</v>
      </c>
      <c r="T2093" s="13">
        <f t="shared" si="197"/>
        <v>40603.833333333336</v>
      </c>
    </row>
    <row r="2094" spans="1:20" ht="48">
      <c r="A2094">
        <v>2092</v>
      </c>
      <c r="B2094" s="1" t="s">
        <v>2093</v>
      </c>
      <c r="C2094" s="1" t="s">
        <v>6202</v>
      </c>
      <c r="D2094" s="4">
        <v>6000</v>
      </c>
      <c r="E2094" s="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3">
        <f t="shared" si="192"/>
        <v>1.0128333333333333</v>
      </c>
      <c r="P2094" s="5">
        <f t="shared" si="193"/>
        <v>110.49090909090908</v>
      </c>
      <c r="Q2094" s="3" t="str">
        <f t="shared" si="194"/>
        <v>music</v>
      </c>
      <c r="R2094" t="str">
        <f t="shared" si="195"/>
        <v>indie rock</v>
      </c>
      <c r="S2094" s="13">
        <f t="shared" si="196"/>
        <v>40763.707546296297</v>
      </c>
      <c r="T2094" s="13">
        <f t="shared" si="197"/>
        <v>40823.707546296297</v>
      </c>
    </row>
    <row r="2095" spans="1:20" ht="48">
      <c r="A2095">
        <v>2093</v>
      </c>
      <c r="B2095" s="1" t="s">
        <v>2094</v>
      </c>
      <c r="C2095" s="1" t="s">
        <v>6203</v>
      </c>
      <c r="D2095" s="4">
        <v>1500</v>
      </c>
      <c r="E2095" s="4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3">
        <f t="shared" si="192"/>
        <v>1.0246666666666666</v>
      </c>
      <c r="P2095" s="5">
        <f t="shared" si="193"/>
        <v>66.826086956521735</v>
      </c>
      <c r="Q2095" s="3" t="str">
        <f t="shared" si="194"/>
        <v>music</v>
      </c>
      <c r="R2095" t="str">
        <f t="shared" si="195"/>
        <v>indie rock</v>
      </c>
      <c r="S2095" s="13">
        <f t="shared" si="196"/>
        <v>41205.854537037041</v>
      </c>
      <c r="T2095" s="13">
        <f t="shared" si="197"/>
        <v>41265.896203703705</v>
      </c>
    </row>
    <row r="2096" spans="1:20" ht="48">
      <c r="A2096">
        <v>2094</v>
      </c>
      <c r="B2096" s="1" t="s">
        <v>2095</v>
      </c>
      <c r="C2096" s="1" t="s">
        <v>6204</v>
      </c>
      <c r="D2096" s="4">
        <v>3500</v>
      </c>
      <c r="E2096" s="4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3">
        <f t="shared" si="192"/>
        <v>1.2054285714285715</v>
      </c>
      <c r="P2096" s="5">
        <f t="shared" si="193"/>
        <v>58.597222222222221</v>
      </c>
      <c r="Q2096" s="3" t="str">
        <f t="shared" si="194"/>
        <v>music</v>
      </c>
      <c r="R2096" t="str">
        <f t="shared" si="195"/>
        <v>indie rock</v>
      </c>
      <c r="S2096" s="13">
        <f t="shared" si="196"/>
        <v>40939.02002314815</v>
      </c>
      <c r="T2096" s="13">
        <f t="shared" si="197"/>
        <v>40973.125</v>
      </c>
    </row>
    <row r="2097" spans="1:20" ht="48">
      <c r="A2097">
        <v>2095</v>
      </c>
      <c r="B2097" s="1" t="s">
        <v>2096</v>
      </c>
      <c r="C2097" s="1" t="s">
        <v>6205</v>
      </c>
      <c r="D2097" s="4">
        <v>2500</v>
      </c>
      <c r="E2097" s="4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3">
        <f t="shared" si="192"/>
        <v>1</v>
      </c>
      <c r="P2097" s="5">
        <f t="shared" si="193"/>
        <v>113.63636363636364</v>
      </c>
      <c r="Q2097" s="3" t="str">
        <f t="shared" si="194"/>
        <v>music</v>
      </c>
      <c r="R2097" t="str">
        <f t="shared" si="195"/>
        <v>indie rock</v>
      </c>
      <c r="S2097" s="13">
        <f t="shared" si="196"/>
        <v>40758.733483796292</v>
      </c>
      <c r="T2097" s="13">
        <f t="shared" si="197"/>
        <v>40818.733483796292</v>
      </c>
    </row>
    <row r="2098" spans="1:20" ht="48">
      <c r="A2098">
        <v>2096</v>
      </c>
      <c r="B2098" s="1" t="s">
        <v>2097</v>
      </c>
      <c r="C2098" s="1" t="s">
        <v>6206</v>
      </c>
      <c r="D2098" s="4">
        <v>600</v>
      </c>
      <c r="E2098" s="4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3">
        <f t="shared" si="192"/>
        <v>1.0166666666666666</v>
      </c>
      <c r="P2098" s="5">
        <f t="shared" si="193"/>
        <v>43.571428571428569</v>
      </c>
      <c r="Q2098" s="3" t="str">
        <f t="shared" si="194"/>
        <v>music</v>
      </c>
      <c r="R2098" t="str">
        <f t="shared" si="195"/>
        <v>indie rock</v>
      </c>
      <c r="S2098" s="13">
        <f t="shared" si="196"/>
        <v>41192.758506944447</v>
      </c>
      <c r="T2098" s="13">
        <f t="shared" si="197"/>
        <v>41208.165972222225</v>
      </c>
    </row>
    <row r="2099" spans="1:20" ht="48">
      <c r="A2099">
        <v>2097</v>
      </c>
      <c r="B2099" s="1" t="s">
        <v>2098</v>
      </c>
      <c r="C2099" s="1" t="s">
        <v>6207</v>
      </c>
      <c r="D2099" s="4">
        <v>3000</v>
      </c>
      <c r="E2099" s="4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3">
        <f t="shared" si="192"/>
        <v>1</v>
      </c>
      <c r="P2099" s="5">
        <f t="shared" si="193"/>
        <v>78.94736842105263</v>
      </c>
      <c r="Q2099" s="3" t="str">
        <f t="shared" si="194"/>
        <v>music</v>
      </c>
      <c r="R2099" t="str">
        <f t="shared" si="195"/>
        <v>indie rock</v>
      </c>
      <c r="S2099" s="13">
        <f t="shared" si="196"/>
        <v>40818.58489583333</v>
      </c>
      <c r="T2099" s="13">
        <f t="shared" si="197"/>
        <v>40878.626562500001</v>
      </c>
    </row>
    <row r="2100" spans="1:20" ht="48">
      <c r="A2100">
        <v>2098</v>
      </c>
      <c r="B2100" s="1" t="s">
        <v>2099</v>
      </c>
      <c r="C2100" s="1" t="s">
        <v>6208</v>
      </c>
      <c r="D2100" s="4">
        <v>6000</v>
      </c>
      <c r="E2100" s="4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3">
        <f t="shared" si="192"/>
        <v>1.0033333333333334</v>
      </c>
      <c r="P2100" s="5">
        <f t="shared" si="193"/>
        <v>188.125</v>
      </c>
      <c r="Q2100" s="3" t="str">
        <f t="shared" si="194"/>
        <v>music</v>
      </c>
      <c r="R2100" t="str">
        <f t="shared" si="195"/>
        <v>indie rock</v>
      </c>
      <c r="S2100" s="13">
        <f t="shared" si="196"/>
        <v>40946.11383101852</v>
      </c>
      <c r="T2100" s="13">
        <f t="shared" si="197"/>
        <v>40976.11383101852</v>
      </c>
    </row>
    <row r="2101" spans="1:20" ht="16">
      <c r="A2101">
        <v>2099</v>
      </c>
      <c r="B2101" s="1" t="s">
        <v>2100</v>
      </c>
      <c r="C2101" s="1" t="s">
        <v>6209</v>
      </c>
      <c r="D2101" s="4">
        <v>3000</v>
      </c>
      <c r="E2101" s="4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3">
        <f t="shared" si="192"/>
        <v>1.3236666666666668</v>
      </c>
      <c r="P2101" s="5">
        <f t="shared" si="193"/>
        <v>63.031746031746032</v>
      </c>
      <c r="Q2101" s="3" t="str">
        <f t="shared" si="194"/>
        <v>music</v>
      </c>
      <c r="R2101" t="str">
        <f t="shared" si="195"/>
        <v>indie rock</v>
      </c>
      <c r="S2101" s="13">
        <f t="shared" si="196"/>
        <v>42173.746342592596</v>
      </c>
      <c r="T2101" s="13">
        <f t="shared" si="197"/>
        <v>42187.152777777781</v>
      </c>
    </row>
    <row r="2102" spans="1:20" ht="48">
      <c r="A2102">
        <v>2100</v>
      </c>
      <c r="B2102" s="1" t="s">
        <v>2101</v>
      </c>
      <c r="C2102" s="1" t="s">
        <v>6210</v>
      </c>
      <c r="D2102" s="4">
        <v>600</v>
      </c>
      <c r="E2102" s="4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3">
        <f t="shared" si="192"/>
        <v>1.3666666666666667</v>
      </c>
      <c r="P2102" s="5">
        <f t="shared" si="193"/>
        <v>30.37037037037037</v>
      </c>
      <c r="Q2102" s="3" t="str">
        <f t="shared" si="194"/>
        <v>music</v>
      </c>
      <c r="R2102" t="str">
        <f t="shared" si="195"/>
        <v>indie rock</v>
      </c>
      <c r="S2102" s="13">
        <f t="shared" si="196"/>
        <v>41074.834965277776</v>
      </c>
      <c r="T2102" s="13">
        <f t="shared" si="197"/>
        <v>41090.165972222225</v>
      </c>
    </row>
    <row r="2103" spans="1:20" ht="48">
      <c r="A2103">
        <v>2101</v>
      </c>
      <c r="B2103" s="1" t="s">
        <v>2102</v>
      </c>
      <c r="C2103" s="1" t="s">
        <v>6211</v>
      </c>
      <c r="D2103" s="4">
        <v>2000</v>
      </c>
      <c r="E2103" s="4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3">
        <f t="shared" si="192"/>
        <v>1.1325000000000001</v>
      </c>
      <c r="P2103" s="5">
        <f t="shared" si="193"/>
        <v>51.477272727272727</v>
      </c>
      <c r="Q2103" s="3" t="str">
        <f t="shared" si="194"/>
        <v>music</v>
      </c>
      <c r="R2103" t="str">
        <f t="shared" si="195"/>
        <v>indie rock</v>
      </c>
      <c r="S2103" s="13">
        <f t="shared" si="196"/>
        <v>40892.149467592593</v>
      </c>
      <c r="T2103" s="13">
        <f t="shared" si="197"/>
        <v>40952.149467592593</v>
      </c>
    </row>
    <row r="2104" spans="1:20" ht="48">
      <c r="A2104">
        <v>2102</v>
      </c>
      <c r="B2104" s="1" t="s">
        <v>2103</v>
      </c>
      <c r="C2104" s="1" t="s">
        <v>6212</v>
      </c>
      <c r="D2104" s="4">
        <v>1000</v>
      </c>
      <c r="E2104" s="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3">
        <f t="shared" si="192"/>
        <v>1.36</v>
      </c>
      <c r="P2104" s="5">
        <f t="shared" si="193"/>
        <v>35.789473684210527</v>
      </c>
      <c r="Q2104" s="3" t="str">
        <f t="shared" si="194"/>
        <v>music</v>
      </c>
      <c r="R2104" t="str">
        <f t="shared" si="195"/>
        <v>indie rock</v>
      </c>
      <c r="S2104" s="13">
        <f t="shared" si="196"/>
        <v>40638.868611111109</v>
      </c>
      <c r="T2104" s="13">
        <f t="shared" si="197"/>
        <v>40668.868611111109</v>
      </c>
    </row>
    <row r="2105" spans="1:20" ht="32">
      <c r="A2105">
        <v>2103</v>
      </c>
      <c r="B2105" s="1" t="s">
        <v>2104</v>
      </c>
      <c r="C2105" s="1" t="s">
        <v>6213</v>
      </c>
      <c r="D2105" s="4">
        <v>7777</v>
      </c>
      <c r="E2105" s="4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3">
        <f t="shared" si="192"/>
        <v>1.4612318374694613</v>
      </c>
      <c r="P2105" s="5">
        <f t="shared" si="193"/>
        <v>98.817391304347822</v>
      </c>
      <c r="Q2105" s="3" t="str">
        <f t="shared" si="194"/>
        <v>music</v>
      </c>
      <c r="R2105" t="str">
        <f t="shared" si="195"/>
        <v>indie rock</v>
      </c>
      <c r="S2105" s="13">
        <f t="shared" si="196"/>
        <v>41192.754942129628</v>
      </c>
      <c r="T2105" s="13">
        <f t="shared" si="197"/>
        <v>41222.7966087963</v>
      </c>
    </row>
    <row r="2106" spans="1:20" ht="48">
      <c r="A2106">
        <v>2104</v>
      </c>
      <c r="B2106" s="1" t="s">
        <v>2105</v>
      </c>
      <c r="C2106" s="1" t="s">
        <v>6214</v>
      </c>
      <c r="D2106" s="4">
        <v>800</v>
      </c>
      <c r="E2106" s="4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3">
        <f t="shared" si="192"/>
        <v>1.2949999999999999</v>
      </c>
      <c r="P2106" s="5">
        <f t="shared" si="193"/>
        <v>28</v>
      </c>
      <c r="Q2106" s="3" t="str">
        <f t="shared" si="194"/>
        <v>music</v>
      </c>
      <c r="R2106" t="str">
        <f t="shared" si="195"/>
        <v>indie rock</v>
      </c>
      <c r="S2106" s="13">
        <f t="shared" si="196"/>
        <v>41394.074467592596</v>
      </c>
      <c r="T2106" s="13">
        <f t="shared" si="197"/>
        <v>41425</v>
      </c>
    </row>
    <row r="2107" spans="1:20" ht="32">
      <c r="A2107">
        <v>2105</v>
      </c>
      <c r="B2107" s="1" t="s">
        <v>2106</v>
      </c>
      <c r="C2107" s="1" t="s">
        <v>6215</v>
      </c>
      <c r="D2107" s="4">
        <v>2000</v>
      </c>
      <c r="E2107" s="4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3">
        <f t="shared" si="192"/>
        <v>2.54</v>
      </c>
      <c r="P2107" s="5">
        <f t="shared" si="193"/>
        <v>51.313131313131315</v>
      </c>
      <c r="Q2107" s="3" t="str">
        <f t="shared" si="194"/>
        <v>music</v>
      </c>
      <c r="R2107" t="str">
        <f t="shared" si="195"/>
        <v>indie rock</v>
      </c>
      <c r="S2107" s="13">
        <f t="shared" si="196"/>
        <v>41951.788807870369</v>
      </c>
      <c r="T2107" s="13">
        <f t="shared" si="197"/>
        <v>41964.166666666672</v>
      </c>
    </row>
    <row r="2108" spans="1:20" ht="48">
      <c r="A2108">
        <v>2106</v>
      </c>
      <c r="B2108" s="1" t="s">
        <v>2107</v>
      </c>
      <c r="C2108" s="1" t="s">
        <v>6216</v>
      </c>
      <c r="D2108" s="4">
        <v>2200</v>
      </c>
      <c r="E2108" s="4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3">
        <f t="shared" si="192"/>
        <v>1.0704545454545455</v>
      </c>
      <c r="P2108" s="5">
        <f t="shared" si="193"/>
        <v>53.522727272727273</v>
      </c>
      <c r="Q2108" s="3" t="str">
        <f t="shared" si="194"/>
        <v>music</v>
      </c>
      <c r="R2108" t="str">
        <f t="shared" si="195"/>
        <v>indie rock</v>
      </c>
      <c r="S2108" s="13">
        <f t="shared" si="196"/>
        <v>41270.21497685185</v>
      </c>
      <c r="T2108" s="13">
        <f t="shared" si="197"/>
        <v>41300.21497685185</v>
      </c>
    </row>
    <row r="2109" spans="1:20" ht="48">
      <c r="A2109">
        <v>2107</v>
      </c>
      <c r="B2109" s="1" t="s">
        <v>2108</v>
      </c>
      <c r="C2109" s="1" t="s">
        <v>6217</v>
      </c>
      <c r="D2109" s="4">
        <v>2000</v>
      </c>
      <c r="E2109" s="4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3">
        <f t="shared" si="192"/>
        <v>1.0773299999999999</v>
      </c>
      <c r="P2109" s="5">
        <f t="shared" si="193"/>
        <v>37.149310344827583</v>
      </c>
      <c r="Q2109" s="3" t="str">
        <f t="shared" si="194"/>
        <v>music</v>
      </c>
      <c r="R2109" t="str">
        <f t="shared" si="195"/>
        <v>indie rock</v>
      </c>
      <c r="S2109" s="13">
        <f t="shared" si="196"/>
        <v>41934.71056712963</v>
      </c>
      <c r="T2109" s="13">
        <f t="shared" si="197"/>
        <v>41955.752233796295</v>
      </c>
    </row>
    <row r="2110" spans="1:20" ht="48">
      <c r="A2110">
        <v>2108</v>
      </c>
      <c r="B2110" s="1" t="s">
        <v>2109</v>
      </c>
      <c r="C2110" s="1" t="s">
        <v>6218</v>
      </c>
      <c r="D2110" s="4">
        <v>16000</v>
      </c>
      <c r="E2110" s="4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3">
        <f t="shared" si="192"/>
        <v>1.0731250000000001</v>
      </c>
      <c r="P2110" s="5">
        <f t="shared" si="193"/>
        <v>89.895287958115176</v>
      </c>
      <c r="Q2110" s="3" t="str">
        <f t="shared" si="194"/>
        <v>music</v>
      </c>
      <c r="R2110" t="str">
        <f t="shared" si="195"/>
        <v>indie rock</v>
      </c>
      <c r="S2110" s="13">
        <f t="shared" si="196"/>
        <v>41135.175694444442</v>
      </c>
      <c r="T2110" s="13">
        <f t="shared" si="197"/>
        <v>41162.163194444445</v>
      </c>
    </row>
    <row r="2111" spans="1:20" ht="32">
      <c r="A2111">
        <v>2109</v>
      </c>
      <c r="B2111" s="1" t="s">
        <v>2110</v>
      </c>
      <c r="C2111" s="1" t="s">
        <v>6219</v>
      </c>
      <c r="D2111" s="4">
        <v>4000</v>
      </c>
      <c r="E2111" s="4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3">
        <f t="shared" si="192"/>
        <v>1.06525</v>
      </c>
      <c r="P2111" s="5">
        <f t="shared" si="193"/>
        <v>106.52500000000001</v>
      </c>
      <c r="Q2111" s="3" t="str">
        <f t="shared" si="194"/>
        <v>music</v>
      </c>
      <c r="R2111" t="str">
        <f t="shared" si="195"/>
        <v>indie rock</v>
      </c>
      <c r="S2111" s="13">
        <f t="shared" si="196"/>
        <v>42160.708530092597</v>
      </c>
      <c r="T2111" s="13">
        <f t="shared" si="197"/>
        <v>42190.708530092597</v>
      </c>
    </row>
    <row r="2112" spans="1:20" ht="32">
      <c r="A2112">
        <v>2110</v>
      </c>
      <c r="B2112" s="1" t="s">
        <v>2111</v>
      </c>
      <c r="C2112" s="1" t="s">
        <v>6220</v>
      </c>
      <c r="D2112" s="4">
        <v>2000</v>
      </c>
      <c r="E2112" s="4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3">
        <f t="shared" si="192"/>
        <v>1.0035000000000001</v>
      </c>
      <c r="P2112" s="5">
        <f t="shared" si="193"/>
        <v>52.815789473684212</v>
      </c>
      <c r="Q2112" s="3" t="str">
        <f t="shared" si="194"/>
        <v>music</v>
      </c>
      <c r="R2112" t="str">
        <f t="shared" si="195"/>
        <v>indie rock</v>
      </c>
      <c r="S2112" s="13">
        <f t="shared" si="196"/>
        <v>41759.670937499999</v>
      </c>
      <c r="T2112" s="13">
        <f t="shared" si="197"/>
        <v>41787.207638888889</v>
      </c>
    </row>
    <row r="2113" spans="1:20" ht="48">
      <c r="A2113">
        <v>2111</v>
      </c>
      <c r="B2113" s="1" t="s">
        <v>2112</v>
      </c>
      <c r="C2113" s="1" t="s">
        <v>6221</v>
      </c>
      <c r="D2113" s="4">
        <v>2000</v>
      </c>
      <c r="E2113" s="4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3">
        <f t="shared" si="192"/>
        <v>1.0649999999999999</v>
      </c>
      <c r="P2113" s="5">
        <f t="shared" si="193"/>
        <v>54.615384615384613</v>
      </c>
      <c r="Q2113" s="3" t="str">
        <f t="shared" si="194"/>
        <v>music</v>
      </c>
      <c r="R2113" t="str">
        <f t="shared" si="195"/>
        <v>indie rock</v>
      </c>
      <c r="S2113" s="13">
        <f t="shared" si="196"/>
        <v>40703.197048611109</v>
      </c>
      <c r="T2113" s="13">
        <f t="shared" si="197"/>
        <v>40770.041666666664</v>
      </c>
    </row>
    <row r="2114" spans="1:20" ht="48">
      <c r="A2114">
        <v>2112</v>
      </c>
      <c r="B2114" s="1" t="s">
        <v>2113</v>
      </c>
      <c r="C2114" s="1" t="s">
        <v>6222</v>
      </c>
      <c r="D2114" s="4">
        <v>300</v>
      </c>
      <c r="E2114" s="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3">
        <f t="shared" si="192"/>
        <v>1</v>
      </c>
      <c r="P2114" s="5">
        <f t="shared" si="193"/>
        <v>27.272727272727273</v>
      </c>
      <c r="Q2114" s="3" t="str">
        <f t="shared" si="194"/>
        <v>music</v>
      </c>
      <c r="R2114" t="str">
        <f t="shared" si="195"/>
        <v>indie rock</v>
      </c>
      <c r="S2114" s="13">
        <f t="shared" si="196"/>
        <v>41365.928159722222</v>
      </c>
      <c r="T2114" s="13">
        <f t="shared" si="197"/>
        <v>41379.928159722222</v>
      </c>
    </row>
    <row r="2115" spans="1:20" ht="32">
      <c r="A2115">
        <v>2113</v>
      </c>
      <c r="B2115" s="1" t="s">
        <v>2114</v>
      </c>
      <c r="C2115" s="1" t="s">
        <v>6223</v>
      </c>
      <c r="D2115" s="4">
        <v>7000</v>
      </c>
      <c r="E2115" s="4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3">
        <f t="shared" ref="O2115:O2178" si="198">E2115/D2115</f>
        <v>1.0485714285714285</v>
      </c>
      <c r="P2115" s="5">
        <f t="shared" ref="P2115:P2178" si="199">E2115/L2115</f>
        <v>68.598130841121488</v>
      </c>
      <c r="Q2115" s="3" t="str">
        <f t="shared" ref="Q2115:Q2178" si="200">LEFT(N2115,SEARCH("/",N2115)-1)</f>
        <v>music</v>
      </c>
      <c r="R2115" t="str">
        <f t="shared" ref="R2115:R2178" si="201">RIGHT(N2115,LEN(N2115)-SEARCH("/",N2115))</f>
        <v>indie rock</v>
      </c>
      <c r="S2115" s="13">
        <f t="shared" ref="S2115:S2178" si="202">(((J2115/60)/60)/24)+DATE(1970,1,1)</f>
        <v>41870.86546296296</v>
      </c>
      <c r="T2115" s="13">
        <f t="shared" ref="T2115:T2178" si="203">(((I2115/60)/60)/24)+DATE(1970,1,1)</f>
        <v>41905.86546296296</v>
      </c>
    </row>
    <row r="2116" spans="1:20" ht="48">
      <c r="A2116">
        <v>2114</v>
      </c>
      <c r="B2116" s="1" t="s">
        <v>2115</v>
      </c>
      <c r="C2116" s="1" t="s">
        <v>6224</v>
      </c>
      <c r="D2116" s="4">
        <v>5000</v>
      </c>
      <c r="E2116" s="4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3">
        <f t="shared" si="198"/>
        <v>1.0469999999999999</v>
      </c>
      <c r="P2116" s="5">
        <f t="shared" si="199"/>
        <v>35.612244897959187</v>
      </c>
      <c r="Q2116" s="3" t="str">
        <f t="shared" si="200"/>
        <v>music</v>
      </c>
      <c r="R2116" t="str">
        <f t="shared" si="201"/>
        <v>indie rock</v>
      </c>
      <c r="S2116" s="13">
        <f t="shared" si="202"/>
        <v>40458.815625000003</v>
      </c>
      <c r="T2116" s="13">
        <f t="shared" si="203"/>
        <v>40521.207638888889</v>
      </c>
    </row>
    <row r="2117" spans="1:20" ht="48">
      <c r="A2117">
        <v>2115</v>
      </c>
      <c r="B2117" s="1" t="s">
        <v>2116</v>
      </c>
      <c r="C2117" s="1" t="s">
        <v>6225</v>
      </c>
      <c r="D2117" s="4">
        <v>1500</v>
      </c>
      <c r="E2117" s="4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3">
        <f t="shared" si="198"/>
        <v>2.2566666666666668</v>
      </c>
      <c r="P2117" s="5">
        <f t="shared" si="199"/>
        <v>94.027777777777771</v>
      </c>
      <c r="Q2117" s="3" t="str">
        <f t="shared" si="200"/>
        <v>music</v>
      </c>
      <c r="R2117" t="str">
        <f t="shared" si="201"/>
        <v>indie rock</v>
      </c>
      <c r="S2117" s="13">
        <f t="shared" si="202"/>
        <v>40564.081030092595</v>
      </c>
      <c r="T2117" s="13">
        <f t="shared" si="203"/>
        <v>40594.081030092595</v>
      </c>
    </row>
    <row r="2118" spans="1:20" ht="48">
      <c r="A2118">
        <v>2116</v>
      </c>
      <c r="B2118" s="1" t="s">
        <v>2117</v>
      </c>
      <c r="C2118" s="1" t="s">
        <v>6226</v>
      </c>
      <c r="D2118" s="4">
        <v>48000</v>
      </c>
      <c r="E2118" s="4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3">
        <f t="shared" si="198"/>
        <v>1.0090416666666666</v>
      </c>
      <c r="P2118" s="5">
        <f t="shared" si="199"/>
        <v>526.45652173913038</v>
      </c>
      <c r="Q2118" s="3" t="str">
        <f t="shared" si="200"/>
        <v>music</v>
      </c>
      <c r="R2118" t="str">
        <f t="shared" si="201"/>
        <v>indie rock</v>
      </c>
      <c r="S2118" s="13">
        <f t="shared" si="202"/>
        <v>41136.777812500004</v>
      </c>
      <c r="T2118" s="13">
        <f t="shared" si="203"/>
        <v>41184.777812500004</v>
      </c>
    </row>
    <row r="2119" spans="1:20" ht="48">
      <c r="A2119">
        <v>2117</v>
      </c>
      <c r="B2119" s="1" t="s">
        <v>2118</v>
      </c>
      <c r="C2119" s="1" t="s">
        <v>6227</v>
      </c>
      <c r="D2119" s="4">
        <v>1200</v>
      </c>
      <c r="E2119" s="4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3">
        <f t="shared" si="198"/>
        <v>1.4775</v>
      </c>
      <c r="P2119" s="5">
        <f t="shared" si="199"/>
        <v>50.657142857142858</v>
      </c>
      <c r="Q2119" s="3" t="str">
        <f t="shared" si="200"/>
        <v>music</v>
      </c>
      <c r="R2119" t="str">
        <f t="shared" si="201"/>
        <v>indie rock</v>
      </c>
      <c r="S2119" s="13">
        <f t="shared" si="202"/>
        <v>42290.059594907405</v>
      </c>
      <c r="T2119" s="13">
        <f t="shared" si="203"/>
        <v>42304.207638888889</v>
      </c>
    </row>
    <row r="2120" spans="1:20" ht="32">
      <c r="A2120">
        <v>2118</v>
      </c>
      <c r="B2120" s="1" t="s">
        <v>2119</v>
      </c>
      <c r="C2120" s="1" t="s">
        <v>6228</v>
      </c>
      <c r="D2120" s="4">
        <v>1000</v>
      </c>
      <c r="E2120" s="4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3">
        <f t="shared" si="198"/>
        <v>1.3461099999999999</v>
      </c>
      <c r="P2120" s="5">
        <f t="shared" si="199"/>
        <v>79.182941176470578</v>
      </c>
      <c r="Q2120" s="3" t="str">
        <f t="shared" si="200"/>
        <v>music</v>
      </c>
      <c r="R2120" t="str">
        <f t="shared" si="201"/>
        <v>indie rock</v>
      </c>
      <c r="S2120" s="13">
        <f t="shared" si="202"/>
        <v>40718.839537037034</v>
      </c>
      <c r="T2120" s="13">
        <f t="shared" si="203"/>
        <v>40748.839537037034</v>
      </c>
    </row>
    <row r="2121" spans="1:20" ht="48">
      <c r="A2121">
        <v>2119</v>
      </c>
      <c r="B2121" s="1" t="s">
        <v>2120</v>
      </c>
      <c r="C2121" s="1" t="s">
        <v>6229</v>
      </c>
      <c r="D2121" s="4">
        <v>2000</v>
      </c>
      <c r="E2121" s="4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3">
        <f t="shared" si="198"/>
        <v>1.0075000000000001</v>
      </c>
      <c r="P2121" s="5">
        <f t="shared" si="199"/>
        <v>91.590909090909093</v>
      </c>
      <c r="Q2121" s="3" t="str">
        <f t="shared" si="200"/>
        <v>music</v>
      </c>
      <c r="R2121" t="str">
        <f t="shared" si="201"/>
        <v>indie rock</v>
      </c>
      <c r="S2121" s="13">
        <f t="shared" si="202"/>
        <v>41107.130150462966</v>
      </c>
      <c r="T2121" s="13">
        <f t="shared" si="203"/>
        <v>41137.130150462966</v>
      </c>
    </row>
    <row r="2122" spans="1:20" ht="48">
      <c r="A2122">
        <v>2120</v>
      </c>
      <c r="B2122" s="1" t="s">
        <v>2121</v>
      </c>
      <c r="C2122" s="1" t="s">
        <v>6230</v>
      </c>
      <c r="D2122" s="4">
        <v>8000</v>
      </c>
      <c r="E2122" s="4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3">
        <f t="shared" si="198"/>
        <v>1.00880375</v>
      </c>
      <c r="P2122" s="5">
        <f t="shared" si="199"/>
        <v>116.96275362318841</v>
      </c>
      <c r="Q2122" s="3" t="str">
        <f t="shared" si="200"/>
        <v>music</v>
      </c>
      <c r="R2122" t="str">
        <f t="shared" si="201"/>
        <v>indie rock</v>
      </c>
      <c r="S2122" s="13">
        <f t="shared" si="202"/>
        <v>41591.964537037034</v>
      </c>
      <c r="T2122" s="13">
        <f t="shared" si="203"/>
        <v>41640.964537037034</v>
      </c>
    </row>
    <row r="2123" spans="1:20" ht="32">
      <c r="A2123">
        <v>2121</v>
      </c>
      <c r="B2123" s="1" t="s">
        <v>2122</v>
      </c>
      <c r="C2123" s="1" t="s">
        <v>6231</v>
      </c>
      <c r="D2123" s="4">
        <v>50000</v>
      </c>
      <c r="E2123" s="4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3">
        <f t="shared" si="198"/>
        <v>5.6800000000000002E-3</v>
      </c>
      <c r="P2123" s="5">
        <f t="shared" si="199"/>
        <v>28.4</v>
      </c>
      <c r="Q2123" s="3" t="str">
        <f t="shared" si="200"/>
        <v>games</v>
      </c>
      <c r="R2123" t="str">
        <f t="shared" si="201"/>
        <v>video games</v>
      </c>
      <c r="S2123" s="13">
        <f t="shared" si="202"/>
        <v>42716.7424537037</v>
      </c>
      <c r="T2123" s="13">
        <f t="shared" si="203"/>
        <v>42746.7424537037</v>
      </c>
    </row>
    <row r="2124" spans="1:20" ht="32">
      <c r="A2124">
        <v>2122</v>
      </c>
      <c r="B2124" s="1" t="s">
        <v>2123</v>
      </c>
      <c r="C2124" s="1" t="s">
        <v>6232</v>
      </c>
      <c r="D2124" s="4">
        <v>80000</v>
      </c>
      <c r="E2124" s="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3">
        <f t="shared" si="198"/>
        <v>3.875E-3</v>
      </c>
      <c r="P2124" s="5">
        <f t="shared" si="199"/>
        <v>103.33333333333333</v>
      </c>
      <c r="Q2124" s="3" t="str">
        <f t="shared" si="200"/>
        <v>games</v>
      </c>
      <c r="R2124" t="str">
        <f t="shared" si="201"/>
        <v>video games</v>
      </c>
      <c r="S2124" s="13">
        <f t="shared" si="202"/>
        <v>42712.300567129627</v>
      </c>
      <c r="T2124" s="13">
        <f t="shared" si="203"/>
        <v>42742.300567129627</v>
      </c>
    </row>
    <row r="2125" spans="1:20" ht="64">
      <c r="A2125">
        <v>2123</v>
      </c>
      <c r="B2125" s="1" t="s">
        <v>2124</v>
      </c>
      <c r="C2125" s="1" t="s">
        <v>6233</v>
      </c>
      <c r="D2125" s="4">
        <v>500</v>
      </c>
      <c r="E2125" s="4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3">
        <f t="shared" si="198"/>
        <v>0.1</v>
      </c>
      <c r="P2125" s="5">
        <f t="shared" si="199"/>
        <v>10</v>
      </c>
      <c r="Q2125" s="3" t="str">
        <f t="shared" si="200"/>
        <v>games</v>
      </c>
      <c r="R2125" t="str">
        <f t="shared" si="201"/>
        <v>video games</v>
      </c>
      <c r="S2125" s="13">
        <f t="shared" si="202"/>
        <v>40198.424849537041</v>
      </c>
      <c r="T2125" s="13">
        <f t="shared" si="203"/>
        <v>40252.290972222225</v>
      </c>
    </row>
    <row r="2126" spans="1:20" ht="48">
      <c r="A2126">
        <v>2124</v>
      </c>
      <c r="B2126" s="1" t="s">
        <v>2125</v>
      </c>
      <c r="C2126" s="1" t="s">
        <v>6234</v>
      </c>
      <c r="D2126" s="4">
        <v>1100</v>
      </c>
      <c r="E2126" s="4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3">
        <f t="shared" si="198"/>
        <v>0.10454545454545454</v>
      </c>
      <c r="P2126" s="5">
        <f t="shared" si="199"/>
        <v>23</v>
      </c>
      <c r="Q2126" s="3" t="str">
        <f t="shared" si="200"/>
        <v>games</v>
      </c>
      <c r="R2126" t="str">
        <f t="shared" si="201"/>
        <v>video games</v>
      </c>
      <c r="S2126" s="13">
        <f t="shared" si="202"/>
        <v>40464.028182870366</v>
      </c>
      <c r="T2126" s="13">
        <f t="shared" si="203"/>
        <v>40512.208333333336</v>
      </c>
    </row>
    <row r="2127" spans="1:20" ht="48">
      <c r="A2127">
        <v>2125</v>
      </c>
      <c r="B2127" s="1" t="s">
        <v>2126</v>
      </c>
      <c r="C2127" s="1" t="s">
        <v>6235</v>
      </c>
      <c r="D2127" s="4">
        <v>60000</v>
      </c>
      <c r="E2127" s="4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3">
        <f t="shared" si="198"/>
        <v>1.4200000000000001E-2</v>
      </c>
      <c r="P2127" s="5">
        <f t="shared" si="199"/>
        <v>31.555555555555557</v>
      </c>
      <c r="Q2127" s="3" t="str">
        <f t="shared" si="200"/>
        <v>games</v>
      </c>
      <c r="R2127" t="str">
        <f t="shared" si="201"/>
        <v>video games</v>
      </c>
      <c r="S2127" s="13">
        <f t="shared" si="202"/>
        <v>42191.023530092592</v>
      </c>
      <c r="T2127" s="13">
        <f t="shared" si="203"/>
        <v>42221.023530092592</v>
      </c>
    </row>
    <row r="2128" spans="1:20" ht="48">
      <c r="A2128">
        <v>2126</v>
      </c>
      <c r="B2128" s="1" t="s">
        <v>2127</v>
      </c>
      <c r="C2128" s="1" t="s">
        <v>6236</v>
      </c>
      <c r="D2128" s="4">
        <v>20000</v>
      </c>
      <c r="E2128" s="4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3">
        <f t="shared" si="198"/>
        <v>5.0000000000000001E-4</v>
      </c>
      <c r="P2128" s="5">
        <f t="shared" si="199"/>
        <v>5</v>
      </c>
      <c r="Q2128" s="3" t="str">
        <f t="shared" si="200"/>
        <v>games</v>
      </c>
      <c r="R2128" t="str">
        <f t="shared" si="201"/>
        <v>video games</v>
      </c>
      <c r="S2128" s="13">
        <f t="shared" si="202"/>
        <v>41951.973229166666</v>
      </c>
      <c r="T2128" s="13">
        <f t="shared" si="203"/>
        <v>41981.973229166666</v>
      </c>
    </row>
    <row r="2129" spans="1:20" ht="16">
      <c r="A2129">
        <v>2127</v>
      </c>
      <c r="B2129" s="1" t="s">
        <v>2128</v>
      </c>
      <c r="C2129" s="1" t="s">
        <v>6237</v>
      </c>
      <c r="D2129" s="4">
        <v>28000</v>
      </c>
      <c r="E2129" s="4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3">
        <f t="shared" si="198"/>
        <v>0.28842857142857142</v>
      </c>
      <c r="P2129" s="5">
        <f t="shared" si="199"/>
        <v>34.220338983050844</v>
      </c>
      <c r="Q2129" s="3" t="str">
        <f t="shared" si="200"/>
        <v>games</v>
      </c>
      <c r="R2129" t="str">
        <f t="shared" si="201"/>
        <v>video games</v>
      </c>
      <c r="S2129" s="13">
        <f t="shared" si="202"/>
        <v>42045.50535879629</v>
      </c>
      <c r="T2129" s="13">
        <f t="shared" si="203"/>
        <v>42075.463692129633</v>
      </c>
    </row>
    <row r="2130" spans="1:20" ht="48">
      <c r="A2130">
        <v>2128</v>
      </c>
      <c r="B2130" s="1" t="s">
        <v>2129</v>
      </c>
      <c r="C2130" s="1" t="s">
        <v>6238</v>
      </c>
      <c r="D2130" s="4">
        <v>15000</v>
      </c>
      <c r="E2130" s="4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3">
        <f t="shared" si="198"/>
        <v>1.6666666666666668E-3</v>
      </c>
      <c r="P2130" s="5">
        <f t="shared" si="199"/>
        <v>25</v>
      </c>
      <c r="Q2130" s="3" t="str">
        <f t="shared" si="200"/>
        <v>games</v>
      </c>
      <c r="R2130" t="str">
        <f t="shared" si="201"/>
        <v>video games</v>
      </c>
      <c r="S2130" s="13">
        <f t="shared" si="202"/>
        <v>41843.772789351853</v>
      </c>
      <c r="T2130" s="13">
        <f t="shared" si="203"/>
        <v>41903.772789351853</v>
      </c>
    </row>
    <row r="2131" spans="1:20" ht="48">
      <c r="A2131">
        <v>2129</v>
      </c>
      <c r="B2131" s="1" t="s">
        <v>2130</v>
      </c>
      <c r="C2131" s="1" t="s">
        <v>6239</v>
      </c>
      <c r="D2131" s="4">
        <v>2000</v>
      </c>
      <c r="E2131" s="4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3">
        <f t="shared" si="198"/>
        <v>0.11799999999999999</v>
      </c>
      <c r="P2131" s="5">
        <f t="shared" si="199"/>
        <v>19.666666666666668</v>
      </c>
      <c r="Q2131" s="3" t="str">
        <f t="shared" si="200"/>
        <v>games</v>
      </c>
      <c r="R2131" t="str">
        <f t="shared" si="201"/>
        <v>video games</v>
      </c>
      <c r="S2131" s="13">
        <f t="shared" si="202"/>
        <v>42409.024305555555</v>
      </c>
      <c r="T2131" s="13">
        <f t="shared" si="203"/>
        <v>42439.024305555555</v>
      </c>
    </row>
    <row r="2132" spans="1:20" ht="32">
      <c r="A2132">
        <v>2130</v>
      </c>
      <c r="B2132" s="1" t="s">
        <v>2131</v>
      </c>
      <c r="C2132" s="1" t="s">
        <v>6240</v>
      </c>
      <c r="D2132" s="4">
        <v>42000</v>
      </c>
      <c r="E2132" s="4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3">
        <f t="shared" si="198"/>
        <v>2.0238095238095236E-3</v>
      </c>
      <c r="P2132" s="5">
        <f t="shared" si="199"/>
        <v>21.25</v>
      </c>
      <c r="Q2132" s="3" t="str">
        <f t="shared" si="200"/>
        <v>games</v>
      </c>
      <c r="R2132" t="str">
        <f t="shared" si="201"/>
        <v>video games</v>
      </c>
      <c r="S2132" s="13">
        <f t="shared" si="202"/>
        <v>41832.086377314816</v>
      </c>
      <c r="T2132" s="13">
        <f t="shared" si="203"/>
        <v>41867.086377314816</v>
      </c>
    </row>
    <row r="2133" spans="1:20" ht="48">
      <c r="A2133">
        <v>2131</v>
      </c>
      <c r="B2133" s="1" t="s">
        <v>2132</v>
      </c>
      <c r="C2133" s="1" t="s">
        <v>6241</v>
      </c>
      <c r="D2133" s="4">
        <v>500</v>
      </c>
      <c r="E2133" s="4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3">
        <f t="shared" si="198"/>
        <v>0.05</v>
      </c>
      <c r="P2133" s="5">
        <f t="shared" si="199"/>
        <v>8.3333333333333339</v>
      </c>
      <c r="Q2133" s="3" t="str">
        <f t="shared" si="200"/>
        <v>games</v>
      </c>
      <c r="R2133" t="str">
        <f t="shared" si="201"/>
        <v>video games</v>
      </c>
      <c r="S2133" s="13">
        <f t="shared" si="202"/>
        <v>42167.207071759258</v>
      </c>
      <c r="T2133" s="13">
        <f t="shared" si="203"/>
        <v>42197.207071759258</v>
      </c>
    </row>
    <row r="2134" spans="1:20" ht="48">
      <c r="A2134">
        <v>2132</v>
      </c>
      <c r="B2134" s="1" t="s">
        <v>2133</v>
      </c>
      <c r="C2134" s="1" t="s">
        <v>6242</v>
      </c>
      <c r="D2134" s="4">
        <v>100000</v>
      </c>
      <c r="E2134" s="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3">
        <f t="shared" si="198"/>
        <v>2.1129899999999997E-2</v>
      </c>
      <c r="P2134" s="5">
        <f t="shared" si="199"/>
        <v>21.34333333333333</v>
      </c>
      <c r="Q2134" s="3" t="str">
        <f t="shared" si="200"/>
        <v>games</v>
      </c>
      <c r="R2134" t="str">
        <f t="shared" si="201"/>
        <v>video games</v>
      </c>
      <c r="S2134" s="13">
        <f t="shared" si="202"/>
        <v>41643.487175925926</v>
      </c>
      <c r="T2134" s="13">
        <f t="shared" si="203"/>
        <v>41673.487175925926</v>
      </c>
    </row>
    <row r="2135" spans="1:20" ht="48">
      <c r="A2135">
        <v>2133</v>
      </c>
      <c r="B2135" s="1" t="s">
        <v>2134</v>
      </c>
      <c r="C2135" s="1" t="s">
        <v>6243</v>
      </c>
      <c r="D2135" s="4">
        <v>1000</v>
      </c>
      <c r="E2135" s="4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3">
        <f t="shared" si="198"/>
        <v>1.6E-2</v>
      </c>
      <c r="P2135" s="5">
        <f t="shared" si="199"/>
        <v>5.333333333333333</v>
      </c>
      <c r="Q2135" s="3" t="str">
        <f t="shared" si="200"/>
        <v>games</v>
      </c>
      <c r="R2135" t="str">
        <f t="shared" si="201"/>
        <v>video games</v>
      </c>
      <c r="S2135" s="13">
        <f t="shared" si="202"/>
        <v>40619.097210648149</v>
      </c>
      <c r="T2135" s="13">
        <f t="shared" si="203"/>
        <v>40657.290972222225</v>
      </c>
    </row>
    <row r="2136" spans="1:20" ht="48">
      <c r="A2136">
        <v>2134</v>
      </c>
      <c r="B2136" s="1" t="s">
        <v>2135</v>
      </c>
      <c r="C2136" s="1" t="s">
        <v>6244</v>
      </c>
      <c r="D2136" s="4">
        <v>6000</v>
      </c>
      <c r="E2136" s="4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3">
        <f t="shared" si="198"/>
        <v>1.7333333333333333E-2</v>
      </c>
      <c r="P2136" s="5">
        <f t="shared" si="199"/>
        <v>34.666666666666664</v>
      </c>
      <c r="Q2136" s="3" t="str">
        <f t="shared" si="200"/>
        <v>games</v>
      </c>
      <c r="R2136" t="str">
        <f t="shared" si="201"/>
        <v>video games</v>
      </c>
      <c r="S2136" s="13">
        <f t="shared" si="202"/>
        <v>41361.886469907404</v>
      </c>
      <c r="T2136" s="13">
        <f t="shared" si="203"/>
        <v>41391.886469907404</v>
      </c>
    </row>
    <row r="2137" spans="1:20" ht="48">
      <c r="A2137">
        <v>2135</v>
      </c>
      <c r="B2137" s="1" t="s">
        <v>2136</v>
      </c>
      <c r="C2137" s="1" t="s">
        <v>6245</v>
      </c>
      <c r="D2137" s="4">
        <v>5000</v>
      </c>
      <c r="E2137" s="4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3">
        <f t="shared" si="198"/>
        <v>9.5600000000000004E-2</v>
      </c>
      <c r="P2137" s="5">
        <f t="shared" si="199"/>
        <v>21.727272727272727</v>
      </c>
      <c r="Q2137" s="3" t="str">
        <f t="shared" si="200"/>
        <v>games</v>
      </c>
      <c r="R2137" t="str">
        <f t="shared" si="201"/>
        <v>video games</v>
      </c>
      <c r="S2137" s="13">
        <f t="shared" si="202"/>
        <v>41156.963344907403</v>
      </c>
      <c r="T2137" s="13">
        <f t="shared" si="203"/>
        <v>41186.963344907403</v>
      </c>
    </row>
    <row r="2138" spans="1:20" ht="48">
      <c r="A2138">
        <v>2136</v>
      </c>
      <c r="B2138" s="1" t="s">
        <v>2137</v>
      </c>
      <c r="C2138" s="1" t="s">
        <v>6246</v>
      </c>
      <c r="D2138" s="4">
        <v>80000</v>
      </c>
      <c r="E2138" s="4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3">
        <f t="shared" si="198"/>
        <v>5.9612499999999998E-4</v>
      </c>
      <c r="P2138" s="5">
        <f t="shared" si="199"/>
        <v>11.922499999999999</v>
      </c>
      <c r="Q2138" s="3" t="str">
        <f t="shared" si="200"/>
        <v>games</v>
      </c>
      <c r="R2138" t="str">
        <f t="shared" si="201"/>
        <v>video games</v>
      </c>
      <c r="S2138" s="13">
        <f t="shared" si="202"/>
        <v>41536.509097222224</v>
      </c>
      <c r="T2138" s="13">
        <f t="shared" si="203"/>
        <v>41566.509097222224</v>
      </c>
    </row>
    <row r="2139" spans="1:20" ht="48">
      <c r="A2139">
        <v>2137</v>
      </c>
      <c r="B2139" s="1" t="s">
        <v>2138</v>
      </c>
      <c r="C2139" s="1" t="s">
        <v>6247</v>
      </c>
      <c r="D2139" s="4">
        <v>50000</v>
      </c>
      <c r="E2139" s="4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3">
        <f t="shared" si="198"/>
        <v>0.28405999999999998</v>
      </c>
      <c r="P2139" s="5">
        <f t="shared" si="199"/>
        <v>26.59737827715356</v>
      </c>
      <c r="Q2139" s="3" t="str">
        <f t="shared" si="200"/>
        <v>games</v>
      </c>
      <c r="R2139" t="str">
        <f t="shared" si="201"/>
        <v>video games</v>
      </c>
      <c r="S2139" s="13">
        <f t="shared" si="202"/>
        <v>41948.771168981482</v>
      </c>
      <c r="T2139" s="13">
        <f t="shared" si="203"/>
        <v>41978.771168981482</v>
      </c>
    </row>
    <row r="2140" spans="1:20" ht="32">
      <c r="A2140">
        <v>2138</v>
      </c>
      <c r="B2140" s="1" t="s">
        <v>2139</v>
      </c>
      <c r="C2140" s="1" t="s">
        <v>6248</v>
      </c>
      <c r="D2140" s="4">
        <v>1000</v>
      </c>
      <c r="E2140" s="4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3">
        <f t="shared" si="198"/>
        <v>0.128</v>
      </c>
      <c r="P2140" s="5">
        <f t="shared" si="199"/>
        <v>10.666666666666666</v>
      </c>
      <c r="Q2140" s="3" t="str">
        <f t="shared" si="200"/>
        <v>games</v>
      </c>
      <c r="R2140" t="str">
        <f t="shared" si="201"/>
        <v>video games</v>
      </c>
      <c r="S2140" s="13">
        <f t="shared" si="202"/>
        <v>41557.013182870374</v>
      </c>
      <c r="T2140" s="13">
        <f t="shared" si="203"/>
        <v>41587.054849537039</v>
      </c>
    </row>
    <row r="2141" spans="1:20" ht="48">
      <c r="A2141">
        <v>2139</v>
      </c>
      <c r="B2141" s="1" t="s">
        <v>2140</v>
      </c>
      <c r="C2141" s="1" t="s">
        <v>6249</v>
      </c>
      <c r="D2141" s="4">
        <v>30000</v>
      </c>
      <c r="E2141" s="4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3">
        <f t="shared" si="198"/>
        <v>5.4199999999999998E-2</v>
      </c>
      <c r="P2141" s="5">
        <f t="shared" si="199"/>
        <v>29.035714285714285</v>
      </c>
      <c r="Q2141" s="3" t="str">
        <f t="shared" si="200"/>
        <v>games</v>
      </c>
      <c r="R2141" t="str">
        <f t="shared" si="201"/>
        <v>video games</v>
      </c>
      <c r="S2141" s="13">
        <f t="shared" si="202"/>
        <v>42647.750092592592</v>
      </c>
      <c r="T2141" s="13">
        <f t="shared" si="203"/>
        <v>42677.750092592592</v>
      </c>
    </row>
    <row r="2142" spans="1:20" ht="48">
      <c r="A2142">
        <v>2140</v>
      </c>
      <c r="B2142" s="1" t="s">
        <v>2141</v>
      </c>
      <c r="C2142" s="1" t="s">
        <v>6250</v>
      </c>
      <c r="D2142" s="4">
        <v>500000</v>
      </c>
      <c r="E2142" s="4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3">
        <f t="shared" si="198"/>
        <v>1.1199999999999999E-3</v>
      </c>
      <c r="P2142" s="5">
        <f t="shared" si="199"/>
        <v>50.909090909090907</v>
      </c>
      <c r="Q2142" s="3" t="str">
        <f t="shared" si="200"/>
        <v>games</v>
      </c>
      <c r="R2142" t="str">
        <f t="shared" si="201"/>
        <v>video games</v>
      </c>
      <c r="S2142" s="13">
        <f t="shared" si="202"/>
        <v>41255.833611111113</v>
      </c>
      <c r="T2142" s="13">
        <f t="shared" si="203"/>
        <v>41285.833611111113</v>
      </c>
    </row>
    <row r="2143" spans="1:20" ht="48">
      <c r="A2143">
        <v>2141</v>
      </c>
      <c r="B2143" s="1" t="s">
        <v>2142</v>
      </c>
      <c r="C2143" s="1" t="s">
        <v>6251</v>
      </c>
      <c r="D2143" s="4">
        <v>15000</v>
      </c>
      <c r="E2143" s="4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3">
        <f t="shared" si="198"/>
        <v>0</v>
      </c>
      <c r="P2143" s="5" t="e">
        <f t="shared" si="199"/>
        <v>#DIV/0!</v>
      </c>
      <c r="Q2143" s="3" t="str">
        <f t="shared" si="200"/>
        <v>games</v>
      </c>
      <c r="R2143" t="str">
        <f t="shared" si="201"/>
        <v>video games</v>
      </c>
      <c r="S2143" s="13">
        <f t="shared" si="202"/>
        <v>41927.235636574071</v>
      </c>
      <c r="T2143" s="13">
        <f t="shared" si="203"/>
        <v>41957.277303240742</v>
      </c>
    </row>
    <row r="2144" spans="1:20" ht="48">
      <c r="A2144">
        <v>2142</v>
      </c>
      <c r="B2144" s="1" t="s">
        <v>2143</v>
      </c>
      <c r="C2144" s="1" t="s">
        <v>6252</v>
      </c>
      <c r="D2144" s="4">
        <v>10500</v>
      </c>
      <c r="E2144" s="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3">
        <f t="shared" si="198"/>
        <v>5.7238095238095241E-2</v>
      </c>
      <c r="P2144" s="5">
        <f t="shared" si="199"/>
        <v>50.083333333333336</v>
      </c>
      <c r="Q2144" s="3" t="str">
        <f t="shared" si="200"/>
        <v>games</v>
      </c>
      <c r="R2144" t="str">
        <f t="shared" si="201"/>
        <v>video games</v>
      </c>
      <c r="S2144" s="13">
        <f t="shared" si="202"/>
        <v>42340.701504629629</v>
      </c>
      <c r="T2144" s="13">
        <f t="shared" si="203"/>
        <v>42368.701504629629</v>
      </c>
    </row>
    <row r="2145" spans="1:20" ht="48">
      <c r="A2145">
        <v>2143</v>
      </c>
      <c r="B2145" s="1" t="s">
        <v>2144</v>
      </c>
      <c r="C2145" s="1" t="s">
        <v>6253</v>
      </c>
      <c r="D2145" s="4">
        <v>2000</v>
      </c>
      <c r="E2145" s="4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3">
        <f t="shared" si="198"/>
        <v>0.1125</v>
      </c>
      <c r="P2145" s="5">
        <f t="shared" si="199"/>
        <v>45</v>
      </c>
      <c r="Q2145" s="3" t="str">
        <f t="shared" si="200"/>
        <v>games</v>
      </c>
      <c r="R2145" t="str">
        <f t="shared" si="201"/>
        <v>video games</v>
      </c>
      <c r="S2145" s="13">
        <f t="shared" si="202"/>
        <v>40332.886712962965</v>
      </c>
      <c r="T2145" s="13">
        <f t="shared" si="203"/>
        <v>40380.791666666664</v>
      </c>
    </row>
    <row r="2146" spans="1:20" ht="32">
      <c r="A2146">
        <v>2144</v>
      </c>
      <c r="B2146" s="1" t="s">
        <v>2145</v>
      </c>
      <c r="C2146" s="1" t="s">
        <v>6254</v>
      </c>
      <c r="D2146" s="4">
        <v>35500</v>
      </c>
      <c r="E2146" s="4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3">
        <f t="shared" si="198"/>
        <v>1.7098591549295775E-2</v>
      </c>
      <c r="P2146" s="5">
        <f t="shared" si="199"/>
        <v>25.291666666666668</v>
      </c>
      <c r="Q2146" s="3" t="str">
        <f t="shared" si="200"/>
        <v>games</v>
      </c>
      <c r="R2146" t="str">
        <f t="shared" si="201"/>
        <v>video games</v>
      </c>
      <c r="S2146" s="13">
        <f t="shared" si="202"/>
        <v>41499.546759259261</v>
      </c>
      <c r="T2146" s="13">
        <f t="shared" si="203"/>
        <v>41531.546759259261</v>
      </c>
    </row>
    <row r="2147" spans="1:20" ht="48">
      <c r="A2147">
        <v>2145</v>
      </c>
      <c r="B2147" s="1" t="s">
        <v>2146</v>
      </c>
      <c r="C2147" s="1" t="s">
        <v>6255</v>
      </c>
      <c r="D2147" s="4">
        <v>15000</v>
      </c>
      <c r="E2147" s="4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3">
        <f t="shared" si="198"/>
        <v>0.30433333333333334</v>
      </c>
      <c r="P2147" s="5">
        <f t="shared" si="199"/>
        <v>51.292134831460672</v>
      </c>
      <c r="Q2147" s="3" t="str">
        <f t="shared" si="200"/>
        <v>games</v>
      </c>
      <c r="R2147" t="str">
        <f t="shared" si="201"/>
        <v>video games</v>
      </c>
      <c r="S2147" s="13">
        <f t="shared" si="202"/>
        <v>41575.237430555557</v>
      </c>
      <c r="T2147" s="13">
        <f t="shared" si="203"/>
        <v>41605.279097222221</v>
      </c>
    </row>
    <row r="2148" spans="1:20" ht="48">
      <c r="A2148">
        <v>2146</v>
      </c>
      <c r="B2148" s="1" t="s">
        <v>2147</v>
      </c>
      <c r="C2148" s="1" t="s">
        <v>6256</v>
      </c>
      <c r="D2148" s="4">
        <v>5000</v>
      </c>
      <c r="E2148" s="4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3">
        <f t="shared" si="198"/>
        <v>2.0000000000000001E-4</v>
      </c>
      <c r="P2148" s="5">
        <f t="shared" si="199"/>
        <v>1</v>
      </c>
      <c r="Q2148" s="3" t="str">
        <f t="shared" si="200"/>
        <v>games</v>
      </c>
      <c r="R2148" t="str">
        <f t="shared" si="201"/>
        <v>video games</v>
      </c>
      <c r="S2148" s="13">
        <f t="shared" si="202"/>
        <v>42397.679513888885</v>
      </c>
      <c r="T2148" s="13">
        <f t="shared" si="203"/>
        <v>42411.679513888885</v>
      </c>
    </row>
    <row r="2149" spans="1:20" ht="16">
      <c r="A2149">
        <v>2147</v>
      </c>
      <c r="B2149" s="1" t="s">
        <v>2148</v>
      </c>
      <c r="C2149" s="1" t="s">
        <v>6257</v>
      </c>
      <c r="D2149" s="4">
        <v>390000</v>
      </c>
      <c r="E2149" s="4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3">
        <f t="shared" si="198"/>
        <v>6.9641025641025639E-3</v>
      </c>
      <c r="P2149" s="5">
        <f t="shared" si="199"/>
        <v>49.381818181818183</v>
      </c>
      <c r="Q2149" s="3" t="str">
        <f t="shared" si="200"/>
        <v>games</v>
      </c>
      <c r="R2149" t="str">
        <f t="shared" si="201"/>
        <v>video games</v>
      </c>
      <c r="S2149" s="13">
        <f t="shared" si="202"/>
        <v>41927.295694444445</v>
      </c>
      <c r="T2149" s="13">
        <f t="shared" si="203"/>
        <v>41959.337361111116</v>
      </c>
    </row>
    <row r="2150" spans="1:20" ht="48">
      <c r="A2150">
        <v>2148</v>
      </c>
      <c r="B2150" s="1" t="s">
        <v>2149</v>
      </c>
      <c r="C2150" s="1" t="s">
        <v>6258</v>
      </c>
      <c r="D2150" s="4">
        <v>100</v>
      </c>
      <c r="E2150" s="4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3">
        <f t="shared" si="198"/>
        <v>0.02</v>
      </c>
      <c r="P2150" s="5">
        <f t="shared" si="199"/>
        <v>1</v>
      </c>
      <c r="Q2150" s="3" t="str">
        <f t="shared" si="200"/>
        <v>games</v>
      </c>
      <c r="R2150" t="str">
        <f t="shared" si="201"/>
        <v>video games</v>
      </c>
      <c r="S2150" s="13">
        <f t="shared" si="202"/>
        <v>42066.733587962968</v>
      </c>
      <c r="T2150" s="13">
        <f t="shared" si="203"/>
        <v>42096.691921296297</v>
      </c>
    </row>
    <row r="2151" spans="1:20" ht="48">
      <c r="A2151">
        <v>2149</v>
      </c>
      <c r="B2151" s="1" t="s">
        <v>2150</v>
      </c>
      <c r="C2151" s="1" t="s">
        <v>6259</v>
      </c>
      <c r="D2151" s="4">
        <v>2000</v>
      </c>
      <c r="E2151" s="4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3">
        <f t="shared" si="198"/>
        <v>0</v>
      </c>
      <c r="P2151" s="5" t="e">
        <f t="shared" si="199"/>
        <v>#DIV/0!</v>
      </c>
      <c r="Q2151" s="3" t="str">
        <f t="shared" si="200"/>
        <v>games</v>
      </c>
      <c r="R2151" t="str">
        <f t="shared" si="201"/>
        <v>video games</v>
      </c>
      <c r="S2151" s="13">
        <f t="shared" si="202"/>
        <v>40355.024953703702</v>
      </c>
      <c r="T2151" s="13">
        <f t="shared" si="203"/>
        <v>40390</v>
      </c>
    </row>
    <row r="2152" spans="1:20" ht="16">
      <c r="A2152">
        <v>2150</v>
      </c>
      <c r="B2152" s="1" t="s">
        <v>2151</v>
      </c>
      <c r="C2152" s="1" t="s">
        <v>6260</v>
      </c>
      <c r="D2152" s="4">
        <v>50000</v>
      </c>
      <c r="E2152" s="4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3">
        <f t="shared" si="198"/>
        <v>8.0999999999999996E-3</v>
      </c>
      <c r="P2152" s="5">
        <f t="shared" si="199"/>
        <v>101.25</v>
      </c>
      <c r="Q2152" s="3" t="str">
        <f t="shared" si="200"/>
        <v>games</v>
      </c>
      <c r="R2152" t="str">
        <f t="shared" si="201"/>
        <v>video games</v>
      </c>
      <c r="S2152" s="13">
        <f t="shared" si="202"/>
        <v>42534.284710648149</v>
      </c>
      <c r="T2152" s="13">
        <f t="shared" si="203"/>
        <v>42564.284710648149</v>
      </c>
    </row>
    <row r="2153" spans="1:20" ht="48">
      <c r="A2153">
        <v>2151</v>
      </c>
      <c r="B2153" s="1" t="s">
        <v>2152</v>
      </c>
      <c r="C2153" s="1" t="s">
        <v>6261</v>
      </c>
      <c r="D2153" s="4">
        <v>45000</v>
      </c>
      <c r="E2153" s="4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3">
        <f t="shared" si="198"/>
        <v>2.6222222222222224E-3</v>
      </c>
      <c r="P2153" s="5">
        <f t="shared" si="199"/>
        <v>19.666666666666668</v>
      </c>
      <c r="Q2153" s="3" t="str">
        <f t="shared" si="200"/>
        <v>games</v>
      </c>
      <c r="R2153" t="str">
        <f t="shared" si="201"/>
        <v>video games</v>
      </c>
      <c r="S2153" s="13">
        <f t="shared" si="202"/>
        <v>42520.847384259265</v>
      </c>
      <c r="T2153" s="13">
        <f t="shared" si="203"/>
        <v>42550.847384259265</v>
      </c>
    </row>
    <row r="2154" spans="1:20" ht="48">
      <c r="A2154">
        <v>2152</v>
      </c>
      <c r="B2154" s="1" t="s">
        <v>2153</v>
      </c>
      <c r="C2154" s="1" t="s">
        <v>6262</v>
      </c>
      <c r="D2154" s="4">
        <v>30000</v>
      </c>
      <c r="E2154" s="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3">
        <f t="shared" si="198"/>
        <v>1.6666666666666668E-3</v>
      </c>
      <c r="P2154" s="5">
        <f t="shared" si="199"/>
        <v>12.5</v>
      </c>
      <c r="Q2154" s="3" t="str">
        <f t="shared" si="200"/>
        <v>games</v>
      </c>
      <c r="R2154" t="str">
        <f t="shared" si="201"/>
        <v>video games</v>
      </c>
      <c r="S2154" s="13">
        <f t="shared" si="202"/>
        <v>41683.832280092596</v>
      </c>
      <c r="T2154" s="13">
        <f t="shared" si="203"/>
        <v>41713.790613425925</v>
      </c>
    </row>
    <row r="2155" spans="1:20" ht="48">
      <c r="A2155">
        <v>2153</v>
      </c>
      <c r="B2155" s="1" t="s">
        <v>2154</v>
      </c>
      <c r="C2155" s="1" t="s">
        <v>6263</v>
      </c>
      <c r="D2155" s="4">
        <v>372625</v>
      </c>
      <c r="E2155" s="4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3">
        <f t="shared" si="198"/>
        <v>9.1244548809124457E-5</v>
      </c>
      <c r="P2155" s="5">
        <f t="shared" si="199"/>
        <v>8.5</v>
      </c>
      <c r="Q2155" s="3" t="str">
        <f t="shared" si="200"/>
        <v>games</v>
      </c>
      <c r="R2155" t="str">
        <f t="shared" si="201"/>
        <v>video games</v>
      </c>
      <c r="S2155" s="13">
        <f t="shared" si="202"/>
        <v>41974.911087962959</v>
      </c>
      <c r="T2155" s="13">
        <f t="shared" si="203"/>
        <v>42014.332638888889</v>
      </c>
    </row>
    <row r="2156" spans="1:20" ht="32">
      <c r="A2156">
        <v>2154</v>
      </c>
      <c r="B2156" s="1" t="s">
        <v>2155</v>
      </c>
      <c r="C2156" s="1" t="s">
        <v>6264</v>
      </c>
      <c r="D2156" s="4">
        <v>250</v>
      </c>
      <c r="E2156" s="4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3">
        <f t="shared" si="198"/>
        <v>8.0000000000000002E-3</v>
      </c>
      <c r="P2156" s="5">
        <f t="shared" si="199"/>
        <v>1</v>
      </c>
      <c r="Q2156" s="3" t="str">
        <f t="shared" si="200"/>
        <v>games</v>
      </c>
      <c r="R2156" t="str">
        <f t="shared" si="201"/>
        <v>video games</v>
      </c>
      <c r="S2156" s="13">
        <f t="shared" si="202"/>
        <v>41647.632256944446</v>
      </c>
      <c r="T2156" s="13">
        <f t="shared" si="203"/>
        <v>41667.632256944446</v>
      </c>
    </row>
    <row r="2157" spans="1:20" ht="48">
      <c r="A2157">
        <v>2155</v>
      </c>
      <c r="B2157" s="1" t="s">
        <v>2156</v>
      </c>
      <c r="C2157" s="1" t="s">
        <v>6265</v>
      </c>
      <c r="D2157" s="4">
        <v>5000</v>
      </c>
      <c r="E2157" s="4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3">
        <f t="shared" si="198"/>
        <v>2.3E-2</v>
      </c>
      <c r="P2157" s="5">
        <f t="shared" si="199"/>
        <v>23</v>
      </c>
      <c r="Q2157" s="3" t="str">
        <f t="shared" si="200"/>
        <v>games</v>
      </c>
      <c r="R2157" t="str">
        <f t="shared" si="201"/>
        <v>video games</v>
      </c>
      <c r="S2157" s="13">
        <f t="shared" si="202"/>
        <v>42430.747511574074</v>
      </c>
      <c r="T2157" s="13">
        <f t="shared" si="203"/>
        <v>42460.70584490741</v>
      </c>
    </row>
    <row r="2158" spans="1:20" ht="32">
      <c r="A2158">
        <v>2156</v>
      </c>
      <c r="B2158" s="1" t="s">
        <v>2157</v>
      </c>
      <c r="C2158" s="1" t="s">
        <v>6266</v>
      </c>
      <c r="D2158" s="4">
        <v>56000</v>
      </c>
      <c r="E2158" s="4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3">
        <f t="shared" si="198"/>
        <v>2.6660714285714284E-2</v>
      </c>
      <c r="P2158" s="5">
        <f t="shared" si="199"/>
        <v>17.987951807228917</v>
      </c>
      <c r="Q2158" s="3" t="str">
        <f t="shared" si="200"/>
        <v>games</v>
      </c>
      <c r="R2158" t="str">
        <f t="shared" si="201"/>
        <v>video games</v>
      </c>
      <c r="S2158" s="13">
        <f t="shared" si="202"/>
        <v>41488.85423611111</v>
      </c>
      <c r="T2158" s="13">
        <f t="shared" si="203"/>
        <v>41533.85423611111</v>
      </c>
    </row>
    <row r="2159" spans="1:20" ht="32">
      <c r="A2159">
        <v>2157</v>
      </c>
      <c r="B2159" s="1" t="s">
        <v>2158</v>
      </c>
      <c r="C2159" s="1" t="s">
        <v>6267</v>
      </c>
      <c r="D2159" s="4">
        <v>75000</v>
      </c>
      <c r="E2159" s="4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3">
        <f t="shared" si="198"/>
        <v>0.28192</v>
      </c>
      <c r="P2159" s="5">
        <f t="shared" si="199"/>
        <v>370.94736842105266</v>
      </c>
      <c r="Q2159" s="3" t="str">
        <f t="shared" si="200"/>
        <v>games</v>
      </c>
      <c r="R2159" t="str">
        <f t="shared" si="201"/>
        <v>video games</v>
      </c>
      <c r="S2159" s="13">
        <f t="shared" si="202"/>
        <v>42694.98128472222</v>
      </c>
      <c r="T2159" s="13">
        <f t="shared" si="203"/>
        <v>42727.332638888889</v>
      </c>
    </row>
    <row r="2160" spans="1:20" ht="48">
      <c r="A2160">
        <v>2158</v>
      </c>
      <c r="B2160" s="1" t="s">
        <v>2159</v>
      </c>
      <c r="C2160" s="1" t="s">
        <v>6268</v>
      </c>
      <c r="D2160" s="4">
        <v>300000</v>
      </c>
      <c r="E2160" s="4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3">
        <f t="shared" si="198"/>
        <v>6.5900366666666668E-2</v>
      </c>
      <c r="P2160" s="5">
        <f t="shared" si="199"/>
        <v>63.569485530546629</v>
      </c>
      <c r="Q2160" s="3" t="str">
        <f t="shared" si="200"/>
        <v>games</v>
      </c>
      <c r="R2160" t="str">
        <f t="shared" si="201"/>
        <v>video games</v>
      </c>
      <c r="S2160" s="13">
        <f t="shared" si="202"/>
        <v>41264.853865740741</v>
      </c>
      <c r="T2160" s="13">
        <f t="shared" si="203"/>
        <v>41309.853865740741</v>
      </c>
    </row>
    <row r="2161" spans="1:20" ht="64">
      <c r="A2161">
        <v>2159</v>
      </c>
      <c r="B2161" s="1" t="s">
        <v>2160</v>
      </c>
      <c r="C2161" s="1" t="s">
        <v>6269</v>
      </c>
      <c r="D2161" s="4">
        <v>3600</v>
      </c>
      <c r="E2161" s="4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3">
        <f t="shared" si="198"/>
        <v>7.2222222222222219E-3</v>
      </c>
      <c r="P2161" s="5">
        <f t="shared" si="199"/>
        <v>13</v>
      </c>
      <c r="Q2161" s="3" t="str">
        <f t="shared" si="200"/>
        <v>games</v>
      </c>
      <c r="R2161" t="str">
        <f t="shared" si="201"/>
        <v>video games</v>
      </c>
      <c r="S2161" s="13">
        <f t="shared" si="202"/>
        <v>40710.731180555551</v>
      </c>
      <c r="T2161" s="13">
        <f t="shared" si="203"/>
        <v>40740.731180555551</v>
      </c>
    </row>
    <row r="2162" spans="1:20" ht="48">
      <c r="A2162">
        <v>2160</v>
      </c>
      <c r="B2162" s="1" t="s">
        <v>2161</v>
      </c>
      <c r="C2162" s="1" t="s">
        <v>6270</v>
      </c>
      <c r="D2162" s="4">
        <v>10000</v>
      </c>
      <c r="E2162" s="4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3">
        <f t="shared" si="198"/>
        <v>8.5000000000000006E-3</v>
      </c>
      <c r="P2162" s="5">
        <f t="shared" si="199"/>
        <v>5.3125</v>
      </c>
      <c r="Q2162" s="3" t="str">
        <f t="shared" si="200"/>
        <v>games</v>
      </c>
      <c r="R2162" t="str">
        <f t="shared" si="201"/>
        <v>video games</v>
      </c>
      <c r="S2162" s="13">
        <f t="shared" si="202"/>
        <v>41018.711863425924</v>
      </c>
      <c r="T2162" s="13">
        <f t="shared" si="203"/>
        <v>41048.711863425924</v>
      </c>
    </row>
    <row r="2163" spans="1:20" ht="32">
      <c r="A2163">
        <v>2161</v>
      </c>
      <c r="B2163" s="1" t="s">
        <v>2162</v>
      </c>
      <c r="C2163" s="1" t="s">
        <v>6271</v>
      </c>
      <c r="D2163" s="4">
        <v>400</v>
      </c>
      <c r="E2163" s="4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3">
        <f t="shared" si="198"/>
        <v>1.1575</v>
      </c>
      <c r="P2163" s="5">
        <f t="shared" si="199"/>
        <v>35.615384615384613</v>
      </c>
      <c r="Q2163" s="3" t="str">
        <f t="shared" si="200"/>
        <v>music</v>
      </c>
      <c r="R2163" t="str">
        <f t="shared" si="201"/>
        <v>rock</v>
      </c>
      <c r="S2163" s="13">
        <f t="shared" si="202"/>
        <v>42240.852534722217</v>
      </c>
      <c r="T2163" s="13">
        <f t="shared" si="203"/>
        <v>42270.852534722217</v>
      </c>
    </row>
    <row r="2164" spans="1:20" ht="48">
      <c r="A2164">
        <v>2162</v>
      </c>
      <c r="B2164" s="1" t="s">
        <v>2163</v>
      </c>
      <c r="C2164" s="1" t="s">
        <v>6272</v>
      </c>
      <c r="D2164" s="4">
        <v>4500</v>
      </c>
      <c r="E2164" s="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3">
        <f t="shared" si="198"/>
        <v>1.1226666666666667</v>
      </c>
      <c r="P2164" s="5">
        <f t="shared" si="199"/>
        <v>87.103448275862064</v>
      </c>
      <c r="Q2164" s="3" t="str">
        <f t="shared" si="200"/>
        <v>music</v>
      </c>
      <c r="R2164" t="str">
        <f t="shared" si="201"/>
        <v>rock</v>
      </c>
      <c r="S2164" s="13">
        <f t="shared" si="202"/>
        <v>41813.766099537039</v>
      </c>
      <c r="T2164" s="13">
        <f t="shared" si="203"/>
        <v>41844.766099537039</v>
      </c>
    </row>
    <row r="2165" spans="1:20" ht="48">
      <c r="A2165">
        <v>2163</v>
      </c>
      <c r="B2165" s="1" t="s">
        <v>2164</v>
      </c>
      <c r="C2165" s="1" t="s">
        <v>6273</v>
      </c>
      <c r="D2165" s="4">
        <v>2500</v>
      </c>
      <c r="E2165" s="4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3">
        <f t="shared" si="198"/>
        <v>1.3220000000000001</v>
      </c>
      <c r="P2165" s="5">
        <f t="shared" si="199"/>
        <v>75.11363636363636</v>
      </c>
      <c r="Q2165" s="3" t="str">
        <f t="shared" si="200"/>
        <v>music</v>
      </c>
      <c r="R2165" t="str">
        <f t="shared" si="201"/>
        <v>rock</v>
      </c>
      <c r="S2165" s="13">
        <f t="shared" si="202"/>
        <v>42111.899537037039</v>
      </c>
      <c r="T2165" s="13">
        <f t="shared" si="203"/>
        <v>42163.159722222219</v>
      </c>
    </row>
    <row r="2166" spans="1:20" ht="32">
      <c r="A2166">
        <v>2164</v>
      </c>
      <c r="B2166" s="1" t="s">
        <v>2165</v>
      </c>
      <c r="C2166" s="1" t="s">
        <v>6274</v>
      </c>
      <c r="D2166" s="4">
        <v>5500</v>
      </c>
      <c r="E2166" s="4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3">
        <f t="shared" si="198"/>
        <v>1.0263636363636364</v>
      </c>
      <c r="P2166" s="5">
        <f t="shared" si="199"/>
        <v>68.01204819277109</v>
      </c>
      <c r="Q2166" s="3" t="str">
        <f t="shared" si="200"/>
        <v>music</v>
      </c>
      <c r="R2166" t="str">
        <f t="shared" si="201"/>
        <v>rock</v>
      </c>
      <c r="S2166" s="13">
        <f t="shared" si="202"/>
        <v>42515.71775462963</v>
      </c>
      <c r="T2166" s="13">
        <f t="shared" si="203"/>
        <v>42546.165972222225</v>
      </c>
    </row>
    <row r="2167" spans="1:20" ht="48">
      <c r="A2167">
        <v>2165</v>
      </c>
      <c r="B2167" s="1" t="s">
        <v>2166</v>
      </c>
      <c r="C2167" s="1" t="s">
        <v>6275</v>
      </c>
      <c r="D2167" s="4">
        <v>2500</v>
      </c>
      <c r="E2167" s="4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3">
        <f t="shared" si="198"/>
        <v>1.3864000000000001</v>
      </c>
      <c r="P2167" s="5">
        <f t="shared" si="199"/>
        <v>29.623931623931625</v>
      </c>
      <c r="Q2167" s="3" t="str">
        <f t="shared" si="200"/>
        <v>music</v>
      </c>
      <c r="R2167" t="str">
        <f t="shared" si="201"/>
        <v>rock</v>
      </c>
      <c r="S2167" s="13">
        <f t="shared" si="202"/>
        <v>42438.667071759264</v>
      </c>
      <c r="T2167" s="13">
        <f t="shared" si="203"/>
        <v>42468.625405092593</v>
      </c>
    </row>
    <row r="2168" spans="1:20" ht="48">
      <c r="A2168">
        <v>2166</v>
      </c>
      <c r="B2168" s="1" t="s">
        <v>2167</v>
      </c>
      <c r="C2168" s="1" t="s">
        <v>6276</v>
      </c>
      <c r="D2168" s="4">
        <v>2000</v>
      </c>
      <c r="E2168" s="4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3">
        <f t="shared" si="198"/>
        <v>1.466</v>
      </c>
      <c r="P2168" s="5">
        <f t="shared" si="199"/>
        <v>91.625</v>
      </c>
      <c r="Q2168" s="3" t="str">
        <f t="shared" si="200"/>
        <v>music</v>
      </c>
      <c r="R2168" t="str">
        <f t="shared" si="201"/>
        <v>rock</v>
      </c>
      <c r="S2168" s="13">
        <f t="shared" si="202"/>
        <v>41933.838171296295</v>
      </c>
      <c r="T2168" s="13">
        <f t="shared" si="203"/>
        <v>41978.879837962959</v>
      </c>
    </row>
    <row r="2169" spans="1:20" ht="32">
      <c r="A2169">
        <v>2167</v>
      </c>
      <c r="B2169" s="1" t="s">
        <v>2168</v>
      </c>
      <c r="C2169" s="1" t="s">
        <v>6277</v>
      </c>
      <c r="D2169" s="4">
        <v>150</v>
      </c>
      <c r="E2169" s="4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3">
        <f t="shared" si="198"/>
        <v>1.2</v>
      </c>
      <c r="P2169" s="5">
        <f t="shared" si="199"/>
        <v>22.5</v>
      </c>
      <c r="Q2169" s="3" t="str">
        <f t="shared" si="200"/>
        <v>music</v>
      </c>
      <c r="R2169" t="str">
        <f t="shared" si="201"/>
        <v>rock</v>
      </c>
      <c r="S2169" s="13">
        <f t="shared" si="202"/>
        <v>41153.066400462965</v>
      </c>
      <c r="T2169" s="13">
        <f t="shared" si="203"/>
        <v>41167.066400462965</v>
      </c>
    </row>
    <row r="2170" spans="1:20" ht="32">
      <c r="A2170">
        <v>2168</v>
      </c>
      <c r="B2170" s="1" t="s">
        <v>2169</v>
      </c>
      <c r="C2170" s="1" t="s">
        <v>6278</v>
      </c>
      <c r="D2170" s="4">
        <v>18000</v>
      </c>
      <c r="E2170" s="4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3">
        <f t="shared" si="198"/>
        <v>1.215816111111111</v>
      </c>
      <c r="P2170" s="5">
        <f t="shared" si="199"/>
        <v>64.366735294117646</v>
      </c>
      <c r="Q2170" s="3" t="str">
        <f t="shared" si="200"/>
        <v>music</v>
      </c>
      <c r="R2170" t="str">
        <f t="shared" si="201"/>
        <v>rock</v>
      </c>
      <c r="S2170" s="13">
        <f t="shared" si="202"/>
        <v>42745.600243055553</v>
      </c>
      <c r="T2170" s="13">
        <f t="shared" si="203"/>
        <v>42776.208333333328</v>
      </c>
    </row>
    <row r="2171" spans="1:20" ht="48">
      <c r="A2171">
        <v>2169</v>
      </c>
      <c r="B2171" s="1" t="s">
        <v>2170</v>
      </c>
      <c r="C2171" s="1" t="s">
        <v>6279</v>
      </c>
      <c r="D2171" s="4">
        <v>153</v>
      </c>
      <c r="E2171" s="4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3">
        <f t="shared" si="198"/>
        <v>1</v>
      </c>
      <c r="P2171" s="5">
        <f t="shared" si="199"/>
        <v>21.857142857142858</v>
      </c>
      <c r="Q2171" s="3" t="str">
        <f t="shared" si="200"/>
        <v>music</v>
      </c>
      <c r="R2171" t="str">
        <f t="shared" si="201"/>
        <v>rock</v>
      </c>
      <c r="S2171" s="13">
        <f t="shared" si="202"/>
        <v>42793.700821759259</v>
      </c>
      <c r="T2171" s="13">
        <f t="shared" si="203"/>
        <v>42796.700821759259</v>
      </c>
    </row>
    <row r="2172" spans="1:20" ht="48">
      <c r="A2172">
        <v>2170</v>
      </c>
      <c r="B2172" s="1" t="s">
        <v>2171</v>
      </c>
      <c r="C2172" s="1" t="s">
        <v>6280</v>
      </c>
      <c r="D2172" s="4">
        <v>350</v>
      </c>
      <c r="E2172" s="4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3">
        <f t="shared" si="198"/>
        <v>1.8085714285714285</v>
      </c>
      <c r="P2172" s="5">
        <f t="shared" si="199"/>
        <v>33.315789473684212</v>
      </c>
      <c r="Q2172" s="3" t="str">
        <f t="shared" si="200"/>
        <v>music</v>
      </c>
      <c r="R2172" t="str">
        <f t="shared" si="201"/>
        <v>rock</v>
      </c>
      <c r="S2172" s="13">
        <f t="shared" si="202"/>
        <v>42198.750254629631</v>
      </c>
      <c r="T2172" s="13">
        <f t="shared" si="203"/>
        <v>42238.750254629631</v>
      </c>
    </row>
    <row r="2173" spans="1:20" ht="48">
      <c r="A2173">
        <v>2171</v>
      </c>
      <c r="B2173" s="1" t="s">
        <v>2172</v>
      </c>
      <c r="C2173" s="1" t="s">
        <v>6281</v>
      </c>
      <c r="D2173" s="4">
        <v>4000</v>
      </c>
      <c r="E2173" s="4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3">
        <f t="shared" si="198"/>
        <v>1.0607500000000001</v>
      </c>
      <c r="P2173" s="5">
        <f t="shared" si="199"/>
        <v>90.276595744680847</v>
      </c>
      <c r="Q2173" s="3" t="str">
        <f t="shared" si="200"/>
        <v>music</v>
      </c>
      <c r="R2173" t="str">
        <f t="shared" si="201"/>
        <v>rock</v>
      </c>
      <c r="S2173" s="13">
        <f t="shared" si="202"/>
        <v>42141.95711805555</v>
      </c>
      <c r="T2173" s="13">
        <f t="shared" si="203"/>
        <v>42177.208333333328</v>
      </c>
    </row>
    <row r="2174" spans="1:20" ht="48">
      <c r="A2174">
        <v>2172</v>
      </c>
      <c r="B2174" s="1" t="s">
        <v>2173</v>
      </c>
      <c r="C2174" s="1" t="s">
        <v>6282</v>
      </c>
      <c r="D2174" s="4">
        <v>1000</v>
      </c>
      <c r="E2174" s="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3">
        <f t="shared" si="198"/>
        <v>1</v>
      </c>
      <c r="P2174" s="5">
        <f t="shared" si="199"/>
        <v>76.92307692307692</v>
      </c>
      <c r="Q2174" s="3" t="str">
        <f t="shared" si="200"/>
        <v>music</v>
      </c>
      <c r="R2174" t="str">
        <f t="shared" si="201"/>
        <v>rock</v>
      </c>
      <c r="S2174" s="13">
        <f t="shared" si="202"/>
        <v>42082.580092592587</v>
      </c>
      <c r="T2174" s="13">
        <f t="shared" si="203"/>
        <v>42112.580092592587</v>
      </c>
    </row>
    <row r="2175" spans="1:20" ht="48">
      <c r="A2175">
        <v>2173</v>
      </c>
      <c r="B2175" s="1" t="s">
        <v>2174</v>
      </c>
      <c r="C2175" s="1" t="s">
        <v>6283</v>
      </c>
      <c r="D2175" s="4">
        <v>4200</v>
      </c>
      <c r="E2175" s="4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3">
        <f t="shared" si="198"/>
        <v>1.2692857142857144</v>
      </c>
      <c r="P2175" s="5">
        <f t="shared" si="199"/>
        <v>59.233333333333334</v>
      </c>
      <c r="Q2175" s="3" t="str">
        <f t="shared" si="200"/>
        <v>music</v>
      </c>
      <c r="R2175" t="str">
        <f t="shared" si="201"/>
        <v>rock</v>
      </c>
      <c r="S2175" s="13">
        <f t="shared" si="202"/>
        <v>41495.692627314813</v>
      </c>
      <c r="T2175" s="13">
        <f t="shared" si="203"/>
        <v>41527.165972222225</v>
      </c>
    </row>
    <row r="2176" spans="1:20" ht="48">
      <c r="A2176">
        <v>2174</v>
      </c>
      <c r="B2176" s="1" t="s">
        <v>2175</v>
      </c>
      <c r="C2176" s="1" t="s">
        <v>6284</v>
      </c>
      <c r="D2176" s="4">
        <v>4000</v>
      </c>
      <c r="E2176" s="4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3">
        <f t="shared" si="198"/>
        <v>1.0297499999999999</v>
      </c>
      <c r="P2176" s="5">
        <f t="shared" si="199"/>
        <v>65.38095238095238</v>
      </c>
      <c r="Q2176" s="3" t="str">
        <f t="shared" si="200"/>
        <v>music</v>
      </c>
      <c r="R2176" t="str">
        <f t="shared" si="201"/>
        <v>rock</v>
      </c>
      <c r="S2176" s="13">
        <f t="shared" si="202"/>
        <v>42465.542905092589</v>
      </c>
      <c r="T2176" s="13">
        <f t="shared" si="203"/>
        <v>42495.542905092589</v>
      </c>
    </row>
    <row r="2177" spans="1:20" ht="48">
      <c r="A2177">
        <v>2175</v>
      </c>
      <c r="B2177" s="1" t="s">
        <v>2176</v>
      </c>
      <c r="C2177" s="1" t="s">
        <v>6285</v>
      </c>
      <c r="D2177" s="4">
        <v>700</v>
      </c>
      <c r="E2177" s="4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3">
        <f t="shared" si="198"/>
        <v>2.5</v>
      </c>
      <c r="P2177" s="5">
        <f t="shared" si="199"/>
        <v>67.307692307692307</v>
      </c>
      <c r="Q2177" s="3" t="str">
        <f t="shared" si="200"/>
        <v>music</v>
      </c>
      <c r="R2177" t="str">
        <f t="shared" si="201"/>
        <v>rock</v>
      </c>
      <c r="S2177" s="13">
        <f t="shared" si="202"/>
        <v>42565.009097222224</v>
      </c>
      <c r="T2177" s="13">
        <f t="shared" si="203"/>
        <v>42572.009097222224</v>
      </c>
    </row>
    <row r="2178" spans="1:20" ht="48">
      <c r="A2178">
        <v>2176</v>
      </c>
      <c r="B2178" s="1" t="s">
        <v>2177</v>
      </c>
      <c r="C2178" s="1" t="s">
        <v>6286</v>
      </c>
      <c r="D2178" s="4">
        <v>5000</v>
      </c>
      <c r="E2178" s="4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3">
        <f t="shared" si="198"/>
        <v>1.2602</v>
      </c>
      <c r="P2178" s="5">
        <f t="shared" si="199"/>
        <v>88.74647887323944</v>
      </c>
      <c r="Q2178" s="3" t="str">
        <f t="shared" si="200"/>
        <v>music</v>
      </c>
      <c r="R2178" t="str">
        <f t="shared" si="201"/>
        <v>rock</v>
      </c>
      <c r="S2178" s="13">
        <f t="shared" si="202"/>
        <v>42096.633206018523</v>
      </c>
      <c r="T2178" s="13">
        <f t="shared" si="203"/>
        <v>42126.633206018523</v>
      </c>
    </row>
    <row r="2179" spans="1:20" ht="64">
      <c r="A2179">
        <v>2177</v>
      </c>
      <c r="B2179" s="1" t="s">
        <v>2178</v>
      </c>
      <c r="C2179" s="1" t="s">
        <v>6287</v>
      </c>
      <c r="D2179" s="4">
        <v>2500</v>
      </c>
      <c r="E2179" s="4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3">
        <f t="shared" ref="O2179:O2242" si="204">E2179/D2179</f>
        <v>1.0012000000000001</v>
      </c>
      <c r="P2179" s="5">
        <f t="shared" ref="P2179:P2242" si="205">E2179/L2179</f>
        <v>65.868421052631575</v>
      </c>
      <c r="Q2179" s="3" t="str">
        <f t="shared" ref="Q2179:Q2242" si="206">LEFT(N2179,SEARCH("/",N2179)-1)</f>
        <v>music</v>
      </c>
      <c r="R2179" t="str">
        <f t="shared" ref="R2179:R2242" si="207">RIGHT(N2179,LEN(N2179)-SEARCH("/",N2179))</f>
        <v>rock</v>
      </c>
      <c r="S2179" s="13">
        <f t="shared" ref="S2179:S2242" si="208">(((J2179/60)/60)/24)+DATE(1970,1,1)</f>
        <v>42502.250775462962</v>
      </c>
      <c r="T2179" s="13">
        <f t="shared" ref="T2179:T2242" si="209">(((I2179/60)/60)/24)+DATE(1970,1,1)</f>
        <v>42527.250775462962</v>
      </c>
    </row>
    <row r="2180" spans="1:20" ht="48">
      <c r="A2180">
        <v>2178</v>
      </c>
      <c r="B2180" s="1" t="s">
        <v>2179</v>
      </c>
      <c r="C2180" s="1" t="s">
        <v>6288</v>
      </c>
      <c r="D2180" s="4">
        <v>25000</v>
      </c>
      <c r="E2180" s="4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3">
        <f t="shared" si="204"/>
        <v>1.3864000000000001</v>
      </c>
      <c r="P2180" s="5">
        <f t="shared" si="205"/>
        <v>40.349243306169967</v>
      </c>
      <c r="Q2180" s="3" t="str">
        <f t="shared" si="206"/>
        <v>music</v>
      </c>
      <c r="R2180" t="str">
        <f t="shared" si="207"/>
        <v>rock</v>
      </c>
      <c r="S2180" s="13">
        <f t="shared" si="208"/>
        <v>42723.63653935185</v>
      </c>
      <c r="T2180" s="13">
        <f t="shared" si="209"/>
        <v>42753.63653935185</v>
      </c>
    </row>
    <row r="2181" spans="1:20" ht="32">
      <c r="A2181">
        <v>2179</v>
      </c>
      <c r="B2181" s="1" t="s">
        <v>2180</v>
      </c>
      <c r="C2181" s="1" t="s">
        <v>6289</v>
      </c>
      <c r="D2181" s="4">
        <v>1000</v>
      </c>
      <c r="E2181" s="4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3">
        <f t="shared" si="204"/>
        <v>1.6140000000000001</v>
      </c>
      <c r="P2181" s="5">
        <f t="shared" si="205"/>
        <v>76.857142857142861</v>
      </c>
      <c r="Q2181" s="3" t="str">
        <f t="shared" si="206"/>
        <v>music</v>
      </c>
      <c r="R2181" t="str">
        <f t="shared" si="207"/>
        <v>rock</v>
      </c>
      <c r="S2181" s="13">
        <f t="shared" si="208"/>
        <v>42075.171203703707</v>
      </c>
      <c r="T2181" s="13">
        <f t="shared" si="209"/>
        <v>42105.171203703707</v>
      </c>
    </row>
    <row r="2182" spans="1:20" ht="32">
      <c r="A2182">
        <v>2180</v>
      </c>
      <c r="B2182" s="1" t="s">
        <v>2181</v>
      </c>
      <c r="C2182" s="1" t="s">
        <v>6290</v>
      </c>
      <c r="D2182" s="4">
        <v>5000</v>
      </c>
      <c r="E2182" s="4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3">
        <f t="shared" si="204"/>
        <v>1.071842</v>
      </c>
      <c r="P2182" s="5">
        <f t="shared" si="205"/>
        <v>68.707820512820518</v>
      </c>
      <c r="Q2182" s="3" t="str">
        <f t="shared" si="206"/>
        <v>music</v>
      </c>
      <c r="R2182" t="str">
        <f t="shared" si="207"/>
        <v>rock</v>
      </c>
      <c r="S2182" s="13">
        <f t="shared" si="208"/>
        <v>42279.669768518521</v>
      </c>
      <c r="T2182" s="13">
        <f t="shared" si="209"/>
        <v>42321.711435185185</v>
      </c>
    </row>
    <row r="2183" spans="1:20" ht="48">
      <c r="A2183">
        <v>2181</v>
      </c>
      <c r="B2183" s="1" t="s">
        <v>2182</v>
      </c>
      <c r="C2183" s="1" t="s">
        <v>6291</v>
      </c>
      <c r="D2183" s="4">
        <v>2000</v>
      </c>
      <c r="E2183" s="4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3">
        <f t="shared" si="204"/>
        <v>1.5309999999999999</v>
      </c>
      <c r="P2183" s="5">
        <f t="shared" si="205"/>
        <v>57.773584905660378</v>
      </c>
      <c r="Q2183" s="3" t="str">
        <f t="shared" si="206"/>
        <v>games</v>
      </c>
      <c r="R2183" t="str">
        <f t="shared" si="207"/>
        <v>tabletop games</v>
      </c>
      <c r="S2183" s="13">
        <f t="shared" si="208"/>
        <v>42773.005243055552</v>
      </c>
      <c r="T2183" s="13">
        <f t="shared" si="209"/>
        <v>42787.005243055552</v>
      </c>
    </row>
    <row r="2184" spans="1:20" ht="32">
      <c r="A2184">
        <v>2182</v>
      </c>
      <c r="B2184" s="1" t="s">
        <v>2183</v>
      </c>
      <c r="C2184" s="1" t="s">
        <v>6292</v>
      </c>
      <c r="D2184" s="4">
        <v>3000</v>
      </c>
      <c r="E2184" s="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3">
        <f t="shared" si="204"/>
        <v>5.2416666666666663</v>
      </c>
      <c r="P2184" s="5">
        <f t="shared" si="205"/>
        <v>44.171348314606739</v>
      </c>
      <c r="Q2184" s="3" t="str">
        <f t="shared" si="206"/>
        <v>games</v>
      </c>
      <c r="R2184" t="str">
        <f t="shared" si="207"/>
        <v>tabletop games</v>
      </c>
      <c r="S2184" s="13">
        <f t="shared" si="208"/>
        <v>41879.900752314818</v>
      </c>
      <c r="T2184" s="13">
        <f t="shared" si="209"/>
        <v>41914.900752314818</v>
      </c>
    </row>
    <row r="2185" spans="1:20" ht="48">
      <c r="A2185">
        <v>2183</v>
      </c>
      <c r="B2185" s="1" t="s">
        <v>2184</v>
      </c>
      <c r="C2185" s="1" t="s">
        <v>6293</v>
      </c>
      <c r="D2185" s="4">
        <v>1800</v>
      </c>
      <c r="E2185" s="4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3">
        <f t="shared" si="204"/>
        <v>4.8927777777777779</v>
      </c>
      <c r="P2185" s="5">
        <f t="shared" si="205"/>
        <v>31.566308243727597</v>
      </c>
      <c r="Q2185" s="3" t="str">
        <f t="shared" si="206"/>
        <v>games</v>
      </c>
      <c r="R2185" t="str">
        <f t="shared" si="207"/>
        <v>tabletop games</v>
      </c>
      <c r="S2185" s="13">
        <f t="shared" si="208"/>
        <v>42745.365474537044</v>
      </c>
      <c r="T2185" s="13">
        <f t="shared" si="209"/>
        <v>42775.208333333328</v>
      </c>
    </row>
    <row r="2186" spans="1:20" ht="48">
      <c r="A2186">
        <v>2184</v>
      </c>
      <c r="B2186" s="1" t="s">
        <v>2185</v>
      </c>
      <c r="C2186" s="1" t="s">
        <v>6294</v>
      </c>
      <c r="D2186" s="4">
        <v>10000</v>
      </c>
      <c r="E2186" s="4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3">
        <f t="shared" si="204"/>
        <v>2.8473999999999999</v>
      </c>
      <c r="P2186" s="5">
        <f t="shared" si="205"/>
        <v>107.04511278195488</v>
      </c>
      <c r="Q2186" s="3" t="str">
        <f t="shared" si="206"/>
        <v>games</v>
      </c>
      <c r="R2186" t="str">
        <f t="shared" si="207"/>
        <v>tabletop games</v>
      </c>
      <c r="S2186" s="13">
        <f t="shared" si="208"/>
        <v>42380.690289351856</v>
      </c>
      <c r="T2186" s="13">
        <f t="shared" si="209"/>
        <v>42394.666666666672</v>
      </c>
    </row>
    <row r="2187" spans="1:20" ht="48">
      <c r="A2187">
        <v>2185</v>
      </c>
      <c r="B2187" s="1" t="s">
        <v>2186</v>
      </c>
      <c r="C2187" s="1" t="s">
        <v>6295</v>
      </c>
      <c r="D2187" s="4">
        <v>5000</v>
      </c>
      <c r="E2187" s="4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3">
        <f t="shared" si="204"/>
        <v>18.569700000000001</v>
      </c>
      <c r="P2187" s="5">
        <f t="shared" si="205"/>
        <v>149.03451043338683</v>
      </c>
      <c r="Q2187" s="3" t="str">
        <f t="shared" si="206"/>
        <v>games</v>
      </c>
      <c r="R2187" t="str">
        <f t="shared" si="207"/>
        <v>tabletop games</v>
      </c>
      <c r="S2187" s="13">
        <f t="shared" si="208"/>
        <v>41319.349988425929</v>
      </c>
      <c r="T2187" s="13">
        <f t="shared" si="209"/>
        <v>41359.349988425929</v>
      </c>
    </row>
    <row r="2188" spans="1:20" ht="32">
      <c r="A2188">
        <v>2186</v>
      </c>
      <c r="B2188" s="1" t="s">
        <v>2187</v>
      </c>
      <c r="C2188" s="1" t="s">
        <v>6296</v>
      </c>
      <c r="D2188" s="4">
        <v>20000</v>
      </c>
      <c r="E2188" s="4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3">
        <f t="shared" si="204"/>
        <v>1.0967499999999999</v>
      </c>
      <c r="P2188" s="5">
        <f t="shared" si="205"/>
        <v>55.956632653061227</v>
      </c>
      <c r="Q2188" s="3" t="str">
        <f t="shared" si="206"/>
        <v>games</v>
      </c>
      <c r="R2188" t="str">
        <f t="shared" si="207"/>
        <v>tabletop games</v>
      </c>
      <c r="S2188" s="13">
        <f t="shared" si="208"/>
        <v>42583.615081018521</v>
      </c>
      <c r="T2188" s="13">
        <f t="shared" si="209"/>
        <v>42620.083333333328</v>
      </c>
    </row>
    <row r="2189" spans="1:20" ht="48">
      <c r="A2189">
        <v>2187</v>
      </c>
      <c r="B2189" s="1" t="s">
        <v>2188</v>
      </c>
      <c r="C2189" s="1" t="s">
        <v>6297</v>
      </c>
      <c r="D2189" s="4">
        <v>20000</v>
      </c>
      <c r="E2189" s="4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3">
        <f t="shared" si="204"/>
        <v>10.146425000000001</v>
      </c>
      <c r="P2189" s="5">
        <f t="shared" si="205"/>
        <v>56.970381807973048</v>
      </c>
      <c r="Q2189" s="3" t="str">
        <f t="shared" si="206"/>
        <v>games</v>
      </c>
      <c r="R2189" t="str">
        <f t="shared" si="207"/>
        <v>tabletop games</v>
      </c>
      <c r="S2189" s="13">
        <f t="shared" si="208"/>
        <v>42068.209097222221</v>
      </c>
      <c r="T2189" s="13">
        <f t="shared" si="209"/>
        <v>42097.165972222225</v>
      </c>
    </row>
    <row r="2190" spans="1:20" ht="48">
      <c r="A2190">
        <v>2188</v>
      </c>
      <c r="B2190" s="1" t="s">
        <v>2189</v>
      </c>
      <c r="C2190" s="1" t="s">
        <v>6298</v>
      </c>
      <c r="D2190" s="4">
        <v>5494</v>
      </c>
      <c r="E2190" s="4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3">
        <f t="shared" si="204"/>
        <v>4.1217692027666546</v>
      </c>
      <c r="P2190" s="5">
        <f t="shared" si="205"/>
        <v>44.056420233463037</v>
      </c>
      <c r="Q2190" s="3" t="str">
        <f t="shared" si="206"/>
        <v>games</v>
      </c>
      <c r="R2190" t="str">
        <f t="shared" si="207"/>
        <v>tabletop games</v>
      </c>
      <c r="S2190" s="13">
        <f t="shared" si="208"/>
        <v>42633.586122685185</v>
      </c>
      <c r="T2190" s="13">
        <f t="shared" si="209"/>
        <v>42668.708333333328</v>
      </c>
    </row>
    <row r="2191" spans="1:20" ht="48">
      <c r="A2191">
        <v>2189</v>
      </c>
      <c r="B2191" s="1" t="s">
        <v>2190</v>
      </c>
      <c r="C2191" s="1" t="s">
        <v>6299</v>
      </c>
      <c r="D2191" s="4">
        <v>1200</v>
      </c>
      <c r="E2191" s="4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3">
        <f t="shared" si="204"/>
        <v>5.0324999999999998</v>
      </c>
      <c r="P2191" s="5">
        <f t="shared" si="205"/>
        <v>68.625</v>
      </c>
      <c r="Q2191" s="3" t="str">
        <f t="shared" si="206"/>
        <v>games</v>
      </c>
      <c r="R2191" t="str">
        <f t="shared" si="207"/>
        <v>tabletop games</v>
      </c>
      <c r="S2191" s="13">
        <f t="shared" si="208"/>
        <v>42467.788194444445</v>
      </c>
      <c r="T2191" s="13">
        <f t="shared" si="209"/>
        <v>42481.916666666672</v>
      </c>
    </row>
    <row r="2192" spans="1:20" ht="48">
      <c r="A2192">
        <v>2190</v>
      </c>
      <c r="B2192" s="1" t="s">
        <v>2191</v>
      </c>
      <c r="C2192" s="1" t="s">
        <v>6300</v>
      </c>
      <c r="D2192" s="4">
        <v>19000</v>
      </c>
      <c r="E2192" s="4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3">
        <f t="shared" si="204"/>
        <v>1.8461052631578947</v>
      </c>
      <c r="P2192" s="5">
        <f t="shared" si="205"/>
        <v>65.318435754189949</v>
      </c>
      <c r="Q2192" s="3" t="str">
        <f t="shared" si="206"/>
        <v>games</v>
      </c>
      <c r="R2192" t="str">
        <f t="shared" si="207"/>
        <v>tabletop games</v>
      </c>
      <c r="S2192" s="13">
        <f t="shared" si="208"/>
        <v>42417.625046296293</v>
      </c>
      <c r="T2192" s="13">
        <f t="shared" si="209"/>
        <v>42452.290972222225</v>
      </c>
    </row>
    <row r="2193" spans="1:20" ht="48">
      <c r="A2193">
        <v>2191</v>
      </c>
      <c r="B2193" s="1" t="s">
        <v>2192</v>
      </c>
      <c r="C2193" s="1" t="s">
        <v>6301</v>
      </c>
      <c r="D2193" s="4">
        <v>750</v>
      </c>
      <c r="E2193" s="4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3">
        <f t="shared" si="204"/>
        <v>1.1973333333333334</v>
      </c>
      <c r="P2193" s="5">
        <f t="shared" si="205"/>
        <v>35.92</v>
      </c>
      <c r="Q2193" s="3" t="str">
        <f t="shared" si="206"/>
        <v>games</v>
      </c>
      <c r="R2193" t="str">
        <f t="shared" si="207"/>
        <v>tabletop games</v>
      </c>
      <c r="S2193" s="13">
        <f t="shared" si="208"/>
        <v>42768.833645833336</v>
      </c>
      <c r="T2193" s="13">
        <f t="shared" si="209"/>
        <v>42780.833645833336</v>
      </c>
    </row>
    <row r="2194" spans="1:20" ht="48">
      <c r="A2194">
        <v>2192</v>
      </c>
      <c r="B2194" s="1" t="s">
        <v>2193</v>
      </c>
      <c r="C2194" s="1" t="s">
        <v>6302</v>
      </c>
      <c r="D2194" s="4">
        <v>12000</v>
      </c>
      <c r="E2194" s="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3">
        <f t="shared" si="204"/>
        <v>10.812401666666668</v>
      </c>
      <c r="P2194" s="5">
        <f t="shared" si="205"/>
        <v>40.070667078443485</v>
      </c>
      <c r="Q2194" s="3" t="str">
        <f t="shared" si="206"/>
        <v>games</v>
      </c>
      <c r="R2194" t="str">
        <f t="shared" si="207"/>
        <v>tabletop games</v>
      </c>
      <c r="S2194" s="13">
        <f t="shared" si="208"/>
        <v>42691.8512037037</v>
      </c>
      <c r="T2194" s="13">
        <f t="shared" si="209"/>
        <v>42719.958333333328</v>
      </c>
    </row>
    <row r="2195" spans="1:20" ht="48">
      <c r="A2195">
        <v>2193</v>
      </c>
      <c r="B2195" s="1" t="s">
        <v>2194</v>
      </c>
      <c r="C2195" s="1" t="s">
        <v>6303</v>
      </c>
      <c r="D2195" s="4">
        <v>15000</v>
      </c>
      <c r="E2195" s="4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3">
        <f t="shared" si="204"/>
        <v>4.5237333333333334</v>
      </c>
      <c r="P2195" s="5">
        <f t="shared" si="205"/>
        <v>75.647714604236342</v>
      </c>
      <c r="Q2195" s="3" t="str">
        <f t="shared" si="206"/>
        <v>games</v>
      </c>
      <c r="R2195" t="str">
        <f t="shared" si="207"/>
        <v>tabletop games</v>
      </c>
      <c r="S2195" s="13">
        <f t="shared" si="208"/>
        <v>42664.405925925923</v>
      </c>
      <c r="T2195" s="13">
        <f t="shared" si="209"/>
        <v>42695.207638888889</v>
      </c>
    </row>
    <row r="2196" spans="1:20" ht="48">
      <c r="A2196">
        <v>2194</v>
      </c>
      <c r="B2196" s="1" t="s">
        <v>2195</v>
      </c>
      <c r="C2196" s="1" t="s">
        <v>6304</v>
      </c>
      <c r="D2196" s="4">
        <v>10000</v>
      </c>
      <c r="E2196" s="4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3">
        <f t="shared" si="204"/>
        <v>5.3737000000000004</v>
      </c>
      <c r="P2196" s="5">
        <f t="shared" si="205"/>
        <v>61.203872437357631</v>
      </c>
      <c r="Q2196" s="3" t="str">
        <f t="shared" si="206"/>
        <v>games</v>
      </c>
      <c r="R2196" t="str">
        <f t="shared" si="207"/>
        <v>tabletop games</v>
      </c>
      <c r="S2196" s="13">
        <f t="shared" si="208"/>
        <v>42425.757986111115</v>
      </c>
      <c r="T2196" s="13">
        <f t="shared" si="209"/>
        <v>42455.716319444444</v>
      </c>
    </row>
    <row r="2197" spans="1:20" ht="32">
      <c r="A2197">
        <v>2195</v>
      </c>
      <c r="B2197" s="1" t="s">
        <v>2196</v>
      </c>
      <c r="C2197" s="1" t="s">
        <v>6305</v>
      </c>
      <c r="D2197" s="4">
        <v>4600</v>
      </c>
      <c r="E2197" s="4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3">
        <f t="shared" si="204"/>
        <v>1.2032608695652174</v>
      </c>
      <c r="P2197" s="5">
        <f t="shared" si="205"/>
        <v>48.130434782608695</v>
      </c>
      <c r="Q2197" s="3" t="str">
        <f t="shared" si="206"/>
        <v>games</v>
      </c>
      <c r="R2197" t="str">
        <f t="shared" si="207"/>
        <v>tabletop games</v>
      </c>
      <c r="S2197" s="13">
        <f t="shared" si="208"/>
        <v>42197.771990740745</v>
      </c>
      <c r="T2197" s="13">
        <f t="shared" si="209"/>
        <v>42227.771990740745</v>
      </c>
    </row>
    <row r="2198" spans="1:20" ht="32">
      <c r="A2198">
        <v>2196</v>
      </c>
      <c r="B2198" s="1" t="s">
        <v>2197</v>
      </c>
      <c r="C2198" s="1" t="s">
        <v>6306</v>
      </c>
      <c r="D2198" s="4">
        <v>14000</v>
      </c>
      <c r="E2198" s="4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3">
        <f t="shared" si="204"/>
        <v>1.1383571428571428</v>
      </c>
      <c r="P2198" s="5">
        <f t="shared" si="205"/>
        <v>68.106837606837601</v>
      </c>
      <c r="Q2198" s="3" t="str">
        <f t="shared" si="206"/>
        <v>games</v>
      </c>
      <c r="R2198" t="str">
        <f t="shared" si="207"/>
        <v>tabletop games</v>
      </c>
      <c r="S2198" s="13">
        <f t="shared" si="208"/>
        <v>42675.487291666665</v>
      </c>
      <c r="T2198" s="13">
        <f t="shared" si="209"/>
        <v>42706.291666666672</v>
      </c>
    </row>
    <row r="2199" spans="1:20" ht="48">
      <c r="A2199">
        <v>2197</v>
      </c>
      <c r="B2199" s="1" t="s">
        <v>2198</v>
      </c>
      <c r="C2199" s="1" t="s">
        <v>6307</v>
      </c>
      <c r="D2199" s="4">
        <v>30000</v>
      </c>
      <c r="E2199" s="4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3">
        <f t="shared" si="204"/>
        <v>9.5103109999999997</v>
      </c>
      <c r="P2199" s="5">
        <f t="shared" si="205"/>
        <v>65.891300230946882</v>
      </c>
      <c r="Q2199" s="3" t="str">
        <f t="shared" si="206"/>
        <v>games</v>
      </c>
      <c r="R2199" t="str">
        <f t="shared" si="207"/>
        <v>tabletop games</v>
      </c>
      <c r="S2199" s="13">
        <f t="shared" si="208"/>
        <v>42033.584016203706</v>
      </c>
      <c r="T2199" s="13">
        <f t="shared" si="209"/>
        <v>42063.584016203706</v>
      </c>
    </row>
    <row r="2200" spans="1:20" ht="48">
      <c r="A2200">
        <v>2198</v>
      </c>
      <c r="B2200" s="1" t="s">
        <v>2199</v>
      </c>
      <c r="C2200" s="1" t="s">
        <v>6308</v>
      </c>
      <c r="D2200" s="4">
        <v>40000</v>
      </c>
      <c r="E2200" s="4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3">
        <f t="shared" si="204"/>
        <v>1.3289249999999999</v>
      </c>
      <c r="P2200" s="5">
        <f t="shared" si="205"/>
        <v>81.654377880184327</v>
      </c>
      <c r="Q2200" s="3" t="str">
        <f t="shared" si="206"/>
        <v>games</v>
      </c>
      <c r="R2200" t="str">
        <f t="shared" si="207"/>
        <v>tabletop games</v>
      </c>
      <c r="S2200" s="13">
        <f t="shared" si="208"/>
        <v>42292.513888888891</v>
      </c>
      <c r="T2200" s="13">
        <f t="shared" si="209"/>
        <v>42322.555555555555</v>
      </c>
    </row>
    <row r="2201" spans="1:20" ht="32">
      <c r="A2201">
        <v>2199</v>
      </c>
      <c r="B2201" s="1" t="s">
        <v>2200</v>
      </c>
      <c r="C2201" s="1" t="s">
        <v>6309</v>
      </c>
      <c r="D2201" s="4">
        <v>9000</v>
      </c>
      <c r="E2201" s="4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3">
        <f t="shared" si="204"/>
        <v>1.4697777777777778</v>
      </c>
      <c r="P2201" s="5">
        <f t="shared" si="205"/>
        <v>52.701195219123505</v>
      </c>
      <c r="Q2201" s="3" t="str">
        <f t="shared" si="206"/>
        <v>games</v>
      </c>
      <c r="R2201" t="str">
        <f t="shared" si="207"/>
        <v>tabletop games</v>
      </c>
      <c r="S2201" s="13">
        <f t="shared" si="208"/>
        <v>42262.416643518518</v>
      </c>
      <c r="T2201" s="13">
        <f t="shared" si="209"/>
        <v>42292.416643518518</v>
      </c>
    </row>
    <row r="2202" spans="1:20" ht="48">
      <c r="A2202">
        <v>2200</v>
      </c>
      <c r="B2202" s="1" t="s">
        <v>2201</v>
      </c>
      <c r="C2202" s="1" t="s">
        <v>6310</v>
      </c>
      <c r="D2202" s="4">
        <v>2000</v>
      </c>
      <c r="E2202" s="4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3">
        <f t="shared" si="204"/>
        <v>5.4215</v>
      </c>
      <c r="P2202" s="5">
        <f t="shared" si="205"/>
        <v>41.228136882129277</v>
      </c>
      <c r="Q2202" s="3" t="str">
        <f t="shared" si="206"/>
        <v>games</v>
      </c>
      <c r="R2202" t="str">
        <f t="shared" si="207"/>
        <v>tabletop games</v>
      </c>
      <c r="S2202" s="13">
        <f t="shared" si="208"/>
        <v>42163.625787037032</v>
      </c>
      <c r="T2202" s="13">
        <f t="shared" si="209"/>
        <v>42191.125</v>
      </c>
    </row>
    <row r="2203" spans="1:20" ht="48">
      <c r="A2203">
        <v>2201</v>
      </c>
      <c r="B2203" s="1" t="s">
        <v>2202</v>
      </c>
      <c r="C2203" s="1" t="s">
        <v>6311</v>
      </c>
      <c r="D2203" s="4">
        <v>110</v>
      </c>
      <c r="E2203" s="4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3">
        <f t="shared" si="204"/>
        <v>3.8271818181818182</v>
      </c>
      <c r="P2203" s="5">
        <f t="shared" si="205"/>
        <v>15.035357142857142</v>
      </c>
      <c r="Q2203" s="3" t="str">
        <f t="shared" si="206"/>
        <v>music</v>
      </c>
      <c r="R2203" t="str">
        <f t="shared" si="207"/>
        <v>electronic music</v>
      </c>
      <c r="S2203" s="13">
        <f t="shared" si="208"/>
        <v>41276.846817129634</v>
      </c>
      <c r="T2203" s="13">
        <f t="shared" si="209"/>
        <v>41290.846817129634</v>
      </c>
    </row>
    <row r="2204" spans="1:20" ht="32">
      <c r="A2204">
        <v>2202</v>
      </c>
      <c r="B2204" s="1" t="s">
        <v>2203</v>
      </c>
      <c r="C2204" s="1" t="s">
        <v>6312</v>
      </c>
      <c r="D2204" s="4">
        <v>4000</v>
      </c>
      <c r="E2204" s="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3">
        <f t="shared" si="204"/>
        <v>7.0418124999999998</v>
      </c>
      <c r="P2204" s="5">
        <f t="shared" si="205"/>
        <v>39.066920943134534</v>
      </c>
      <c r="Q2204" s="3" t="str">
        <f t="shared" si="206"/>
        <v>music</v>
      </c>
      <c r="R2204" t="str">
        <f t="shared" si="207"/>
        <v>electronic music</v>
      </c>
      <c r="S2204" s="13">
        <f t="shared" si="208"/>
        <v>41184.849166666667</v>
      </c>
      <c r="T2204" s="13">
        <f t="shared" si="209"/>
        <v>41214.849166666667</v>
      </c>
    </row>
    <row r="2205" spans="1:20" ht="48">
      <c r="A2205">
        <v>2203</v>
      </c>
      <c r="B2205" s="1" t="s">
        <v>2204</v>
      </c>
      <c r="C2205" s="1" t="s">
        <v>6313</v>
      </c>
      <c r="D2205" s="4">
        <v>2000</v>
      </c>
      <c r="E2205" s="4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3">
        <f t="shared" si="204"/>
        <v>1.0954999999999999</v>
      </c>
      <c r="P2205" s="5">
        <f t="shared" si="205"/>
        <v>43.82</v>
      </c>
      <c r="Q2205" s="3" t="str">
        <f t="shared" si="206"/>
        <v>music</v>
      </c>
      <c r="R2205" t="str">
        <f t="shared" si="207"/>
        <v>electronic music</v>
      </c>
      <c r="S2205" s="13">
        <f t="shared" si="208"/>
        <v>42241.85974537037</v>
      </c>
      <c r="T2205" s="13">
        <f t="shared" si="209"/>
        <v>42271.85974537037</v>
      </c>
    </row>
    <row r="2206" spans="1:20" ht="48">
      <c r="A2206">
        <v>2204</v>
      </c>
      <c r="B2206" s="1" t="s">
        <v>2205</v>
      </c>
      <c r="C2206" s="1" t="s">
        <v>6314</v>
      </c>
      <c r="D2206" s="4">
        <v>1500</v>
      </c>
      <c r="E2206" s="4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3">
        <f t="shared" si="204"/>
        <v>1.3286666666666667</v>
      </c>
      <c r="P2206" s="5">
        <f t="shared" si="205"/>
        <v>27.301369863013697</v>
      </c>
      <c r="Q2206" s="3" t="str">
        <f t="shared" si="206"/>
        <v>music</v>
      </c>
      <c r="R2206" t="str">
        <f t="shared" si="207"/>
        <v>electronic music</v>
      </c>
      <c r="S2206" s="13">
        <f t="shared" si="208"/>
        <v>41312.311562499999</v>
      </c>
      <c r="T2206" s="13">
        <f t="shared" si="209"/>
        <v>41342.311562499999</v>
      </c>
    </row>
    <row r="2207" spans="1:20" ht="48">
      <c r="A2207">
        <v>2205</v>
      </c>
      <c r="B2207" s="1" t="s">
        <v>2206</v>
      </c>
      <c r="C2207" s="1" t="s">
        <v>6315</v>
      </c>
      <c r="D2207" s="4">
        <v>750</v>
      </c>
      <c r="E2207" s="4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3">
        <f t="shared" si="204"/>
        <v>1.52</v>
      </c>
      <c r="P2207" s="5">
        <f t="shared" si="205"/>
        <v>42.222222222222221</v>
      </c>
      <c r="Q2207" s="3" t="str">
        <f t="shared" si="206"/>
        <v>music</v>
      </c>
      <c r="R2207" t="str">
        <f t="shared" si="207"/>
        <v>electronic music</v>
      </c>
      <c r="S2207" s="13">
        <f t="shared" si="208"/>
        <v>41031.82163194444</v>
      </c>
      <c r="T2207" s="13">
        <f t="shared" si="209"/>
        <v>41061.82163194444</v>
      </c>
    </row>
    <row r="2208" spans="1:20" ht="48">
      <c r="A2208">
        <v>2206</v>
      </c>
      <c r="B2208" s="1" t="s">
        <v>2207</v>
      </c>
      <c r="C2208" s="1" t="s">
        <v>6316</v>
      </c>
      <c r="D2208" s="4">
        <v>1100</v>
      </c>
      <c r="E2208" s="4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3">
        <f t="shared" si="204"/>
        <v>1.0272727272727273</v>
      </c>
      <c r="P2208" s="5">
        <f t="shared" si="205"/>
        <v>33.235294117647058</v>
      </c>
      <c r="Q2208" s="3" t="str">
        <f t="shared" si="206"/>
        <v>music</v>
      </c>
      <c r="R2208" t="str">
        <f t="shared" si="207"/>
        <v>electronic music</v>
      </c>
      <c r="S2208" s="13">
        <f t="shared" si="208"/>
        <v>40997.257222222222</v>
      </c>
      <c r="T2208" s="13">
        <f t="shared" si="209"/>
        <v>41015.257222222222</v>
      </c>
    </row>
    <row r="2209" spans="1:20" ht="48">
      <c r="A2209">
        <v>2207</v>
      </c>
      <c r="B2209" s="1" t="s">
        <v>2208</v>
      </c>
      <c r="C2209" s="1" t="s">
        <v>6317</v>
      </c>
      <c r="D2209" s="4">
        <v>2000</v>
      </c>
      <c r="E2209" s="4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3">
        <f t="shared" si="204"/>
        <v>1</v>
      </c>
      <c r="P2209" s="5">
        <f t="shared" si="205"/>
        <v>285.71428571428572</v>
      </c>
      <c r="Q2209" s="3" t="str">
        <f t="shared" si="206"/>
        <v>music</v>
      </c>
      <c r="R2209" t="str">
        <f t="shared" si="207"/>
        <v>electronic music</v>
      </c>
      <c r="S2209" s="13">
        <f t="shared" si="208"/>
        <v>41564.194131944445</v>
      </c>
      <c r="T2209" s="13">
        <f t="shared" si="209"/>
        <v>41594.235798611109</v>
      </c>
    </row>
    <row r="2210" spans="1:20" ht="48">
      <c r="A2210">
        <v>2208</v>
      </c>
      <c r="B2210" s="1" t="s">
        <v>2209</v>
      </c>
      <c r="C2210" s="1" t="s">
        <v>6318</v>
      </c>
      <c r="D2210" s="4">
        <v>1000</v>
      </c>
      <c r="E2210" s="4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3">
        <f t="shared" si="204"/>
        <v>1.016</v>
      </c>
      <c r="P2210" s="5">
        <f t="shared" si="205"/>
        <v>42.333333333333336</v>
      </c>
      <c r="Q2210" s="3" t="str">
        <f t="shared" si="206"/>
        <v>music</v>
      </c>
      <c r="R2210" t="str">
        <f t="shared" si="207"/>
        <v>electronic music</v>
      </c>
      <c r="S2210" s="13">
        <f t="shared" si="208"/>
        <v>40946.882245370369</v>
      </c>
      <c r="T2210" s="13">
        <f t="shared" si="209"/>
        <v>41006.166666666664</v>
      </c>
    </row>
    <row r="2211" spans="1:20" ht="32">
      <c r="A2211">
        <v>2209</v>
      </c>
      <c r="B2211" s="1" t="s">
        <v>2210</v>
      </c>
      <c r="C2211" s="1" t="s">
        <v>6319</v>
      </c>
      <c r="D2211" s="4">
        <v>500</v>
      </c>
      <c r="E2211" s="4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3">
        <f t="shared" si="204"/>
        <v>1.508</v>
      </c>
      <c r="P2211" s="5">
        <f t="shared" si="205"/>
        <v>50.266666666666666</v>
      </c>
      <c r="Q2211" s="3" t="str">
        <f t="shared" si="206"/>
        <v>music</v>
      </c>
      <c r="R2211" t="str">
        <f t="shared" si="207"/>
        <v>electronic music</v>
      </c>
      <c r="S2211" s="13">
        <f t="shared" si="208"/>
        <v>41732.479675925926</v>
      </c>
      <c r="T2211" s="13">
        <f t="shared" si="209"/>
        <v>41743.958333333336</v>
      </c>
    </row>
    <row r="2212" spans="1:20" ht="48">
      <c r="A2212">
        <v>2210</v>
      </c>
      <c r="B2212" s="1" t="s">
        <v>2211</v>
      </c>
      <c r="C2212" s="1" t="s">
        <v>6320</v>
      </c>
      <c r="D2212" s="4">
        <v>4000</v>
      </c>
      <c r="E2212" s="4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3">
        <f t="shared" si="204"/>
        <v>1.11425</v>
      </c>
      <c r="P2212" s="5">
        <f t="shared" si="205"/>
        <v>61.902777777777779</v>
      </c>
      <c r="Q2212" s="3" t="str">
        <f t="shared" si="206"/>
        <v>music</v>
      </c>
      <c r="R2212" t="str">
        <f t="shared" si="207"/>
        <v>electronic music</v>
      </c>
      <c r="S2212" s="13">
        <f t="shared" si="208"/>
        <v>40956.066087962965</v>
      </c>
      <c r="T2212" s="13">
        <f t="shared" si="209"/>
        <v>41013.73333333333</v>
      </c>
    </row>
    <row r="2213" spans="1:20" ht="48">
      <c r="A2213">
        <v>2211</v>
      </c>
      <c r="B2213" s="1" t="s">
        <v>2212</v>
      </c>
      <c r="C2213" s="1" t="s">
        <v>6321</v>
      </c>
      <c r="D2213" s="4">
        <v>2500</v>
      </c>
      <c r="E2213" s="4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3">
        <f t="shared" si="204"/>
        <v>1.956</v>
      </c>
      <c r="P2213" s="5">
        <f t="shared" si="205"/>
        <v>40.75</v>
      </c>
      <c r="Q2213" s="3" t="str">
        <f t="shared" si="206"/>
        <v>music</v>
      </c>
      <c r="R2213" t="str">
        <f t="shared" si="207"/>
        <v>electronic music</v>
      </c>
      <c r="S2213" s="13">
        <f t="shared" si="208"/>
        <v>41716.785011574073</v>
      </c>
      <c r="T2213" s="13">
        <f t="shared" si="209"/>
        <v>41739.290972222225</v>
      </c>
    </row>
    <row r="2214" spans="1:20" ht="48">
      <c r="A2214">
        <v>2212</v>
      </c>
      <c r="B2214" s="1" t="s">
        <v>2213</v>
      </c>
      <c r="C2214" s="1" t="s">
        <v>6322</v>
      </c>
      <c r="D2214" s="4">
        <v>6000</v>
      </c>
      <c r="E2214" s="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3">
        <f t="shared" si="204"/>
        <v>1.1438333333333333</v>
      </c>
      <c r="P2214" s="5">
        <f t="shared" si="205"/>
        <v>55.796747967479675</v>
      </c>
      <c r="Q2214" s="3" t="str">
        <f t="shared" si="206"/>
        <v>music</v>
      </c>
      <c r="R2214" t="str">
        <f t="shared" si="207"/>
        <v>electronic music</v>
      </c>
      <c r="S2214" s="13">
        <f t="shared" si="208"/>
        <v>41548.747418981482</v>
      </c>
      <c r="T2214" s="13">
        <f t="shared" si="209"/>
        <v>41582.041666666664</v>
      </c>
    </row>
    <row r="2215" spans="1:20" ht="48">
      <c r="A2215">
        <v>2213</v>
      </c>
      <c r="B2215" s="1" t="s">
        <v>2214</v>
      </c>
      <c r="C2215" s="1" t="s">
        <v>6323</v>
      </c>
      <c r="D2215" s="4">
        <v>5</v>
      </c>
      <c r="E2215" s="4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3">
        <f t="shared" si="204"/>
        <v>2</v>
      </c>
      <c r="P2215" s="5">
        <f t="shared" si="205"/>
        <v>10</v>
      </c>
      <c r="Q2215" s="3" t="str">
        <f t="shared" si="206"/>
        <v>music</v>
      </c>
      <c r="R2215" t="str">
        <f t="shared" si="207"/>
        <v>electronic music</v>
      </c>
      <c r="S2215" s="13">
        <f t="shared" si="208"/>
        <v>42109.826145833329</v>
      </c>
      <c r="T2215" s="13">
        <f t="shared" si="209"/>
        <v>42139.826145833329</v>
      </c>
    </row>
    <row r="2216" spans="1:20" ht="48">
      <c r="A2216">
        <v>2214</v>
      </c>
      <c r="B2216" s="1" t="s">
        <v>2215</v>
      </c>
      <c r="C2216" s="1" t="s">
        <v>6324</v>
      </c>
      <c r="D2216" s="4">
        <v>600</v>
      </c>
      <c r="E2216" s="4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3">
        <f t="shared" si="204"/>
        <v>2.9250166666666666</v>
      </c>
      <c r="P2216" s="5">
        <f t="shared" si="205"/>
        <v>73.125416666666666</v>
      </c>
      <c r="Q2216" s="3" t="str">
        <f t="shared" si="206"/>
        <v>music</v>
      </c>
      <c r="R2216" t="str">
        <f t="shared" si="207"/>
        <v>electronic music</v>
      </c>
      <c r="S2216" s="13">
        <f t="shared" si="208"/>
        <v>41646.792222222226</v>
      </c>
      <c r="T2216" s="13">
        <f t="shared" si="209"/>
        <v>41676.792222222226</v>
      </c>
    </row>
    <row r="2217" spans="1:20" ht="32">
      <c r="A2217">
        <v>2215</v>
      </c>
      <c r="B2217" s="1" t="s">
        <v>2216</v>
      </c>
      <c r="C2217" s="1" t="s">
        <v>6325</v>
      </c>
      <c r="D2217" s="4">
        <v>550</v>
      </c>
      <c r="E2217" s="4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3">
        <f t="shared" si="204"/>
        <v>1.5636363636363637</v>
      </c>
      <c r="P2217" s="5">
        <f t="shared" si="205"/>
        <v>26.060606060606062</v>
      </c>
      <c r="Q2217" s="3" t="str">
        <f t="shared" si="206"/>
        <v>music</v>
      </c>
      <c r="R2217" t="str">
        <f t="shared" si="207"/>
        <v>electronic music</v>
      </c>
      <c r="S2217" s="13">
        <f t="shared" si="208"/>
        <v>40958.717268518521</v>
      </c>
      <c r="T2217" s="13">
        <f t="shared" si="209"/>
        <v>40981.290972222225</v>
      </c>
    </row>
    <row r="2218" spans="1:20" ht="48">
      <c r="A2218">
        <v>2216</v>
      </c>
      <c r="B2218" s="1" t="s">
        <v>2217</v>
      </c>
      <c r="C2218" s="1" t="s">
        <v>6326</v>
      </c>
      <c r="D2218" s="4">
        <v>300</v>
      </c>
      <c r="E2218" s="4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3">
        <f t="shared" si="204"/>
        <v>1.0566666666666666</v>
      </c>
      <c r="P2218" s="5">
        <f t="shared" si="205"/>
        <v>22.642857142857142</v>
      </c>
      <c r="Q2218" s="3" t="str">
        <f t="shared" si="206"/>
        <v>music</v>
      </c>
      <c r="R2218" t="str">
        <f t="shared" si="207"/>
        <v>electronic music</v>
      </c>
      <c r="S2218" s="13">
        <f t="shared" si="208"/>
        <v>42194.751678240747</v>
      </c>
      <c r="T2218" s="13">
        <f t="shared" si="209"/>
        <v>42208.751678240747</v>
      </c>
    </row>
    <row r="2219" spans="1:20" ht="48">
      <c r="A2219">
        <v>2217</v>
      </c>
      <c r="B2219" s="1" t="s">
        <v>2218</v>
      </c>
      <c r="C2219" s="1" t="s">
        <v>6327</v>
      </c>
      <c r="D2219" s="4">
        <v>420</v>
      </c>
      <c r="E2219" s="4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3">
        <f t="shared" si="204"/>
        <v>1.0119047619047619</v>
      </c>
      <c r="P2219" s="5">
        <f t="shared" si="205"/>
        <v>47.222222222222221</v>
      </c>
      <c r="Q2219" s="3" t="str">
        <f t="shared" si="206"/>
        <v>music</v>
      </c>
      <c r="R2219" t="str">
        <f t="shared" si="207"/>
        <v>electronic music</v>
      </c>
      <c r="S2219" s="13">
        <f t="shared" si="208"/>
        <v>42299.776770833334</v>
      </c>
      <c r="T2219" s="13">
        <f t="shared" si="209"/>
        <v>42310.333333333328</v>
      </c>
    </row>
    <row r="2220" spans="1:20" ht="48">
      <c r="A2220">
        <v>2218</v>
      </c>
      <c r="B2220" s="1" t="s">
        <v>2219</v>
      </c>
      <c r="C2220" s="1" t="s">
        <v>6328</v>
      </c>
      <c r="D2220" s="4">
        <v>2000</v>
      </c>
      <c r="E2220" s="4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3">
        <f t="shared" si="204"/>
        <v>1.2283299999999999</v>
      </c>
      <c r="P2220" s="5">
        <f t="shared" si="205"/>
        <v>32.324473684210524</v>
      </c>
      <c r="Q2220" s="3" t="str">
        <f t="shared" si="206"/>
        <v>music</v>
      </c>
      <c r="R2220" t="str">
        <f t="shared" si="207"/>
        <v>electronic music</v>
      </c>
      <c r="S2220" s="13">
        <f t="shared" si="208"/>
        <v>41127.812303240738</v>
      </c>
      <c r="T2220" s="13">
        <f t="shared" si="209"/>
        <v>41150</v>
      </c>
    </row>
    <row r="2221" spans="1:20" ht="48">
      <c r="A2221">
        <v>2219</v>
      </c>
      <c r="B2221" s="1" t="s">
        <v>2220</v>
      </c>
      <c r="C2221" s="1" t="s">
        <v>6329</v>
      </c>
      <c r="D2221" s="4">
        <v>1000</v>
      </c>
      <c r="E2221" s="4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3">
        <f t="shared" si="204"/>
        <v>1.0149999999999999</v>
      </c>
      <c r="P2221" s="5">
        <f t="shared" si="205"/>
        <v>53.421052631578945</v>
      </c>
      <c r="Q2221" s="3" t="str">
        <f t="shared" si="206"/>
        <v>music</v>
      </c>
      <c r="R2221" t="str">
        <f t="shared" si="207"/>
        <v>electronic music</v>
      </c>
      <c r="S2221" s="13">
        <f t="shared" si="208"/>
        <v>42205.718888888892</v>
      </c>
      <c r="T2221" s="13">
        <f t="shared" si="209"/>
        <v>42235.718888888892</v>
      </c>
    </row>
    <row r="2222" spans="1:20" ht="48">
      <c r="A2222">
        <v>2220</v>
      </c>
      <c r="B2222" s="1" t="s">
        <v>2221</v>
      </c>
      <c r="C2222" s="1" t="s">
        <v>6330</v>
      </c>
      <c r="D2222" s="4">
        <v>3500</v>
      </c>
      <c r="E2222" s="4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3">
        <f t="shared" si="204"/>
        <v>1.0114285714285713</v>
      </c>
      <c r="P2222" s="5">
        <f t="shared" si="205"/>
        <v>51.304347826086953</v>
      </c>
      <c r="Q2222" s="3" t="str">
        <f t="shared" si="206"/>
        <v>music</v>
      </c>
      <c r="R2222" t="str">
        <f t="shared" si="207"/>
        <v>electronic music</v>
      </c>
      <c r="S2222" s="13">
        <f t="shared" si="208"/>
        <v>41452.060601851852</v>
      </c>
      <c r="T2222" s="13">
        <f t="shared" si="209"/>
        <v>41482.060601851852</v>
      </c>
    </row>
    <row r="2223" spans="1:20" ht="48">
      <c r="A2223">
        <v>2221</v>
      </c>
      <c r="B2223" s="1" t="s">
        <v>2222</v>
      </c>
      <c r="C2223" s="1" t="s">
        <v>6331</v>
      </c>
      <c r="D2223" s="4">
        <v>7500</v>
      </c>
      <c r="E2223" s="4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3">
        <f t="shared" si="204"/>
        <v>1.0811999999999999</v>
      </c>
      <c r="P2223" s="5">
        <f t="shared" si="205"/>
        <v>37.197247706422019</v>
      </c>
      <c r="Q2223" s="3" t="str">
        <f t="shared" si="206"/>
        <v>games</v>
      </c>
      <c r="R2223" t="str">
        <f t="shared" si="207"/>
        <v>tabletop games</v>
      </c>
      <c r="S2223" s="13">
        <f t="shared" si="208"/>
        <v>42452.666770833333</v>
      </c>
      <c r="T2223" s="13">
        <f t="shared" si="209"/>
        <v>42483</v>
      </c>
    </row>
    <row r="2224" spans="1:20" ht="48">
      <c r="A2224">
        <v>2222</v>
      </c>
      <c r="B2224" s="1" t="s">
        <v>2223</v>
      </c>
      <c r="C2224" s="1" t="s">
        <v>6332</v>
      </c>
      <c r="D2224" s="4">
        <v>500</v>
      </c>
      <c r="E2224" s="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3">
        <f t="shared" si="204"/>
        <v>1.6259999999999999</v>
      </c>
      <c r="P2224" s="5">
        <f t="shared" si="205"/>
        <v>27.1</v>
      </c>
      <c r="Q2224" s="3" t="str">
        <f t="shared" si="206"/>
        <v>games</v>
      </c>
      <c r="R2224" t="str">
        <f t="shared" si="207"/>
        <v>tabletop games</v>
      </c>
      <c r="S2224" s="13">
        <f t="shared" si="208"/>
        <v>40906.787581018521</v>
      </c>
      <c r="T2224" s="13">
        <f t="shared" si="209"/>
        <v>40936.787581018521</v>
      </c>
    </row>
    <row r="2225" spans="1:20" ht="48">
      <c r="A2225">
        <v>2223</v>
      </c>
      <c r="B2225" s="1" t="s">
        <v>2224</v>
      </c>
      <c r="C2225" s="1" t="s">
        <v>6333</v>
      </c>
      <c r="D2225" s="4">
        <v>19500</v>
      </c>
      <c r="E2225" s="4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3">
        <f t="shared" si="204"/>
        <v>1.0580000000000001</v>
      </c>
      <c r="P2225" s="5">
        <f t="shared" si="205"/>
        <v>206.31</v>
      </c>
      <c r="Q2225" s="3" t="str">
        <f t="shared" si="206"/>
        <v>games</v>
      </c>
      <c r="R2225" t="str">
        <f t="shared" si="207"/>
        <v>tabletop games</v>
      </c>
      <c r="S2225" s="13">
        <f t="shared" si="208"/>
        <v>42152.640833333338</v>
      </c>
      <c r="T2225" s="13">
        <f t="shared" si="209"/>
        <v>42182.640833333338</v>
      </c>
    </row>
    <row r="2226" spans="1:20" ht="48">
      <c r="A2226">
        <v>2224</v>
      </c>
      <c r="B2226" s="1" t="s">
        <v>2225</v>
      </c>
      <c r="C2226" s="1" t="s">
        <v>6334</v>
      </c>
      <c r="D2226" s="4">
        <v>10000</v>
      </c>
      <c r="E2226" s="4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3">
        <f t="shared" si="204"/>
        <v>2.4315000000000002</v>
      </c>
      <c r="P2226" s="5">
        <f t="shared" si="205"/>
        <v>82.145270270270274</v>
      </c>
      <c r="Q2226" s="3" t="str">
        <f t="shared" si="206"/>
        <v>games</v>
      </c>
      <c r="R2226" t="str">
        <f t="shared" si="207"/>
        <v>tabletop games</v>
      </c>
      <c r="S2226" s="13">
        <f t="shared" si="208"/>
        <v>42644.667534722219</v>
      </c>
      <c r="T2226" s="13">
        <f t="shared" si="209"/>
        <v>42672.791666666672</v>
      </c>
    </row>
    <row r="2227" spans="1:20" ht="48">
      <c r="A2227">
        <v>2225</v>
      </c>
      <c r="B2227" s="1" t="s">
        <v>2226</v>
      </c>
      <c r="C2227" s="1" t="s">
        <v>6335</v>
      </c>
      <c r="D2227" s="4">
        <v>21000</v>
      </c>
      <c r="E2227" s="4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3">
        <f t="shared" si="204"/>
        <v>9.4483338095238096</v>
      </c>
      <c r="P2227" s="5">
        <f t="shared" si="205"/>
        <v>164.79651993355483</v>
      </c>
      <c r="Q2227" s="3" t="str">
        <f t="shared" si="206"/>
        <v>games</v>
      </c>
      <c r="R2227" t="str">
        <f t="shared" si="207"/>
        <v>tabletop games</v>
      </c>
      <c r="S2227" s="13">
        <f t="shared" si="208"/>
        <v>41873.79184027778</v>
      </c>
      <c r="T2227" s="13">
        <f t="shared" si="209"/>
        <v>41903.79184027778</v>
      </c>
    </row>
    <row r="2228" spans="1:20" ht="48">
      <c r="A2228">
        <v>2226</v>
      </c>
      <c r="B2228" s="1" t="s">
        <v>2227</v>
      </c>
      <c r="C2228" s="1" t="s">
        <v>6336</v>
      </c>
      <c r="D2228" s="4">
        <v>18000</v>
      </c>
      <c r="E2228" s="4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3">
        <f t="shared" si="204"/>
        <v>1.0846283333333333</v>
      </c>
      <c r="P2228" s="5">
        <f t="shared" si="205"/>
        <v>60.820280373831778</v>
      </c>
      <c r="Q2228" s="3" t="str">
        <f t="shared" si="206"/>
        <v>games</v>
      </c>
      <c r="R2228" t="str">
        <f t="shared" si="207"/>
        <v>tabletop games</v>
      </c>
      <c r="S2228" s="13">
        <f t="shared" si="208"/>
        <v>42381.79886574074</v>
      </c>
      <c r="T2228" s="13">
        <f t="shared" si="209"/>
        <v>42412.207638888889</v>
      </c>
    </row>
    <row r="2229" spans="1:20" ht="48">
      <c r="A2229">
        <v>2227</v>
      </c>
      <c r="B2229" s="1" t="s">
        <v>2228</v>
      </c>
      <c r="C2229" s="1" t="s">
        <v>6337</v>
      </c>
      <c r="D2229" s="4">
        <v>13000</v>
      </c>
      <c r="E2229" s="4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3">
        <f t="shared" si="204"/>
        <v>1.5737692307692308</v>
      </c>
      <c r="P2229" s="5">
        <f t="shared" si="205"/>
        <v>67.970099667774093</v>
      </c>
      <c r="Q2229" s="3" t="str">
        <f t="shared" si="206"/>
        <v>games</v>
      </c>
      <c r="R2229" t="str">
        <f t="shared" si="207"/>
        <v>tabletop games</v>
      </c>
      <c r="S2229" s="13">
        <f t="shared" si="208"/>
        <v>41561.807349537034</v>
      </c>
      <c r="T2229" s="13">
        <f t="shared" si="209"/>
        <v>41591.849016203705</v>
      </c>
    </row>
    <row r="2230" spans="1:20" ht="48">
      <c r="A2230">
        <v>2228</v>
      </c>
      <c r="B2230" s="1" t="s">
        <v>2229</v>
      </c>
      <c r="C2230" s="1" t="s">
        <v>6338</v>
      </c>
      <c r="D2230" s="4">
        <v>1000</v>
      </c>
      <c r="E2230" s="4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3">
        <f t="shared" si="204"/>
        <v>11.744899999999999</v>
      </c>
      <c r="P2230" s="5">
        <f t="shared" si="205"/>
        <v>81.561805555555551</v>
      </c>
      <c r="Q2230" s="3" t="str">
        <f t="shared" si="206"/>
        <v>games</v>
      </c>
      <c r="R2230" t="str">
        <f t="shared" si="207"/>
        <v>tabletop games</v>
      </c>
      <c r="S2230" s="13">
        <f t="shared" si="208"/>
        <v>42202.278194444443</v>
      </c>
      <c r="T2230" s="13">
        <f t="shared" si="209"/>
        <v>42232.278194444443</v>
      </c>
    </row>
    <row r="2231" spans="1:20" ht="48">
      <c r="A2231">
        <v>2229</v>
      </c>
      <c r="B2231" s="1" t="s">
        <v>2230</v>
      </c>
      <c r="C2231" s="1" t="s">
        <v>6339</v>
      </c>
      <c r="D2231" s="4">
        <v>8012</v>
      </c>
      <c r="E2231" s="4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3">
        <f t="shared" si="204"/>
        <v>1.7104755366949576</v>
      </c>
      <c r="P2231" s="5">
        <f t="shared" si="205"/>
        <v>25.42547309833024</v>
      </c>
      <c r="Q2231" s="3" t="str">
        <f t="shared" si="206"/>
        <v>games</v>
      </c>
      <c r="R2231" t="str">
        <f t="shared" si="207"/>
        <v>tabletop games</v>
      </c>
      <c r="S2231" s="13">
        <f t="shared" si="208"/>
        <v>41484.664247685185</v>
      </c>
      <c r="T2231" s="13">
        <f t="shared" si="209"/>
        <v>41520.166666666664</v>
      </c>
    </row>
    <row r="2232" spans="1:20" ht="48">
      <c r="A2232">
        <v>2230</v>
      </c>
      <c r="B2232" s="1" t="s">
        <v>2231</v>
      </c>
      <c r="C2232" s="1" t="s">
        <v>6340</v>
      </c>
      <c r="D2232" s="4">
        <v>8500</v>
      </c>
      <c r="E2232" s="4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3">
        <f t="shared" si="204"/>
        <v>1.2595294117647058</v>
      </c>
      <c r="P2232" s="5">
        <f t="shared" si="205"/>
        <v>21.497991967871485</v>
      </c>
      <c r="Q2232" s="3" t="str">
        <f t="shared" si="206"/>
        <v>games</v>
      </c>
      <c r="R2232" t="str">
        <f t="shared" si="207"/>
        <v>tabletop games</v>
      </c>
      <c r="S2232" s="13">
        <f t="shared" si="208"/>
        <v>41724.881099537037</v>
      </c>
      <c r="T2232" s="13">
        <f t="shared" si="209"/>
        <v>41754.881099537037</v>
      </c>
    </row>
    <row r="2233" spans="1:20" ht="48">
      <c r="A2233">
        <v>2231</v>
      </c>
      <c r="B2233" s="1" t="s">
        <v>2232</v>
      </c>
      <c r="C2233" s="1" t="s">
        <v>6341</v>
      </c>
      <c r="D2233" s="4">
        <v>2500</v>
      </c>
      <c r="E2233" s="4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3">
        <f t="shared" si="204"/>
        <v>12.121296000000001</v>
      </c>
      <c r="P2233" s="5">
        <f t="shared" si="205"/>
        <v>27.226630727762803</v>
      </c>
      <c r="Q2233" s="3" t="str">
        <f t="shared" si="206"/>
        <v>games</v>
      </c>
      <c r="R2233" t="str">
        <f t="shared" si="207"/>
        <v>tabletop games</v>
      </c>
      <c r="S2233" s="13">
        <f t="shared" si="208"/>
        <v>41423.910891203705</v>
      </c>
      <c r="T2233" s="13">
        <f t="shared" si="209"/>
        <v>41450.208333333336</v>
      </c>
    </row>
    <row r="2234" spans="1:20" ht="48">
      <c r="A2234">
        <v>2232</v>
      </c>
      <c r="B2234" s="1" t="s">
        <v>2233</v>
      </c>
      <c r="C2234" s="1" t="s">
        <v>6342</v>
      </c>
      <c r="D2234" s="4">
        <v>5000</v>
      </c>
      <c r="E2234" s="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3">
        <f t="shared" si="204"/>
        <v>4.9580000000000002</v>
      </c>
      <c r="P2234" s="5">
        <f t="shared" si="205"/>
        <v>25.091093117408906</v>
      </c>
      <c r="Q2234" s="3" t="str">
        <f t="shared" si="206"/>
        <v>games</v>
      </c>
      <c r="R2234" t="str">
        <f t="shared" si="207"/>
        <v>tabletop games</v>
      </c>
      <c r="S2234" s="13">
        <f t="shared" si="208"/>
        <v>41806.794074074074</v>
      </c>
      <c r="T2234" s="13">
        <f t="shared" si="209"/>
        <v>41839.125</v>
      </c>
    </row>
    <row r="2235" spans="1:20" ht="48">
      <c r="A2235">
        <v>2233</v>
      </c>
      <c r="B2235" s="1" t="s">
        <v>2234</v>
      </c>
      <c r="C2235" s="1" t="s">
        <v>6343</v>
      </c>
      <c r="D2235" s="4">
        <v>2500</v>
      </c>
      <c r="E2235" s="4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3">
        <f t="shared" si="204"/>
        <v>3.3203999999999998</v>
      </c>
      <c r="P2235" s="5">
        <f t="shared" si="205"/>
        <v>21.230179028132991</v>
      </c>
      <c r="Q2235" s="3" t="str">
        <f t="shared" si="206"/>
        <v>games</v>
      </c>
      <c r="R2235" t="str">
        <f t="shared" si="207"/>
        <v>tabletop games</v>
      </c>
      <c r="S2235" s="13">
        <f t="shared" si="208"/>
        <v>42331.378923611104</v>
      </c>
      <c r="T2235" s="13">
        <f t="shared" si="209"/>
        <v>42352</v>
      </c>
    </row>
    <row r="2236" spans="1:20" ht="48">
      <c r="A2236">
        <v>2234</v>
      </c>
      <c r="B2236" s="1" t="s">
        <v>2235</v>
      </c>
      <c r="C2236" s="1" t="s">
        <v>6344</v>
      </c>
      <c r="D2236" s="4">
        <v>100</v>
      </c>
      <c r="E2236" s="4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3">
        <f t="shared" si="204"/>
        <v>11.65</v>
      </c>
      <c r="P2236" s="5">
        <f t="shared" si="205"/>
        <v>41.607142857142854</v>
      </c>
      <c r="Q2236" s="3" t="str">
        <f t="shared" si="206"/>
        <v>games</v>
      </c>
      <c r="R2236" t="str">
        <f t="shared" si="207"/>
        <v>tabletop games</v>
      </c>
      <c r="S2236" s="13">
        <f t="shared" si="208"/>
        <v>42710.824618055558</v>
      </c>
      <c r="T2236" s="13">
        <f t="shared" si="209"/>
        <v>42740.824618055558</v>
      </c>
    </row>
    <row r="2237" spans="1:20" ht="32">
      <c r="A2237">
        <v>2235</v>
      </c>
      <c r="B2237" s="1" t="s">
        <v>2236</v>
      </c>
      <c r="C2237" s="1" t="s">
        <v>6345</v>
      </c>
      <c r="D2237" s="4">
        <v>13000</v>
      </c>
      <c r="E2237" s="4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3">
        <f t="shared" si="204"/>
        <v>1.5331538461538461</v>
      </c>
      <c r="P2237" s="5">
        <f t="shared" si="205"/>
        <v>135.58503401360545</v>
      </c>
      <c r="Q2237" s="3" t="str">
        <f t="shared" si="206"/>
        <v>games</v>
      </c>
      <c r="R2237" t="str">
        <f t="shared" si="207"/>
        <v>tabletop games</v>
      </c>
      <c r="S2237" s="13">
        <f t="shared" si="208"/>
        <v>42062.022118055553</v>
      </c>
      <c r="T2237" s="13">
        <f t="shared" si="209"/>
        <v>42091.980451388896</v>
      </c>
    </row>
    <row r="2238" spans="1:20" ht="32">
      <c r="A2238">
        <v>2236</v>
      </c>
      <c r="B2238" s="1" t="s">
        <v>2237</v>
      </c>
      <c r="C2238" s="1" t="s">
        <v>6346</v>
      </c>
      <c r="D2238" s="4">
        <v>2800</v>
      </c>
      <c r="E2238" s="4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3">
        <f t="shared" si="204"/>
        <v>5.3710714285714287</v>
      </c>
      <c r="P2238" s="5">
        <f t="shared" si="205"/>
        <v>22.116176470588236</v>
      </c>
      <c r="Q2238" s="3" t="str">
        <f t="shared" si="206"/>
        <v>games</v>
      </c>
      <c r="R2238" t="str">
        <f t="shared" si="207"/>
        <v>tabletop games</v>
      </c>
      <c r="S2238" s="13">
        <f t="shared" si="208"/>
        <v>42371.617164351846</v>
      </c>
      <c r="T2238" s="13">
        <f t="shared" si="209"/>
        <v>42401.617164351846</v>
      </c>
    </row>
    <row r="2239" spans="1:20" ht="48">
      <c r="A2239">
        <v>2237</v>
      </c>
      <c r="B2239" s="1" t="s">
        <v>2238</v>
      </c>
      <c r="C2239" s="1" t="s">
        <v>6347</v>
      </c>
      <c r="D2239" s="4">
        <v>18000</v>
      </c>
      <c r="E2239" s="4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3">
        <f t="shared" si="204"/>
        <v>3.5292777777777777</v>
      </c>
      <c r="P2239" s="5">
        <f t="shared" si="205"/>
        <v>64.625635808748726</v>
      </c>
      <c r="Q2239" s="3" t="str">
        <f t="shared" si="206"/>
        <v>games</v>
      </c>
      <c r="R2239" t="str">
        <f t="shared" si="207"/>
        <v>tabletop games</v>
      </c>
      <c r="S2239" s="13">
        <f t="shared" si="208"/>
        <v>41915.003275462965</v>
      </c>
      <c r="T2239" s="13">
        <f t="shared" si="209"/>
        <v>41955.332638888889</v>
      </c>
    </row>
    <row r="2240" spans="1:20" ht="32">
      <c r="A2240">
        <v>2238</v>
      </c>
      <c r="B2240" s="1" t="s">
        <v>2239</v>
      </c>
      <c r="C2240" s="1" t="s">
        <v>6348</v>
      </c>
      <c r="D2240" s="4">
        <v>4000</v>
      </c>
      <c r="E2240" s="4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3">
        <f t="shared" si="204"/>
        <v>1.3740000000000001</v>
      </c>
      <c r="P2240" s="5">
        <f t="shared" si="205"/>
        <v>69.569620253164558</v>
      </c>
      <c r="Q2240" s="3" t="str">
        <f t="shared" si="206"/>
        <v>games</v>
      </c>
      <c r="R2240" t="str">
        <f t="shared" si="207"/>
        <v>tabletop games</v>
      </c>
      <c r="S2240" s="13">
        <f t="shared" si="208"/>
        <v>42774.621712962966</v>
      </c>
      <c r="T2240" s="13">
        <f t="shared" si="209"/>
        <v>42804.621712962966</v>
      </c>
    </row>
    <row r="2241" spans="1:20" ht="32">
      <c r="A2241">
        <v>2239</v>
      </c>
      <c r="B2241" s="1" t="s">
        <v>2240</v>
      </c>
      <c r="C2241" s="1" t="s">
        <v>6349</v>
      </c>
      <c r="D2241" s="4">
        <v>25000</v>
      </c>
      <c r="E2241" s="4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3">
        <f t="shared" si="204"/>
        <v>1.2802667999999999</v>
      </c>
      <c r="P2241" s="5">
        <f t="shared" si="205"/>
        <v>75.133028169014082</v>
      </c>
      <c r="Q2241" s="3" t="str">
        <f t="shared" si="206"/>
        <v>games</v>
      </c>
      <c r="R2241" t="str">
        <f t="shared" si="207"/>
        <v>tabletop games</v>
      </c>
      <c r="S2241" s="13">
        <f t="shared" si="208"/>
        <v>41572.958495370374</v>
      </c>
      <c r="T2241" s="13">
        <f t="shared" si="209"/>
        <v>41609.168055555558</v>
      </c>
    </row>
    <row r="2242" spans="1:20" ht="48">
      <c r="A2242">
        <v>2240</v>
      </c>
      <c r="B2242" s="1" t="s">
        <v>2241</v>
      </c>
      <c r="C2242" s="1" t="s">
        <v>6350</v>
      </c>
      <c r="D2242" s="4">
        <v>5000</v>
      </c>
      <c r="E2242" s="4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3">
        <f t="shared" si="204"/>
        <v>2.7067999999999999</v>
      </c>
      <c r="P2242" s="5">
        <f t="shared" si="205"/>
        <v>140.97916666666666</v>
      </c>
      <c r="Q2242" s="3" t="str">
        <f t="shared" si="206"/>
        <v>games</v>
      </c>
      <c r="R2242" t="str">
        <f t="shared" si="207"/>
        <v>tabletop games</v>
      </c>
      <c r="S2242" s="13">
        <f t="shared" si="208"/>
        <v>42452.825740740736</v>
      </c>
      <c r="T2242" s="13">
        <f t="shared" si="209"/>
        <v>42482.825740740736</v>
      </c>
    </row>
    <row r="2243" spans="1:20" ht="48">
      <c r="A2243">
        <v>2241</v>
      </c>
      <c r="B2243" s="1" t="s">
        <v>2242</v>
      </c>
      <c r="C2243" s="1" t="s">
        <v>6351</v>
      </c>
      <c r="D2243" s="4">
        <v>1000</v>
      </c>
      <c r="E2243" s="4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3">
        <f t="shared" ref="O2243:O2306" si="210">E2243/D2243</f>
        <v>8.0640000000000001</v>
      </c>
      <c r="P2243" s="5">
        <f t="shared" ref="P2243:P2306" si="211">E2243/L2243</f>
        <v>49.472392638036808</v>
      </c>
      <c r="Q2243" s="3" t="str">
        <f t="shared" ref="Q2243:Q2306" si="212">LEFT(N2243,SEARCH("/",N2243)-1)</f>
        <v>games</v>
      </c>
      <c r="R2243" t="str">
        <f t="shared" ref="R2243:R2306" si="213">RIGHT(N2243,LEN(N2243)-SEARCH("/",N2243))</f>
        <v>tabletop games</v>
      </c>
      <c r="S2243" s="13">
        <f t="shared" ref="S2243:S2306" si="214">(((J2243/60)/60)/24)+DATE(1970,1,1)</f>
        <v>42766.827546296292</v>
      </c>
      <c r="T2243" s="13">
        <f t="shared" ref="T2243:T2306" si="215">(((I2243/60)/60)/24)+DATE(1970,1,1)</f>
        <v>42796.827546296292</v>
      </c>
    </row>
    <row r="2244" spans="1:20" ht="32">
      <c r="A2244">
        <v>2242</v>
      </c>
      <c r="B2244" s="1" t="s">
        <v>2243</v>
      </c>
      <c r="C2244" s="1" t="s">
        <v>6352</v>
      </c>
      <c r="D2244" s="4">
        <v>10000</v>
      </c>
      <c r="E2244" s="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3">
        <f t="shared" si="210"/>
        <v>13.600976000000001</v>
      </c>
      <c r="P2244" s="5">
        <f t="shared" si="211"/>
        <v>53.865251485148519</v>
      </c>
      <c r="Q2244" s="3" t="str">
        <f t="shared" si="212"/>
        <v>games</v>
      </c>
      <c r="R2244" t="str">
        <f t="shared" si="213"/>
        <v>tabletop games</v>
      </c>
      <c r="S2244" s="13">
        <f t="shared" si="214"/>
        <v>41569.575613425928</v>
      </c>
      <c r="T2244" s="13">
        <f t="shared" si="215"/>
        <v>41605.126388888886</v>
      </c>
    </row>
    <row r="2245" spans="1:20" ht="48">
      <c r="A2245">
        <v>2243</v>
      </c>
      <c r="B2245" s="1" t="s">
        <v>2244</v>
      </c>
      <c r="C2245" s="1" t="s">
        <v>6353</v>
      </c>
      <c r="D2245" s="4">
        <v>1</v>
      </c>
      <c r="E2245" s="4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3">
        <f t="shared" si="210"/>
        <v>9302.5</v>
      </c>
      <c r="P2245" s="5">
        <f t="shared" si="211"/>
        <v>4.5712530712530715</v>
      </c>
      <c r="Q2245" s="3" t="str">
        <f t="shared" si="212"/>
        <v>games</v>
      </c>
      <c r="R2245" t="str">
        <f t="shared" si="213"/>
        <v>tabletop games</v>
      </c>
      <c r="S2245" s="13">
        <f t="shared" si="214"/>
        <v>42800.751041666663</v>
      </c>
      <c r="T2245" s="13">
        <f t="shared" si="215"/>
        <v>42807.125</v>
      </c>
    </row>
    <row r="2246" spans="1:20" ht="48">
      <c r="A2246">
        <v>2244</v>
      </c>
      <c r="B2246" s="1" t="s">
        <v>2245</v>
      </c>
      <c r="C2246" s="1" t="s">
        <v>6354</v>
      </c>
      <c r="D2246" s="4">
        <v>5000</v>
      </c>
      <c r="E2246" s="4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3">
        <f t="shared" si="210"/>
        <v>3.7702</v>
      </c>
      <c r="P2246" s="5">
        <f t="shared" si="211"/>
        <v>65.00344827586207</v>
      </c>
      <c r="Q2246" s="3" t="str">
        <f t="shared" si="212"/>
        <v>games</v>
      </c>
      <c r="R2246" t="str">
        <f t="shared" si="213"/>
        <v>tabletop games</v>
      </c>
      <c r="S2246" s="13">
        <f t="shared" si="214"/>
        <v>42647.818819444445</v>
      </c>
      <c r="T2246" s="13">
        <f t="shared" si="215"/>
        <v>42659.854166666672</v>
      </c>
    </row>
    <row r="2247" spans="1:20" ht="48">
      <c r="A2247">
        <v>2245</v>
      </c>
      <c r="B2247" s="1" t="s">
        <v>2246</v>
      </c>
      <c r="C2247" s="1" t="s">
        <v>6355</v>
      </c>
      <c r="D2247" s="4">
        <v>4000</v>
      </c>
      <c r="E2247" s="4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3">
        <f t="shared" si="210"/>
        <v>26.47025</v>
      </c>
      <c r="P2247" s="5">
        <f t="shared" si="211"/>
        <v>53.475252525252522</v>
      </c>
      <c r="Q2247" s="3" t="str">
        <f t="shared" si="212"/>
        <v>games</v>
      </c>
      <c r="R2247" t="str">
        <f t="shared" si="213"/>
        <v>tabletop games</v>
      </c>
      <c r="S2247" s="13">
        <f t="shared" si="214"/>
        <v>41660.708530092597</v>
      </c>
      <c r="T2247" s="13">
        <f t="shared" si="215"/>
        <v>41691.75</v>
      </c>
    </row>
    <row r="2248" spans="1:20" ht="48">
      <c r="A2248">
        <v>2246</v>
      </c>
      <c r="B2248" s="1" t="s">
        <v>2247</v>
      </c>
      <c r="C2248" s="1" t="s">
        <v>6356</v>
      </c>
      <c r="D2248" s="4">
        <v>2500</v>
      </c>
      <c r="E2248" s="4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3">
        <f t="shared" si="210"/>
        <v>1.0012000000000001</v>
      </c>
      <c r="P2248" s="5">
        <f t="shared" si="211"/>
        <v>43.912280701754383</v>
      </c>
      <c r="Q2248" s="3" t="str">
        <f t="shared" si="212"/>
        <v>games</v>
      </c>
      <c r="R2248" t="str">
        <f t="shared" si="213"/>
        <v>tabletop games</v>
      </c>
      <c r="S2248" s="13">
        <f t="shared" si="214"/>
        <v>42221.79178240741</v>
      </c>
      <c r="T2248" s="13">
        <f t="shared" si="215"/>
        <v>42251.79178240741</v>
      </c>
    </row>
    <row r="2249" spans="1:20" ht="32">
      <c r="A2249">
        <v>2247</v>
      </c>
      <c r="B2249" s="1" t="s">
        <v>2248</v>
      </c>
      <c r="C2249" s="1" t="s">
        <v>6357</v>
      </c>
      <c r="D2249" s="4">
        <v>18500</v>
      </c>
      <c r="E2249" s="4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3">
        <f t="shared" si="210"/>
        <v>1.0445405405405406</v>
      </c>
      <c r="P2249" s="5">
        <f t="shared" si="211"/>
        <v>50.852631578947367</v>
      </c>
      <c r="Q2249" s="3" t="str">
        <f t="shared" si="212"/>
        <v>games</v>
      </c>
      <c r="R2249" t="str">
        <f t="shared" si="213"/>
        <v>tabletop games</v>
      </c>
      <c r="S2249" s="13">
        <f t="shared" si="214"/>
        <v>42200.666261574079</v>
      </c>
      <c r="T2249" s="13">
        <f t="shared" si="215"/>
        <v>42214.666261574079</v>
      </c>
    </row>
    <row r="2250" spans="1:20" ht="48">
      <c r="A2250">
        <v>2248</v>
      </c>
      <c r="B2250" s="1" t="s">
        <v>2249</v>
      </c>
      <c r="C2250" s="1" t="s">
        <v>6358</v>
      </c>
      <c r="D2250" s="4">
        <v>7000</v>
      </c>
      <c r="E2250" s="4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3">
        <f t="shared" si="210"/>
        <v>1.0721428571428571</v>
      </c>
      <c r="P2250" s="5">
        <f t="shared" si="211"/>
        <v>58.6328125</v>
      </c>
      <c r="Q2250" s="3" t="str">
        <f t="shared" si="212"/>
        <v>games</v>
      </c>
      <c r="R2250" t="str">
        <f t="shared" si="213"/>
        <v>tabletop games</v>
      </c>
      <c r="S2250" s="13">
        <f t="shared" si="214"/>
        <v>42688.875902777778</v>
      </c>
      <c r="T2250" s="13">
        <f t="shared" si="215"/>
        <v>42718.875902777778</v>
      </c>
    </row>
    <row r="2251" spans="1:20" ht="48">
      <c r="A2251">
        <v>2249</v>
      </c>
      <c r="B2251" s="1" t="s">
        <v>2250</v>
      </c>
      <c r="C2251" s="1" t="s">
        <v>6359</v>
      </c>
      <c r="D2251" s="4">
        <v>3500</v>
      </c>
      <c r="E2251" s="4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3">
        <f t="shared" si="210"/>
        <v>1.6877142857142857</v>
      </c>
      <c r="P2251" s="5">
        <f t="shared" si="211"/>
        <v>32.81666666666667</v>
      </c>
      <c r="Q2251" s="3" t="str">
        <f t="shared" si="212"/>
        <v>games</v>
      </c>
      <c r="R2251" t="str">
        <f t="shared" si="213"/>
        <v>tabletop games</v>
      </c>
      <c r="S2251" s="13">
        <f t="shared" si="214"/>
        <v>41336.703298611108</v>
      </c>
      <c r="T2251" s="13">
        <f t="shared" si="215"/>
        <v>41366.661631944444</v>
      </c>
    </row>
    <row r="2252" spans="1:20" ht="48">
      <c r="A2252">
        <v>2250</v>
      </c>
      <c r="B2252" s="1" t="s">
        <v>2251</v>
      </c>
      <c r="C2252" s="1" t="s">
        <v>6360</v>
      </c>
      <c r="D2252" s="4">
        <v>25000</v>
      </c>
      <c r="E2252" s="4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3">
        <f t="shared" si="210"/>
        <v>9.7511200000000002</v>
      </c>
      <c r="P2252" s="5">
        <f t="shared" si="211"/>
        <v>426.93169877408059</v>
      </c>
      <c r="Q2252" s="3" t="str">
        <f t="shared" si="212"/>
        <v>games</v>
      </c>
      <c r="R2252" t="str">
        <f t="shared" si="213"/>
        <v>tabletop games</v>
      </c>
      <c r="S2252" s="13">
        <f t="shared" si="214"/>
        <v>42677.005474537036</v>
      </c>
      <c r="T2252" s="13">
        <f t="shared" si="215"/>
        <v>42707.0471412037</v>
      </c>
    </row>
    <row r="2253" spans="1:20" ht="48">
      <c r="A2253">
        <v>2251</v>
      </c>
      <c r="B2253" s="1" t="s">
        <v>2252</v>
      </c>
      <c r="C2253" s="1" t="s">
        <v>6361</v>
      </c>
      <c r="D2253" s="4">
        <v>8500</v>
      </c>
      <c r="E2253" s="4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3">
        <f t="shared" si="210"/>
        <v>1.3444929411764706</v>
      </c>
      <c r="P2253" s="5">
        <f t="shared" si="211"/>
        <v>23.808729166666669</v>
      </c>
      <c r="Q2253" s="3" t="str">
        <f t="shared" si="212"/>
        <v>games</v>
      </c>
      <c r="R2253" t="str">
        <f t="shared" si="213"/>
        <v>tabletop games</v>
      </c>
      <c r="S2253" s="13">
        <f t="shared" si="214"/>
        <v>41846.34579861111</v>
      </c>
      <c r="T2253" s="13">
        <f t="shared" si="215"/>
        <v>41867.34579861111</v>
      </c>
    </row>
    <row r="2254" spans="1:20" ht="48">
      <c r="A2254">
        <v>2252</v>
      </c>
      <c r="B2254" s="1" t="s">
        <v>2253</v>
      </c>
      <c r="C2254" s="1" t="s">
        <v>6362</v>
      </c>
      <c r="D2254" s="4">
        <v>9000</v>
      </c>
      <c r="E2254" s="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3">
        <f t="shared" si="210"/>
        <v>2.722777777777778</v>
      </c>
      <c r="P2254" s="5">
        <f t="shared" si="211"/>
        <v>98.413654618473899</v>
      </c>
      <c r="Q2254" s="3" t="str">
        <f t="shared" si="212"/>
        <v>games</v>
      </c>
      <c r="R2254" t="str">
        <f t="shared" si="213"/>
        <v>tabletop games</v>
      </c>
      <c r="S2254" s="13">
        <f t="shared" si="214"/>
        <v>42573.327986111108</v>
      </c>
      <c r="T2254" s="13">
        <f t="shared" si="215"/>
        <v>42588.327986111108</v>
      </c>
    </row>
    <row r="2255" spans="1:20" ht="48">
      <c r="A2255">
        <v>2253</v>
      </c>
      <c r="B2255" s="1" t="s">
        <v>2254</v>
      </c>
      <c r="C2255" s="1" t="s">
        <v>6363</v>
      </c>
      <c r="D2255" s="4">
        <v>8000</v>
      </c>
      <c r="E2255" s="4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3">
        <f t="shared" si="210"/>
        <v>1.1268750000000001</v>
      </c>
      <c r="P2255" s="5">
        <f t="shared" si="211"/>
        <v>107.32142857142857</v>
      </c>
      <c r="Q2255" s="3" t="str">
        <f t="shared" si="212"/>
        <v>games</v>
      </c>
      <c r="R2255" t="str">
        <f t="shared" si="213"/>
        <v>tabletop games</v>
      </c>
      <c r="S2255" s="13">
        <f t="shared" si="214"/>
        <v>42296.631331018521</v>
      </c>
      <c r="T2255" s="13">
        <f t="shared" si="215"/>
        <v>42326.672997685186</v>
      </c>
    </row>
    <row r="2256" spans="1:20" ht="32">
      <c r="A2256">
        <v>2254</v>
      </c>
      <c r="B2256" s="1" t="s">
        <v>2255</v>
      </c>
      <c r="C2256" s="1" t="s">
        <v>6364</v>
      </c>
      <c r="D2256" s="4">
        <v>500</v>
      </c>
      <c r="E2256" s="4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3">
        <f t="shared" si="210"/>
        <v>4.5979999999999999</v>
      </c>
      <c r="P2256" s="5">
        <f t="shared" si="211"/>
        <v>11.67005076142132</v>
      </c>
      <c r="Q2256" s="3" t="str">
        <f t="shared" si="212"/>
        <v>games</v>
      </c>
      <c r="R2256" t="str">
        <f t="shared" si="213"/>
        <v>tabletop games</v>
      </c>
      <c r="S2256" s="13">
        <f t="shared" si="214"/>
        <v>42752.647777777776</v>
      </c>
      <c r="T2256" s="13">
        <f t="shared" si="215"/>
        <v>42759.647777777776</v>
      </c>
    </row>
    <row r="2257" spans="1:20" ht="32">
      <c r="A2257">
        <v>2255</v>
      </c>
      <c r="B2257" s="1" t="s">
        <v>2256</v>
      </c>
      <c r="C2257" s="1" t="s">
        <v>6365</v>
      </c>
      <c r="D2257" s="4">
        <v>3950</v>
      </c>
      <c r="E2257" s="4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3">
        <f t="shared" si="210"/>
        <v>2.8665822784810127</v>
      </c>
      <c r="P2257" s="5">
        <f t="shared" si="211"/>
        <v>41.782287822878232</v>
      </c>
      <c r="Q2257" s="3" t="str">
        <f t="shared" si="212"/>
        <v>games</v>
      </c>
      <c r="R2257" t="str">
        <f t="shared" si="213"/>
        <v>tabletop games</v>
      </c>
      <c r="S2257" s="13">
        <f t="shared" si="214"/>
        <v>42467.951979166668</v>
      </c>
      <c r="T2257" s="13">
        <f t="shared" si="215"/>
        <v>42497.951979166668</v>
      </c>
    </row>
    <row r="2258" spans="1:20" ht="48">
      <c r="A2258">
        <v>2256</v>
      </c>
      <c r="B2258" s="1" t="s">
        <v>2257</v>
      </c>
      <c r="C2258" s="1" t="s">
        <v>6366</v>
      </c>
      <c r="D2258" s="4">
        <v>480</v>
      </c>
      <c r="E2258" s="4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3">
        <f t="shared" si="210"/>
        <v>2.2270833333333333</v>
      </c>
      <c r="P2258" s="5">
        <f t="shared" si="211"/>
        <v>21.38</v>
      </c>
      <c r="Q2258" s="3" t="str">
        <f t="shared" si="212"/>
        <v>games</v>
      </c>
      <c r="R2258" t="str">
        <f t="shared" si="213"/>
        <v>tabletop games</v>
      </c>
      <c r="S2258" s="13">
        <f t="shared" si="214"/>
        <v>42682.451921296291</v>
      </c>
      <c r="T2258" s="13">
        <f t="shared" si="215"/>
        <v>42696.451921296291</v>
      </c>
    </row>
    <row r="2259" spans="1:20" ht="48">
      <c r="A2259">
        <v>2257</v>
      </c>
      <c r="B2259" s="1" t="s">
        <v>2258</v>
      </c>
      <c r="C2259" s="1" t="s">
        <v>6367</v>
      </c>
      <c r="D2259" s="4">
        <v>2500</v>
      </c>
      <c r="E2259" s="4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3">
        <f t="shared" si="210"/>
        <v>6.3613999999999997</v>
      </c>
      <c r="P2259" s="5">
        <f t="shared" si="211"/>
        <v>94.103550295857985</v>
      </c>
      <c r="Q2259" s="3" t="str">
        <f t="shared" si="212"/>
        <v>games</v>
      </c>
      <c r="R2259" t="str">
        <f t="shared" si="213"/>
        <v>tabletop games</v>
      </c>
      <c r="S2259" s="13">
        <f t="shared" si="214"/>
        <v>42505.936678240745</v>
      </c>
      <c r="T2259" s="13">
        <f t="shared" si="215"/>
        <v>42540.958333333328</v>
      </c>
    </row>
    <row r="2260" spans="1:20" ht="32">
      <c r="A2260">
        <v>2258</v>
      </c>
      <c r="B2260" s="1" t="s">
        <v>2259</v>
      </c>
      <c r="C2260" s="1" t="s">
        <v>6368</v>
      </c>
      <c r="D2260" s="4">
        <v>2200</v>
      </c>
      <c r="E2260" s="4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3">
        <f t="shared" si="210"/>
        <v>1.4650000000000001</v>
      </c>
      <c r="P2260" s="5">
        <f t="shared" si="211"/>
        <v>15.721951219512196</v>
      </c>
      <c r="Q2260" s="3" t="str">
        <f t="shared" si="212"/>
        <v>games</v>
      </c>
      <c r="R2260" t="str">
        <f t="shared" si="213"/>
        <v>tabletop games</v>
      </c>
      <c r="S2260" s="13">
        <f t="shared" si="214"/>
        <v>42136.75100694444</v>
      </c>
      <c r="T2260" s="13">
        <f t="shared" si="215"/>
        <v>42166.75100694444</v>
      </c>
    </row>
    <row r="2261" spans="1:20" ht="48">
      <c r="A2261">
        <v>2259</v>
      </c>
      <c r="B2261" s="1" t="s">
        <v>2260</v>
      </c>
      <c r="C2261" s="1" t="s">
        <v>6369</v>
      </c>
      <c r="D2261" s="4">
        <v>1000</v>
      </c>
      <c r="E2261" s="4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3">
        <f t="shared" si="210"/>
        <v>18.670999999999999</v>
      </c>
      <c r="P2261" s="5">
        <f t="shared" si="211"/>
        <v>90.635922330097088</v>
      </c>
      <c r="Q2261" s="3" t="str">
        <f t="shared" si="212"/>
        <v>games</v>
      </c>
      <c r="R2261" t="str">
        <f t="shared" si="213"/>
        <v>tabletop games</v>
      </c>
      <c r="S2261" s="13">
        <f t="shared" si="214"/>
        <v>42702.804814814815</v>
      </c>
      <c r="T2261" s="13">
        <f t="shared" si="215"/>
        <v>42712.804814814815</v>
      </c>
    </row>
    <row r="2262" spans="1:20" ht="48">
      <c r="A2262">
        <v>2260</v>
      </c>
      <c r="B2262" s="1" t="s">
        <v>2261</v>
      </c>
      <c r="C2262" s="1" t="s">
        <v>6370</v>
      </c>
      <c r="D2262" s="4">
        <v>2500</v>
      </c>
      <c r="E2262" s="4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3">
        <f t="shared" si="210"/>
        <v>3.2692000000000001</v>
      </c>
      <c r="P2262" s="5">
        <f t="shared" si="211"/>
        <v>97.297619047619051</v>
      </c>
      <c r="Q2262" s="3" t="str">
        <f t="shared" si="212"/>
        <v>games</v>
      </c>
      <c r="R2262" t="str">
        <f t="shared" si="213"/>
        <v>tabletop games</v>
      </c>
      <c r="S2262" s="13">
        <f t="shared" si="214"/>
        <v>41695.016782407409</v>
      </c>
      <c r="T2262" s="13">
        <f t="shared" si="215"/>
        <v>41724.975115740745</v>
      </c>
    </row>
    <row r="2263" spans="1:20" ht="48">
      <c r="A2263">
        <v>2261</v>
      </c>
      <c r="B2263" s="1" t="s">
        <v>2262</v>
      </c>
      <c r="C2263" s="1" t="s">
        <v>6371</v>
      </c>
      <c r="D2263" s="4">
        <v>1000</v>
      </c>
      <c r="E2263" s="4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3">
        <f t="shared" si="210"/>
        <v>7.7949999999999999</v>
      </c>
      <c r="P2263" s="5">
        <f t="shared" si="211"/>
        <v>37.11904761904762</v>
      </c>
      <c r="Q2263" s="3" t="str">
        <f t="shared" si="212"/>
        <v>games</v>
      </c>
      <c r="R2263" t="str">
        <f t="shared" si="213"/>
        <v>tabletop games</v>
      </c>
      <c r="S2263" s="13">
        <f t="shared" si="214"/>
        <v>42759.724768518514</v>
      </c>
      <c r="T2263" s="13">
        <f t="shared" si="215"/>
        <v>42780.724768518514</v>
      </c>
    </row>
    <row r="2264" spans="1:20" ht="32">
      <c r="A2264">
        <v>2262</v>
      </c>
      <c r="B2264" s="1" t="s">
        <v>2263</v>
      </c>
      <c r="C2264" s="1" t="s">
        <v>6372</v>
      </c>
      <c r="D2264" s="4">
        <v>3300</v>
      </c>
      <c r="E2264" s="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3">
        <f t="shared" si="210"/>
        <v>1.5415151515151515</v>
      </c>
      <c r="P2264" s="5">
        <f t="shared" si="211"/>
        <v>28.104972375690608</v>
      </c>
      <c r="Q2264" s="3" t="str">
        <f t="shared" si="212"/>
        <v>games</v>
      </c>
      <c r="R2264" t="str">
        <f t="shared" si="213"/>
        <v>tabletop games</v>
      </c>
      <c r="S2264" s="13">
        <f t="shared" si="214"/>
        <v>41926.585162037038</v>
      </c>
      <c r="T2264" s="13">
        <f t="shared" si="215"/>
        <v>41961</v>
      </c>
    </row>
    <row r="2265" spans="1:20" ht="48">
      <c r="A2265">
        <v>2263</v>
      </c>
      <c r="B2265" s="1" t="s">
        <v>2264</v>
      </c>
      <c r="C2265" s="1" t="s">
        <v>6373</v>
      </c>
      <c r="D2265" s="4">
        <v>7500</v>
      </c>
      <c r="E2265" s="4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3">
        <f t="shared" si="210"/>
        <v>1.1554666666666666</v>
      </c>
      <c r="P2265" s="5">
        <f t="shared" si="211"/>
        <v>144.43333333333334</v>
      </c>
      <c r="Q2265" s="3" t="str">
        <f t="shared" si="212"/>
        <v>games</v>
      </c>
      <c r="R2265" t="str">
        <f t="shared" si="213"/>
        <v>tabletop games</v>
      </c>
      <c r="S2265" s="13">
        <f t="shared" si="214"/>
        <v>42014.832326388889</v>
      </c>
      <c r="T2265" s="13">
        <f t="shared" si="215"/>
        <v>42035.832326388889</v>
      </c>
    </row>
    <row r="2266" spans="1:20" ht="48">
      <c r="A2266">
        <v>2264</v>
      </c>
      <c r="B2266" s="1" t="s">
        <v>2265</v>
      </c>
      <c r="C2266" s="1" t="s">
        <v>6374</v>
      </c>
      <c r="D2266" s="4">
        <v>6000</v>
      </c>
      <c r="E2266" s="4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3">
        <f t="shared" si="210"/>
        <v>1.8003333333333333</v>
      </c>
      <c r="P2266" s="5">
        <f t="shared" si="211"/>
        <v>24.274157303370785</v>
      </c>
      <c r="Q2266" s="3" t="str">
        <f t="shared" si="212"/>
        <v>games</v>
      </c>
      <c r="R2266" t="str">
        <f t="shared" si="213"/>
        <v>tabletop games</v>
      </c>
      <c r="S2266" s="13">
        <f t="shared" si="214"/>
        <v>42496.582337962958</v>
      </c>
      <c r="T2266" s="13">
        <f t="shared" si="215"/>
        <v>42513.125</v>
      </c>
    </row>
    <row r="2267" spans="1:20" ht="48">
      <c r="A2267">
        <v>2265</v>
      </c>
      <c r="B2267" s="1" t="s">
        <v>2266</v>
      </c>
      <c r="C2267" s="1" t="s">
        <v>6375</v>
      </c>
      <c r="D2267" s="4">
        <v>200</v>
      </c>
      <c r="E2267" s="4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3">
        <f t="shared" si="210"/>
        <v>2.9849999999999999</v>
      </c>
      <c r="P2267" s="5">
        <f t="shared" si="211"/>
        <v>35.117647058823529</v>
      </c>
      <c r="Q2267" s="3" t="str">
        <f t="shared" si="212"/>
        <v>games</v>
      </c>
      <c r="R2267" t="str">
        <f t="shared" si="213"/>
        <v>tabletop games</v>
      </c>
      <c r="S2267" s="13">
        <f t="shared" si="214"/>
        <v>42689.853090277778</v>
      </c>
      <c r="T2267" s="13">
        <f t="shared" si="215"/>
        <v>42696.853090277778</v>
      </c>
    </row>
    <row r="2268" spans="1:20" ht="48">
      <c r="A2268">
        <v>2266</v>
      </c>
      <c r="B2268" s="1" t="s">
        <v>2267</v>
      </c>
      <c r="C2268" s="1" t="s">
        <v>6376</v>
      </c>
      <c r="D2268" s="4">
        <v>1500</v>
      </c>
      <c r="E2268" s="4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3">
        <f t="shared" si="210"/>
        <v>3.2026666666666666</v>
      </c>
      <c r="P2268" s="5">
        <f t="shared" si="211"/>
        <v>24.762886597938145</v>
      </c>
      <c r="Q2268" s="3" t="str">
        <f t="shared" si="212"/>
        <v>games</v>
      </c>
      <c r="R2268" t="str">
        <f t="shared" si="213"/>
        <v>tabletop games</v>
      </c>
      <c r="S2268" s="13">
        <f t="shared" si="214"/>
        <v>42469.874907407408</v>
      </c>
      <c r="T2268" s="13">
        <f t="shared" si="215"/>
        <v>42487.083333333328</v>
      </c>
    </row>
    <row r="2269" spans="1:20" ht="48">
      <c r="A2269">
        <v>2267</v>
      </c>
      <c r="B2269" s="1" t="s">
        <v>2268</v>
      </c>
      <c r="C2269" s="1" t="s">
        <v>6377</v>
      </c>
      <c r="D2269" s="4">
        <v>20000</v>
      </c>
      <c r="E2269" s="4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3">
        <f t="shared" si="210"/>
        <v>3.80525</v>
      </c>
      <c r="P2269" s="5">
        <f t="shared" si="211"/>
        <v>188.37871287128712</v>
      </c>
      <c r="Q2269" s="3" t="str">
        <f t="shared" si="212"/>
        <v>games</v>
      </c>
      <c r="R2269" t="str">
        <f t="shared" si="213"/>
        <v>tabletop games</v>
      </c>
      <c r="S2269" s="13">
        <f t="shared" si="214"/>
        <v>41968.829826388886</v>
      </c>
      <c r="T2269" s="13">
        <f t="shared" si="215"/>
        <v>41994.041666666672</v>
      </c>
    </row>
    <row r="2270" spans="1:20" ht="48">
      <c r="A2270">
        <v>2268</v>
      </c>
      <c r="B2270" s="1" t="s">
        <v>2269</v>
      </c>
      <c r="C2270" s="1" t="s">
        <v>6378</v>
      </c>
      <c r="D2270" s="4">
        <v>28000</v>
      </c>
      <c r="E2270" s="4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3">
        <f t="shared" si="210"/>
        <v>1.026</v>
      </c>
      <c r="P2270" s="5">
        <f t="shared" si="211"/>
        <v>148.08247422680412</v>
      </c>
      <c r="Q2270" s="3" t="str">
        <f t="shared" si="212"/>
        <v>games</v>
      </c>
      <c r="R2270" t="str">
        <f t="shared" si="213"/>
        <v>tabletop games</v>
      </c>
      <c r="S2270" s="13">
        <f t="shared" si="214"/>
        <v>42776.082349537035</v>
      </c>
      <c r="T2270" s="13">
        <f t="shared" si="215"/>
        <v>42806.082349537035</v>
      </c>
    </row>
    <row r="2271" spans="1:20" ht="48">
      <c r="A2271">
        <v>2269</v>
      </c>
      <c r="B2271" s="1" t="s">
        <v>2270</v>
      </c>
      <c r="C2271" s="1" t="s">
        <v>6379</v>
      </c>
      <c r="D2271" s="4">
        <v>2500</v>
      </c>
      <c r="E2271" s="4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3">
        <f t="shared" si="210"/>
        <v>18.016400000000001</v>
      </c>
      <c r="P2271" s="5">
        <f t="shared" si="211"/>
        <v>49.934589800443462</v>
      </c>
      <c r="Q2271" s="3" t="str">
        <f t="shared" si="212"/>
        <v>games</v>
      </c>
      <c r="R2271" t="str">
        <f t="shared" si="213"/>
        <v>tabletop games</v>
      </c>
      <c r="S2271" s="13">
        <f t="shared" si="214"/>
        <v>42776.704432870371</v>
      </c>
      <c r="T2271" s="13">
        <f t="shared" si="215"/>
        <v>42801.208333333328</v>
      </c>
    </row>
    <row r="2272" spans="1:20" ht="48">
      <c r="A2272">
        <v>2270</v>
      </c>
      <c r="B2272" s="1" t="s">
        <v>2271</v>
      </c>
      <c r="C2272" s="1" t="s">
        <v>6380</v>
      </c>
      <c r="D2272" s="4">
        <v>25000</v>
      </c>
      <c r="E2272" s="4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3">
        <f t="shared" si="210"/>
        <v>7.2024800000000004</v>
      </c>
      <c r="P2272" s="5">
        <f t="shared" si="211"/>
        <v>107.82155688622754</v>
      </c>
      <c r="Q2272" s="3" t="str">
        <f t="shared" si="212"/>
        <v>games</v>
      </c>
      <c r="R2272" t="str">
        <f t="shared" si="213"/>
        <v>tabletop games</v>
      </c>
      <c r="S2272" s="13">
        <f t="shared" si="214"/>
        <v>42725.869363425925</v>
      </c>
      <c r="T2272" s="13">
        <f t="shared" si="215"/>
        <v>42745.915972222225</v>
      </c>
    </row>
    <row r="2273" spans="1:20" ht="48">
      <c r="A2273">
        <v>2271</v>
      </c>
      <c r="B2273" s="1" t="s">
        <v>2272</v>
      </c>
      <c r="C2273" s="1" t="s">
        <v>6381</v>
      </c>
      <c r="D2273" s="4">
        <v>20000</v>
      </c>
      <c r="E2273" s="4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3">
        <f t="shared" si="210"/>
        <v>2.8309000000000002</v>
      </c>
      <c r="P2273" s="5">
        <f t="shared" si="211"/>
        <v>42.63403614457831</v>
      </c>
      <c r="Q2273" s="3" t="str">
        <f t="shared" si="212"/>
        <v>games</v>
      </c>
      <c r="R2273" t="str">
        <f t="shared" si="213"/>
        <v>tabletop games</v>
      </c>
      <c r="S2273" s="13">
        <f t="shared" si="214"/>
        <v>42684.000046296293</v>
      </c>
      <c r="T2273" s="13">
        <f t="shared" si="215"/>
        <v>42714.000046296293</v>
      </c>
    </row>
    <row r="2274" spans="1:20" ht="48">
      <c r="A2274">
        <v>2272</v>
      </c>
      <c r="B2274" s="1" t="s">
        <v>2273</v>
      </c>
      <c r="C2274" s="1" t="s">
        <v>6382</v>
      </c>
      <c r="D2274" s="4">
        <v>1000</v>
      </c>
      <c r="E2274" s="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3">
        <f t="shared" si="210"/>
        <v>13.566000000000001</v>
      </c>
      <c r="P2274" s="5">
        <f t="shared" si="211"/>
        <v>14.370762711864407</v>
      </c>
      <c r="Q2274" s="3" t="str">
        <f t="shared" si="212"/>
        <v>games</v>
      </c>
      <c r="R2274" t="str">
        <f t="shared" si="213"/>
        <v>tabletop games</v>
      </c>
      <c r="S2274" s="13">
        <f t="shared" si="214"/>
        <v>42315.699490740735</v>
      </c>
      <c r="T2274" s="13">
        <f t="shared" si="215"/>
        <v>42345.699490740735</v>
      </c>
    </row>
    <row r="2275" spans="1:20" ht="48">
      <c r="A2275">
        <v>2273</v>
      </c>
      <c r="B2275" s="1" t="s">
        <v>2274</v>
      </c>
      <c r="C2275" s="1" t="s">
        <v>6383</v>
      </c>
      <c r="D2275" s="4">
        <v>2500</v>
      </c>
      <c r="E2275" s="4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3">
        <f t="shared" si="210"/>
        <v>2.2035999999999998</v>
      </c>
      <c r="P2275" s="5">
        <f t="shared" si="211"/>
        <v>37.476190476190474</v>
      </c>
      <c r="Q2275" s="3" t="str">
        <f t="shared" si="212"/>
        <v>games</v>
      </c>
      <c r="R2275" t="str">
        <f t="shared" si="213"/>
        <v>tabletop games</v>
      </c>
      <c r="S2275" s="13">
        <f t="shared" si="214"/>
        <v>42781.549097222218</v>
      </c>
      <c r="T2275" s="13">
        <f t="shared" si="215"/>
        <v>42806.507430555561</v>
      </c>
    </row>
    <row r="2276" spans="1:20" ht="48">
      <c r="A2276">
        <v>2274</v>
      </c>
      <c r="B2276" s="1" t="s">
        <v>2275</v>
      </c>
      <c r="C2276" s="1" t="s">
        <v>6384</v>
      </c>
      <c r="D2276" s="4">
        <v>2500</v>
      </c>
      <c r="E2276" s="4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3">
        <f t="shared" si="210"/>
        <v>1.196</v>
      </c>
      <c r="P2276" s="5">
        <f t="shared" si="211"/>
        <v>30.202020202020201</v>
      </c>
      <c r="Q2276" s="3" t="str">
        <f t="shared" si="212"/>
        <v>games</v>
      </c>
      <c r="R2276" t="str">
        <f t="shared" si="213"/>
        <v>tabletop games</v>
      </c>
      <c r="S2276" s="13">
        <f t="shared" si="214"/>
        <v>41663.500659722224</v>
      </c>
      <c r="T2276" s="13">
        <f t="shared" si="215"/>
        <v>41693.500659722224</v>
      </c>
    </row>
    <row r="2277" spans="1:20" ht="48">
      <c r="A2277">
        <v>2275</v>
      </c>
      <c r="B2277" s="1" t="s">
        <v>2276</v>
      </c>
      <c r="C2277" s="1" t="s">
        <v>6385</v>
      </c>
      <c r="D2277" s="4">
        <v>650</v>
      </c>
      <c r="E2277" s="4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3">
        <f t="shared" si="210"/>
        <v>4.0776923076923079</v>
      </c>
      <c r="P2277" s="5">
        <f t="shared" si="211"/>
        <v>33.550632911392405</v>
      </c>
      <c r="Q2277" s="3" t="str">
        <f t="shared" si="212"/>
        <v>games</v>
      </c>
      <c r="R2277" t="str">
        <f t="shared" si="213"/>
        <v>tabletop games</v>
      </c>
      <c r="S2277" s="13">
        <f t="shared" si="214"/>
        <v>41965.616655092599</v>
      </c>
      <c r="T2277" s="13">
        <f t="shared" si="215"/>
        <v>41995.616655092599</v>
      </c>
    </row>
    <row r="2278" spans="1:20" ht="48">
      <c r="A2278">
        <v>2276</v>
      </c>
      <c r="B2278" s="1" t="s">
        <v>2277</v>
      </c>
      <c r="C2278" s="1" t="s">
        <v>6386</v>
      </c>
      <c r="D2278" s="4">
        <v>4589</v>
      </c>
      <c r="E2278" s="4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3">
        <f t="shared" si="210"/>
        <v>1.0581826105905425</v>
      </c>
      <c r="P2278" s="5">
        <f t="shared" si="211"/>
        <v>64.74666666666667</v>
      </c>
      <c r="Q2278" s="3" t="str">
        <f t="shared" si="212"/>
        <v>games</v>
      </c>
      <c r="R2278" t="str">
        <f t="shared" si="213"/>
        <v>tabletop games</v>
      </c>
      <c r="S2278" s="13">
        <f t="shared" si="214"/>
        <v>41614.651493055557</v>
      </c>
      <c r="T2278" s="13">
        <f t="shared" si="215"/>
        <v>41644.651493055557</v>
      </c>
    </row>
    <row r="2279" spans="1:20" ht="48">
      <c r="A2279">
        <v>2277</v>
      </c>
      <c r="B2279" s="1" t="s">
        <v>2278</v>
      </c>
      <c r="C2279" s="1" t="s">
        <v>6387</v>
      </c>
      <c r="D2279" s="4">
        <v>8500</v>
      </c>
      <c r="E2279" s="4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3">
        <f t="shared" si="210"/>
        <v>1.4108235294117648</v>
      </c>
      <c r="P2279" s="5">
        <f t="shared" si="211"/>
        <v>57.932367149758456</v>
      </c>
      <c r="Q2279" s="3" t="str">
        <f t="shared" si="212"/>
        <v>games</v>
      </c>
      <c r="R2279" t="str">
        <f t="shared" si="213"/>
        <v>tabletop games</v>
      </c>
      <c r="S2279" s="13">
        <f t="shared" si="214"/>
        <v>40936.678506944445</v>
      </c>
      <c r="T2279" s="13">
        <f t="shared" si="215"/>
        <v>40966.678506944445</v>
      </c>
    </row>
    <row r="2280" spans="1:20" ht="32">
      <c r="A2280">
        <v>2278</v>
      </c>
      <c r="B2280" s="1" t="s">
        <v>2279</v>
      </c>
      <c r="C2280" s="1" t="s">
        <v>6388</v>
      </c>
      <c r="D2280" s="4">
        <v>2000</v>
      </c>
      <c r="E2280" s="4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3">
        <f t="shared" si="210"/>
        <v>2.7069999999999999</v>
      </c>
      <c r="P2280" s="5">
        <f t="shared" si="211"/>
        <v>53.078431372549019</v>
      </c>
      <c r="Q2280" s="3" t="str">
        <f t="shared" si="212"/>
        <v>games</v>
      </c>
      <c r="R2280" t="str">
        <f t="shared" si="213"/>
        <v>tabletop games</v>
      </c>
      <c r="S2280" s="13">
        <f t="shared" si="214"/>
        <v>42338.709108796291</v>
      </c>
      <c r="T2280" s="13">
        <f t="shared" si="215"/>
        <v>42372.957638888889</v>
      </c>
    </row>
    <row r="2281" spans="1:20" ht="48">
      <c r="A2281">
        <v>2279</v>
      </c>
      <c r="B2281" s="1" t="s">
        <v>2280</v>
      </c>
      <c r="C2281" s="1" t="s">
        <v>6389</v>
      </c>
      <c r="D2281" s="4">
        <v>1000</v>
      </c>
      <c r="E2281" s="4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3">
        <f t="shared" si="210"/>
        <v>1.538</v>
      </c>
      <c r="P2281" s="5">
        <f t="shared" si="211"/>
        <v>48.0625</v>
      </c>
      <c r="Q2281" s="3" t="str">
        <f t="shared" si="212"/>
        <v>games</v>
      </c>
      <c r="R2281" t="str">
        <f t="shared" si="213"/>
        <v>tabletop games</v>
      </c>
      <c r="S2281" s="13">
        <f t="shared" si="214"/>
        <v>42020.806701388887</v>
      </c>
      <c r="T2281" s="13">
        <f t="shared" si="215"/>
        <v>42039.166666666672</v>
      </c>
    </row>
    <row r="2282" spans="1:20" ht="48">
      <c r="A2282">
        <v>2280</v>
      </c>
      <c r="B2282" s="1" t="s">
        <v>2281</v>
      </c>
      <c r="C2282" s="1" t="s">
        <v>6390</v>
      </c>
      <c r="D2282" s="4">
        <v>9800</v>
      </c>
      <c r="E2282" s="4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3">
        <f t="shared" si="210"/>
        <v>4.0357653061224488</v>
      </c>
      <c r="P2282" s="5">
        <f t="shared" si="211"/>
        <v>82.396874999999994</v>
      </c>
      <c r="Q2282" s="3" t="str">
        <f t="shared" si="212"/>
        <v>games</v>
      </c>
      <c r="R2282" t="str">
        <f t="shared" si="213"/>
        <v>tabletop games</v>
      </c>
      <c r="S2282" s="13">
        <f t="shared" si="214"/>
        <v>42234.624895833331</v>
      </c>
      <c r="T2282" s="13">
        <f t="shared" si="215"/>
        <v>42264.624895833331</v>
      </c>
    </row>
    <row r="2283" spans="1:20" ht="48">
      <c r="A2283">
        <v>2281</v>
      </c>
      <c r="B2283" s="1" t="s">
        <v>2282</v>
      </c>
      <c r="C2283" s="1" t="s">
        <v>6391</v>
      </c>
      <c r="D2283" s="4">
        <v>300</v>
      </c>
      <c r="E2283" s="4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3">
        <f t="shared" si="210"/>
        <v>1.85</v>
      </c>
      <c r="P2283" s="5">
        <f t="shared" si="211"/>
        <v>50.454545454545453</v>
      </c>
      <c r="Q2283" s="3" t="str">
        <f t="shared" si="212"/>
        <v>music</v>
      </c>
      <c r="R2283" t="str">
        <f t="shared" si="213"/>
        <v>rock</v>
      </c>
      <c r="S2283" s="13">
        <f t="shared" si="214"/>
        <v>40687.285844907405</v>
      </c>
      <c r="T2283" s="13">
        <f t="shared" si="215"/>
        <v>40749.284722222219</v>
      </c>
    </row>
    <row r="2284" spans="1:20" ht="32">
      <c r="A2284">
        <v>2282</v>
      </c>
      <c r="B2284" s="1" t="s">
        <v>2283</v>
      </c>
      <c r="C2284" s="1" t="s">
        <v>6392</v>
      </c>
      <c r="D2284" s="4">
        <v>750</v>
      </c>
      <c r="E2284" s="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3">
        <f t="shared" si="210"/>
        <v>1.8533333333333333</v>
      </c>
      <c r="P2284" s="5">
        <f t="shared" si="211"/>
        <v>115.83333333333333</v>
      </c>
      <c r="Q2284" s="3" t="str">
        <f t="shared" si="212"/>
        <v>music</v>
      </c>
      <c r="R2284" t="str">
        <f t="shared" si="213"/>
        <v>rock</v>
      </c>
      <c r="S2284" s="13">
        <f t="shared" si="214"/>
        <v>42323.17460648148</v>
      </c>
      <c r="T2284" s="13">
        <f t="shared" si="215"/>
        <v>42383.17460648148</v>
      </c>
    </row>
    <row r="2285" spans="1:20" ht="48">
      <c r="A2285">
        <v>2283</v>
      </c>
      <c r="B2285" s="1" t="s">
        <v>2284</v>
      </c>
      <c r="C2285" s="1" t="s">
        <v>6393</v>
      </c>
      <c r="D2285" s="4">
        <v>3000</v>
      </c>
      <c r="E2285" s="4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3">
        <f t="shared" si="210"/>
        <v>1.0085533333333332</v>
      </c>
      <c r="P2285" s="5">
        <f t="shared" si="211"/>
        <v>63.03458333333333</v>
      </c>
      <c r="Q2285" s="3" t="str">
        <f t="shared" si="212"/>
        <v>music</v>
      </c>
      <c r="R2285" t="str">
        <f t="shared" si="213"/>
        <v>rock</v>
      </c>
      <c r="S2285" s="13">
        <f t="shared" si="214"/>
        <v>40978.125046296293</v>
      </c>
      <c r="T2285" s="13">
        <f t="shared" si="215"/>
        <v>41038.083379629628</v>
      </c>
    </row>
    <row r="2286" spans="1:20" ht="32">
      <c r="A2286">
        <v>2284</v>
      </c>
      <c r="B2286" s="1" t="s">
        <v>2285</v>
      </c>
      <c r="C2286" s="1" t="s">
        <v>6394</v>
      </c>
      <c r="D2286" s="4">
        <v>6000</v>
      </c>
      <c r="E2286" s="4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3">
        <f t="shared" si="210"/>
        <v>1.0622116666666668</v>
      </c>
      <c r="P2286" s="5">
        <f t="shared" si="211"/>
        <v>108.02152542372882</v>
      </c>
      <c r="Q2286" s="3" t="str">
        <f t="shared" si="212"/>
        <v>music</v>
      </c>
      <c r="R2286" t="str">
        <f t="shared" si="213"/>
        <v>rock</v>
      </c>
      <c r="S2286" s="13">
        <f t="shared" si="214"/>
        <v>40585.796817129631</v>
      </c>
      <c r="T2286" s="13">
        <f t="shared" si="215"/>
        <v>40614.166666666664</v>
      </c>
    </row>
    <row r="2287" spans="1:20" ht="48">
      <c r="A2287">
        <v>2285</v>
      </c>
      <c r="B2287" s="1" t="s">
        <v>2286</v>
      </c>
      <c r="C2287" s="1" t="s">
        <v>6395</v>
      </c>
      <c r="D2287" s="4">
        <v>3000</v>
      </c>
      <c r="E2287" s="4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3">
        <f t="shared" si="210"/>
        <v>1.2136666666666667</v>
      </c>
      <c r="P2287" s="5">
        <f t="shared" si="211"/>
        <v>46.088607594936711</v>
      </c>
      <c r="Q2287" s="3" t="str">
        <f t="shared" si="212"/>
        <v>music</v>
      </c>
      <c r="R2287" t="str">
        <f t="shared" si="213"/>
        <v>rock</v>
      </c>
      <c r="S2287" s="13">
        <f t="shared" si="214"/>
        <v>41059.185682870368</v>
      </c>
      <c r="T2287" s="13">
        <f t="shared" si="215"/>
        <v>41089.185682870368</v>
      </c>
    </row>
    <row r="2288" spans="1:20" ht="48">
      <c r="A2288">
        <v>2286</v>
      </c>
      <c r="B2288" s="1" t="s">
        <v>2287</v>
      </c>
      <c r="C2288" s="1" t="s">
        <v>6396</v>
      </c>
      <c r="D2288" s="4">
        <v>1500</v>
      </c>
      <c r="E2288" s="4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3">
        <f t="shared" si="210"/>
        <v>1.0006666666666666</v>
      </c>
      <c r="P2288" s="5">
        <f t="shared" si="211"/>
        <v>107.21428571428571</v>
      </c>
      <c r="Q2288" s="3" t="str">
        <f t="shared" si="212"/>
        <v>music</v>
      </c>
      <c r="R2288" t="str">
        <f t="shared" si="213"/>
        <v>rock</v>
      </c>
      <c r="S2288" s="13">
        <f t="shared" si="214"/>
        <v>41494.963587962964</v>
      </c>
      <c r="T2288" s="13">
        <f t="shared" si="215"/>
        <v>41523.165972222225</v>
      </c>
    </row>
    <row r="2289" spans="1:20" ht="48">
      <c r="A2289">
        <v>2287</v>
      </c>
      <c r="B2289" s="1" t="s">
        <v>2288</v>
      </c>
      <c r="C2289" s="1" t="s">
        <v>6397</v>
      </c>
      <c r="D2289" s="4">
        <v>4500</v>
      </c>
      <c r="E2289" s="4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3">
        <f t="shared" si="210"/>
        <v>1.1997755555555556</v>
      </c>
      <c r="P2289" s="5">
        <f t="shared" si="211"/>
        <v>50.9338679245283</v>
      </c>
      <c r="Q2289" s="3" t="str">
        <f t="shared" si="212"/>
        <v>music</v>
      </c>
      <c r="R2289" t="str">
        <f t="shared" si="213"/>
        <v>rock</v>
      </c>
      <c r="S2289" s="13">
        <f t="shared" si="214"/>
        <v>41792.667361111111</v>
      </c>
      <c r="T2289" s="13">
        <f t="shared" si="215"/>
        <v>41813.667361111111</v>
      </c>
    </row>
    <row r="2290" spans="1:20" ht="48">
      <c r="A2290">
        <v>2288</v>
      </c>
      <c r="B2290" s="1" t="s">
        <v>2289</v>
      </c>
      <c r="C2290" s="1" t="s">
        <v>6398</v>
      </c>
      <c r="D2290" s="4">
        <v>1000</v>
      </c>
      <c r="E2290" s="4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3">
        <f t="shared" si="210"/>
        <v>1.0009999999999999</v>
      </c>
      <c r="P2290" s="5">
        <f t="shared" si="211"/>
        <v>40.04</v>
      </c>
      <c r="Q2290" s="3" t="str">
        <f t="shared" si="212"/>
        <v>music</v>
      </c>
      <c r="R2290" t="str">
        <f t="shared" si="213"/>
        <v>rock</v>
      </c>
      <c r="S2290" s="13">
        <f t="shared" si="214"/>
        <v>41067.827418981484</v>
      </c>
      <c r="T2290" s="13">
        <f t="shared" si="215"/>
        <v>41086.75</v>
      </c>
    </row>
    <row r="2291" spans="1:20" ht="48">
      <c r="A2291">
        <v>2289</v>
      </c>
      <c r="B2291" s="1" t="s">
        <v>2290</v>
      </c>
      <c r="C2291" s="1" t="s">
        <v>6399</v>
      </c>
      <c r="D2291" s="4">
        <v>1500</v>
      </c>
      <c r="E2291" s="4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3">
        <f t="shared" si="210"/>
        <v>1.0740000000000001</v>
      </c>
      <c r="P2291" s="5">
        <f t="shared" si="211"/>
        <v>64.44</v>
      </c>
      <c r="Q2291" s="3" t="str">
        <f t="shared" si="212"/>
        <v>music</v>
      </c>
      <c r="R2291" t="str">
        <f t="shared" si="213"/>
        <v>rock</v>
      </c>
      <c r="S2291" s="13">
        <f t="shared" si="214"/>
        <v>41571.998379629629</v>
      </c>
      <c r="T2291" s="13">
        <f t="shared" si="215"/>
        <v>41614.973611111112</v>
      </c>
    </row>
    <row r="2292" spans="1:20" ht="48">
      <c r="A2292">
        <v>2290</v>
      </c>
      <c r="B2292" s="1" t="s">
        <v>2291</v>
      </c>
      <c r="C2292" s="1" t="s">
        <v>6400</v>
      </c>
      <c r="D2292" s="4">
        <v>1500</v>
      </c>
      <c r="E2292" s="4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3">
        <f t="shared" si="210"/>
        <v>1.0406666666666666</v>
      </c>
      <c r="P2292" s="5">
        <f t="shared" si="211"/>
        <v>53.827586206896555</v>
      </c>
      <c r="Q2292" s="3" t="str">
        <f t="shared" si="212"/>
        <v>music</v>
      </c>
      <c r="R2292" t="str">
        <f t="shared" si="213"/>
        <v>rock</v>
      </c>
      <c r="S2292" s="13">
        <f t="shared" si="214"/>
        <v>40070.253819444442</v>
      </c>
      <c r="T2292" s="13">
        <f t="shared" si="215"/>
        <v>40148.708333333336</v>
      </c>
    </row>
    <row r="2293" spans="1:20" ht="48">
      <c r="A2293">
        <v>2291</v>
      </c>
      <c r="B2293" s="1" t="s">
        <v>2292</v>
      </c>
      <c r="C2293" s="1" t="s">
        <v>6401</v>
      </c>
      <c r="D2293" s="4">
        <v>2500</v>
      </c>
      <c r="E2293" s="4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3">
        <f t="shared" si="210"/>
        <v>1.728</v>
      </c>
      <c r="P2293" s="5">
        <f t="shared" si="211"/>
        <v>100.46511627906976</v>
      </c>
      <c r="Q2293" s="3" t="str">
        <f t="shared" si="212"/>
        <v>music</v>
      </c>
      <c r="R2293" t="str">
        <f t="shared" si="213"/>
        <v>rock</v>
      </c>
      <c r="S2293" s="13">
        <f t="shared" si="214"/>
        <v>40987.977060185185</v>
      </c>
      <c r="T2293" s="13">
        <f t="shared" si="215"/>
        <v>41022.166666666664</v>
      </c>
    </row>
    <row r="2294" spans="1:20" ht="48">
      <c r="A2294">
        <v>2292</v>
      </c>
      <c r="B2294" s="1" t="s">
        <v>2293</v>
      </c>
      <c r="C2294" s="1" t="s">
        <v>6402</v>
      </c>
      <c r="D2294" s="4">
        <v>2000</v>
      </c>
      <c r="E2294" s="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3">
        <f t="shared" si="210"/>
        <v>1.072505</v>
      </c>
      <c r="P2294" s="5">
        <f t="shared" si="211"/>
        <v>46.630652173913049</v>
      </c>
      <c r="Q2294" s="3" t="str">
        <f t="shared" si="212"/>
        <v>music</v>
      </c>
      <c r="R2294" t="str">
        <f t="shared" si="213"/>
        <v>rock</v>
      </c>
      <c r="S2294" s="13">
        <f t="shared" si="214"/>
        <v>40987.697638888887</v>
      </c>
      <c r="T2294" s="13">
        <f t="shared" si="215"/>
        <v>41017.697638888887</v>
      </c>
    </row>
    <row r="2295" spans="1:20" ht="32">
      <c r="A2295">
        <v>2293</v>
      </c>
      <c r="B2295" s="1" t="s">
        <v>2294</v>
      </c>
      <c r="C2295" s="1" t="s">
        <v>6403</v>
      </c>
      <c r="D2295" s="4">
        <v>850</v>
      </c>
      <c r="E2295" s="4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3">
        <f t="shared" si="210"/>
        <v>1.0823529411764705</v>
      </c>
      <c r="P2295" s="5">
        <f t="shared" si="211"/>
        <v>34.074074074074076</v>
      </c>
      <c r="Q2295" s="3" t="str">
        <f t="shared" si="212"/>
        <v>music</v>
      </c>
      <c r="R2295" t="str">
        <f t="shared" si="213"/>
        <v>rock</v>
      </c>
      <c r="S2295" s="13">
        <f t="shared" si="214"/>
        <v>41151.708321759259</v>
      </c>
      <c r="T2295" s="13">
        <f t="shared" si="215"/>
        <v>41177.165972222225</v>
      </c>
    </row>
    <row r="2296" spans="1:20" ht="48">
      <c r="A2296">
        <v>2294</v>
      </c>
      <c r="B2296" s="1" t="s">
        <v>2295</v>
      </c>
      <c r="C2296" s="1" t="s">
        <v>6404</v>
      </c>
      <c r="D2296" s="4">
        <v>5000</v>
      </c>
      <c r="E2296" s="4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3">
        <f t="shared" si="210"/>
        <v>1.4608079999999999</v>
      </c>
      <c r="P2296" s="5">
        <f t="shared" si="211"/>
        <v>65.214642857142863</v>
      </c>
      <c r="Q2296" s="3" t="str">
        <f t="shared" si="212"/>
        <v>music</v>
      </c>
      <c r="R2296" t="str">
        <f t="shared" si="213"/>
        <v>rock</v>
      </c>
      <c r="S2296" s="13">
        <f t="shared" si="214"/>
        <v>41264.72314814815</v>
      </c>
      <c r="T2296" s="13">
        <f t="shared" si="215"/>
        <v>41294.72314814815</v>
      </c>
    </row>
    <row r="2297" spans="1:20" ht="48">
      <c r="A2297">
        <v>2295</v>
      </c>
      <c r="B2297" s="1" t="s">
        <v>2296</v>
      </c>
      <c r="C2297" s="1" t="s">
        <v>6405</v>
      </c>
      <c r="D2297" s="4">
        <v>1200</v>
      </c>
      <c r="E2297" s="4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3">
        <f t="shared" si="210"/>
        <v>1.2524999999999999</v>
      </c>
      <c r="P2297" s="5">
        <f t="shared" si="211"/>
        <v>44.205882352941174</v>
      </c>
      <c r="Q2297" s="3" t="str">
        <f t="shared" si="212"/>
        <v>music</v>
      </c>
      <c r="R2297" t="str">
        <f t="shared" si="213"/>
        <v>rock</v>
      </c>
      <c r="S2297" s="13">
        <f t="shared" si="214"/>
        <v>41270.954351851848</v>
      </c>
      <c r="T2297" s="13">
        <f t="shared" si="215"/>
        <v>41300.954351851848</v>
      </c>
    </row>
    <row r="2298" spans="1:20" ht="48">
      <c r="A2298">
        <v>2296</v>
      </c>
      <c r="B2298" s="1" t="s">
        <v>2297</v>
      </c>
      <c r="C2298" s="1" t="s">
        <v>6406</v>
      </c>
      <c r="D2298" s="4">
        <v>7000</v>
      </c>
      <c r="E2298" s="4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3">
        <f t="shared" si="210"/>
        <v>1.4907142857142857</v>
      </c>
      <c r="P2298" s="5">
        <f t="shared" si="211"/>
        <v>71.965517241379317</v>
      </c>
      <c r="Q2298" s="3" t="str">
        <f t="shared" si="212"/>
        <v>music</v>
      </c>
      <c r="R2298" t="str">
        <f t="shared" si="213"/>
        <v>rock</v>
      </c>
      <c r="S2298" s="13">
        <f t="shared" si="214"/>
        <v>40927.731782407405</v>
      </c>
      <c r="T2298" s="13">
        <f t="shared" si="215"/>
        <v>40962.731782407405</v>
      </c>
    </row>
    <row r="2299" spans="1:20" ht="32">
      <c r="A2299">
        <v>2297</v>
      </c>
      <c r="B2299" s="1" t="s">
        <v>2298</v>
      </c>
      <c r="C2299" s="1" t="s">
        <v>6407</v>
      </c>
      <c r="D2299" s="4">
        <v>1000</v>
      </c>
      <c r="E2299" s="4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3">
        <f t="shared" si="210"/>
        <v>1.006</v>
      </c>
      <c r="P2299" s="5">
        <f t="shared" si="211"/>
        <v>52.94736842105263</v>
      </c>
      <c r="Q2299" s="3" t="str">
        <f t="shared" si="212"/>
        <v>music</v>
      </c>
      <c r="R2299" t="str">
        <f t="shared" si="213"/>
        <v>rock</v>
      </c>
      <c r="S2299" s="13">
        <f t="shared" si="214"/>
        <v>40948.042233796295</v>
      </c>
      <c r="T2299" s="13">
        <f t="shared" si="215"/>
        <v>40982.165972222225</v>
      </c>
    </row>
    <row r="2300" spans="1:20" ht="48">
      <c r="A2300">
        <v>2298</v>
      </c>
      <c r="B2300" s="1" t="s">
        <v>2299</v>
      </c>
      <c r="C2300" s="1" t="s">
        <v>6408</v>
      </c>
      <c r="D2300" s="4">
        <v>30000</v>
      </c>
      <c r="E2300" s="4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3">
        <f t="shared" si="210"/>
        <v>1.0507333333333333</v>
      </c>
      <c r="P2300" s="5">
        <f t="shared" si="211"/>
        <v>109.45138888888889</v>
      </c>
      <c r="Q2300" s="3" t="str">
        <f t="shared" si="212"/>
        <v>music</v>
      </c>
      <c r="R2300" t="str">
        <f t="shared" si="213"/>
        <v>rock</v>
      </c>
      <c r="S2300" s="13">
        <f t="shared" si="214"/>
        <v>41694.84065972222</v>
      </c>
      <c r="T2300" s="13">
        <f t="shared" si="215"/>
        <v>41724.798993055556</v>
      </c>
    </row>
    <row r="2301" spans="1:20" ht="48">
      <c r="A2301">
        <v>2299</v>
      </c>
      <c r="B2301" s="1" t="s">
        <v>2300</v>
      </c>
      <c r="C2301" s="1" t="s">
        <v>6409</v>
      </c>
      <c r="D2301" s="4">
        <v>300</v>
      </c>
      <c r="E2301" s="4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3">
        <f t="shared" si="210"/>
        <v>3.5016666666666665</v>
      </c>
      <c r="P2301" s="5">
        <f t="shared" si="211"/>
        <v>75.035714285714292</v>
      </c>
      <c r="Q2301" s="3" t="str">
        <f t="shared" si="212"/>
        <v>music</v>
      </c>
      <c r="R2301" t="str">
        <f t="shared" si="213"/>
        <v>rock</v>
      </c>
      <c r="S2301" s="13">
        <f t="shared" si="214"/>
        <v>40565.032511574071</v>
      </c>
      <c r="T2301" s="13">
        <f t="shared" si="215"/>
        <v>40580.032511574071</v>
      </c>
    </row>
    <row r="2302" spans="1:20" ht="48">
      <c r="A2302">
        <v>2300</v>
      </c>
      <c r="B2302" s="1" t="s">
        <v>2301</v>
      </c>
      <c r="C2302" s="1" t="s">
        <v>6410</v>
      </c>
      <c r="D2302" s="4">
        <v>800</v>
      </c>
      <c r="E2302" s="4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3">
        <f t="shared" si="210"/>
        <v>1.0125</v>
      </c>
      <c r="P2302" s="5">
        <f t="shared" si="211"/>
        <v>115.71428571428571</v>
      </c>
      <c r="Q2302" s="3" t="str">
        <f t="shared" si="212"/>
        <v>music</v>
      </c>
      <c r="R2302" t="str">
        <f t="shared" si="213"/>
        <v>rock</v>
      </c>
      <c r="S2302" s="13">
        <f t="shared" si="214"/>
        <v>41074.727037037039</v>
      </c>
      <c r="T2302" s="13">
        <f t="shared" si="215"/>
        <v>41088.727037037039</v>
      </c>
    </row>
    <row r="2303" spans="1:20" ht="32">
      <c r="A2303">
        <v>2301</v>
      </c>
      <c r="B2303" s="1" t="s">
        <v>2302</v>
      </c>
      <c r="C2303" s="1" t="s">
        <v>6411</v>
      </c>
      <c r="D2303" s="4">
        <v>5000</v>
      </c>
      <c r="E2303" s="4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3">
        <f t="shared" si="210"/>
        <v>1.336044</v>
      </c>
      <c r="P2303" s="5">
        <f t="shared" si="211"/>
        <v>31.659810426540286</v>
      </c>
      <c r="Q2303" s="3" t="str">
        <f t="shared" si="212"/>
        <v>music</v>
      </c>
      <c r="R2303" t="str">
        <f t="shared" si="213"/>
        <v>indie rock</v>
      </c>
      <c r="S2303" s="13">
        <f t="shared" si="214"/>
        <v>41416.146944444445</v>
      </c>
      <c r="T2303" s="13">
        <f t="shared" si="215"/>
        <v>41446.146944444445</v>
      </c>
    </row>
    <row r="2304" spans="1:20" ht="48">
      <c r="A2304">
        <v>2302</v>
      </c>
      <c r="B2304" s="1" t="s">
        <v>2303</v>
      </c>
      <c r="C2304" s="1" t="s">
        <v>6412</v>
      </c>
      <c r="D2304" s="4">
        <v>2300</v>
      </c>
      <c r="E2304" s="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3">
        <f t="shared" si="210"/>
        <v>1.7065217391304348</v>
      </c>
      <c r="P2304" s="5">
        <f t="shared" si="211"/>
        <v>46.176470588235297</v>
      </c>
      <c r="Q2304" s="3" t="str">
        <f t="shared" si="212"/>
        <v>music</v>
      </c>
      <c r="R2304" t="str">
        <f t="shared" si="213"/>
        <v>indie rock</v>
      </c>
      <c r="S2304" s="13">
        <f t="shared" si="214"/>
        <v>41605.868449074071</v>
      </c>
      <c r="T2304" s="13">
        <f t="shared" si="215"/>
        <v>41639.291666666664</v>
      </c>
    </row>
    <row r="2305" spans="1:20" ht="48">
      <c r="A2305">
        <v>2303</v>
      </c>
      <c r="B2305" s="1" t="s">
        <v>2304</v>
      </c>
      <c r="C2305" s="1" t="s">
        <v>6413</v>
      </c>
      <c r="D2305" s="4">
        <v>6450</v>
      </c>
      <c r="E2305" s="4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3">
        <f t="shared" si="210"/>
        <v>1.0935829457364341</v>
      </c>
      <c r="P2305" s="5">
        <f t="shared" si="211"/>
        <v>68.481650485436887</v>
      </c>
      <c r="Q2305" s="3" t="str">
        <f t="shared" si="212"/>
        <v>music</v>
      </c>
      <c r="R2305" t="str">
        <f t="shared" si="213"/>
        <v>indie rock</v>
      </c>
      <c r="S2305" s="13">
        <f t="shared" si="214"/>
        <v>40850.111064814817</v>
      </c>
      <c r="T2305" s="13">
        <f t="shared" si="215"/>
        <v>40890.152731481481</v>
      </c>
    </row>
    <row r="2306" spans="1:20" ht="48">
      <c r="A2306">
        <v>2304</v>
      </c>
      <c r="B2306" s="1" t="s">
        <v>2305</v>
      </c>
      <c r="C2306" s="1" t="s">
        <v>6414</v>
      </c>
      <c r="D2306" s="4">
        <v>6000</v>
      </c>
      <c r="E2306" s="4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3">
        <f t="shared" si="210"/>
        <v>1.0070033333333335</v>
      </c>
      <c r="P2306" s="5">
        <f t="shared" si="211"/>
        <v>53.469203539823013</v>
      </c>
      <c r="Q2306" s="3" t="str">
        <f t="shared" si="212"/>
        <v>music</v>
      </c>
      <c r="R2306" t="str">
        <f t="shared" si="213"/>
        <v>indie rock</v>
      </c>
      <c r="S2306" s="13">
        <f t="shared" si="214"/>
        <v>40502.815868055557</v>
      </c>
      <c r="T2306" s="13">
        <f t="shared" si="215"/>
        <v>40544.207638888889</v>
      </c>
    </row>
    <row r="2307" spans="1:20" ht="48">
      <c r="A2307">
        <v>2305</v>
      </c>
      <c r="B2307" s="1" t="s">
        <v>2306</v>
      </c>
      <c r="C2307" s="1" t="s">
        <v>6415</v>
      </c>
      <c r="D2307" s="4">
        <v>18000</v>
      </c>
      <c r="E2307" s="4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3">
        <f t="shared" ref="O2307:O2370" si="216">E2307/D2307</f>
        <v>1.0122777777777778</v>
      </c>
      <c r="P2307" s="5">
        <f t="shared" ref="P2307:P2370" si="217">E2307/L2307</f>
        <v>109.10778443113773</v>
      </c>
      <c r="Q2307" s="3" t="str">
        <f t="shared" ref="Q2307:Q2370" si="218">LEFT(N2307,SEARCH("/",N2307)-1)</f>
        <v>music</v>
      </c>
      <c r="R2307" t="str">
        <f t="shared" ref="R2307:R2370" si="219">RIGHT(N2307,LEN(N2307)-SEARCH("/",N2307))</f>
        <v>indie rock</v>
      </c>
      <c r="S2307" s="13">
        <f t="shared" ref="S2307:S2370" si="220">(((J2307/60)/60)/24)+DATE(1970,1,1)</f>
        <v>41834.695277777777</v>
      </c>
      <c r="T2307" s="13">
        <f t="shared" ref="T2307:T2370" si="221">(((I2307/60)/60)/24)+DATE(1970,1,1)</f>
        <v>41859.75</v>
      </c>
    </row>
    <row r="2308" spans="1:20" ht="48">
      <c r="A2308">
        <v>2306</v>
      </c>
      <c r="B2308" s="1" t="s">
        <v>2307</v>
      </c>
      <c r="C2308" s="1" t="s">
        <v>6416</v>
      </c>
      <c r="D2308" s="4">
        <v>3500</v>
      </c>
      <c r="E2308" s="4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3">
        <f t="shared" si="216"/>
        <v>1.0675857142857144</v>
      </c>
      <c r="P2308" s="5">
        <f t="shared" si="217"/>
        <v>51.185616438356163</v>
      </c>
      <c r="Q2308" s="3" t="str">
        <f t="shared" si="218"/>
        <v>music</v>
      </c>
      <c r="R2308" t="str">
        <f t="shared" si="219"/>
        <v>indie rock</v>
      </c>
      <c r="S2308" s="13">
        <f t="shared" si="220"/>
        <v>40948.16815972222</v>
      </c>
      <c r="T2308" s="13">
        <f t="shared" si="221"/>
        <v>40978.16815972222</v>
      </c>
    </row>
    <row r="2309" spans="1:20" ht="48">
      <c r="A2309">
        <v>2307</v>
      </c>
      <c r="B2309" s="1" t="s">
        <v>2308</v>
      </c>
      <c r="C2309" s="1" t="s">
        <v>6417</v>
      </c>
      <c r="D2309" s="4">
        <v>1964.47</v>
      </c>
      <c r="E2309" s="4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3">
        <f t="shared" si="216"/>
        <v>1.0665777537961894</v>
      </c>
      <c r="P2309" s="5">
        <f t="shared" si="217"/>
        <v>27.936800000000002</v>
      </c>
      <c r="Q2309" s="3" t="str">
        <f t="shared" si="218"/>
        <v>music</v>
      </c>
      <c r="R2309" t="str">
        <f t="shared" si="219"/>
        <v>indie rock</v>
      </c>
      <c r="S2309" s="13">
        <f t="shared" si="220"/>
        <v>41004.802465277775</v>
      </c>
      <c r="T2309" s="13">
        <f t="shared" si="221"/>
        <v>41034.802407407406</v>
      </c>
    </row>
    <row r="2310" spans="1:20" ht="48">
      <c r="A2310">
        <v>2308</v>
      </c>
      <c r="B2310" s="1" t="s">
        <v>2309</v>
      </c>
      <c r="C2310" s="1" t="s">
        <v>6418</v>
      </c>
      <c r="D2310" s="4">
        <v>50000</v>
      </c>
      <c r="E2310" s="4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3">
        <f t="shared" si="216"/>
        <v>1.0130622</v>
      </c>
      <c r="P2310" s="5">
        <f t="shared" si="217"/>
        <v>82.496921824104234</v>
      </c>
      <c r="Q2310" s="3" t="str">
        <f t="shared" si="218"/>
        <v>music</v>
      </c>
      <c r="R2310" t="str">
        <f t="shared" si="219"/>
        <v>indie rock</v>
      </c>
      <c r="S2310" s="13">
        <f t="shared" si="220"/>
        <v>41851.962916666671</v>
      </c>
      <c r="T2310" s="13">
        <f t="shared" si="221"/>
        <v>41880.041666666664</v>
      </c>
    </row>
    <row r="2311" spans="1:20" ht="48">
      <c r="A2311">
        <v>2309</v>
      </c>
      <c r="B2311" s="1" t="s">
        <v>2310</v>
      </c>
      <c r="C2311" s="1" t="s">
        <v>6419</v>
      </c>
      <c r="D2311" s="4">
        <v>6000</v>
      </c>
      <c r="E2311" s="4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3">
        <f t="shared" si="216"/>
        <v>1.0667450000000001</v>
      </c>
      <c r="P2311" s="5">
        <f t="shared" si="217"/>
        <v>59.817476635514019</v>
      </c>
      <c r="Q2311" s="3" t="str">
        <f t="shared" si="218"/>
        <v>music</v>
      </c>
      <c r="R2311" t="str">
        <f t="shared" si="219"/>
        <v>indie rock</v>
      </c>
      <c r="S2311" s="13">
        <f t="shared" si="220"/>
        <v>41307.987696759257</v>
      </c>
      <c r="T2311" s="13">
        <f t="shared" si="221"/>
        <v>41342.987696759257</v>
      </c>
    </row>
    <row r="2312" spans="1:20" ht="48">
      <c r="A2312">
        <v>2310</v>
      </c>
      <c r="B2312" s="1" t="s">
        <v>2311</v>
      </c>
      <c r="C2312" s="1" t="s">
        <v>6420</v>
      </c>
      <c r="D2312" s="4">
        <v>18500</v>
      </c>
      <c r="E2312" s="4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3">
        <f t="shared" si="216"/>
        <v>4.288397837837838</v>
      </c>
      <c r="P2312" s="5">
        <f t="shared" si="217"/>
        <v>64.816470588235291</v>
      </c>
      <c r="Q2312" s="3" t="str">
        <f t="shared" si="218"/>
        <v>music</v>
      </c>
      <c r="R2312" t="str">
        <f t="shared" si="219"/>
        <v>indie rock</v>
      </c>
      <c r="S2312" s="13">
        <f t="shared" si="220"/>
        <v>41324.79415509259</v>
      </c>
      <c r="T2312" s="13">
        <f t="shared" si="221"/>
        <v>41354.752488425926</v>
      </c>
    </row>
    <row r="2313" spans="1:20" ht="48">
      <c r="A2313">
        <v>2311</v>
      </c>
      <c r="B2313" s="1" t="s">
        <v>2312</v>
      </c>
      <c r="C2313" s="1" t="s">
        <v>6421</v>
      </c>
      <c r="D2313" s="4">
        <v>9000</v>
      </c>
      <c r="E2313" s="4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3">
        <f t="shared" si="216"/>
        <v>1.0411111111111111</v>
      </c>
      <c r="P2313" s="5">
        <f t="shared" si="217"/>
        <v>90.09615384615384</v>
      </c>
      <c r="Q2313" s="3" t="str">
        <f t="shared" si="218"/>
        <v>music</v>
      </c>
      <c r="R2313" t="str">
        <f t="shared" si="219"/>
        <v>indie rock</v>
      </c>
      <c r="S2313" s="13">
        <f t="shared" si="220"/>
        <v>41736.004502314812</v>
      </c>
      <c r="T2313" s="13">
        <f t="shared" si="221"/>
        <v>41766.004502314812</v>
      </c>
    </row>
    <row r="2314" spans="1:20" ht="48">
      <c r="A2314">
        <v>2312</v>
      </c>
      <c r="B2314" s="1" t="s">
        <v>2313</v>
      </c>
      <c r="C2314" s="1" t="s">
        <v>6422</v>
      </c>
      <c r="D2314" s="4">
        <v>3000</v>
      </c>
      <c r="E2314" s="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3">
        <f t="shared" si="216"/>
        <v>1.0786666666666667</v>
      </c>
      <c r="P2314" s="5">
        <f t="shared" si="217"/>
        <v>40.962025316455694</v>
      </c>
      <c r="Q2314" s="3" t="str">
        <f t="shared" si="218"/>
        <v>music</v>
      </c>
      <c r="R2314" t="str">
        <f t="shared" si="219"/>
        <v>indie rock</v>
      </c>
      <c r="S2314" s="13">
        <f t="shared" si="220"/>
        <v>41716.632847222223</v>
      </c>
      <c r="T2314" s="13">
        <f t="shared" si="221"/>
        <v>41747.958333333336</v>
      </c>
    </row>
    <row r="2315" spans="1:20" ht="32">
      <c r="A2315">
        <v>2313</v>
      </c>
      <c r="B2315" s="1" t="s">
        <v>2314</v>
      </c>
      <c r="C2315" s="1" t="s">
        <v>6423</v>
      </c>
      <c r="D2315" s="4">
        <v>5000</v>
      </c>
      <c r="E2315" s="4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3">
        <f t="shared" si="216"/>
        <v>1.7584040000000001</v>
      </c>
      <c r="P2315" s="5">
        <f t="shared" si="217"/>
        <v>56.000127388535034</v>
      </c>
      <c r="Q2315" s="3" t="str">
        <f t="shared" si="218"/>
        <v>music</v>
      </c>
      <c r="R2315" t="str">
        <f t="shared" si="219"/>
        <v>indie rock</v>
      </c>
      <c r="S2315" s="13">
        <f t="shared" si="220"/>
        <v>41002.958634259259</v>
      </c>
      <c r="T2315" s="13">
        <f t="shared" si="221"/>
        <v>41032.958634259259</v>
      </c>
    </row>
    <row r="2316" spans="1:20" ht="48">
      <c r="A2316">
        <v>2314</v>
      </c>
      <c r="B2316" s="1" t="s">
        <v>2315</v>
      </c>
      <c r="C2316" s="1" t="s">
        <v>6424</v>
      </c>
      <c r="D2316" s="4">
        <v>1200</v>
      </c>
      <c r="E2316" s="4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3">
        <f t="shared" si="216"/>
        <v>1.5697000000000001</v>
      </c>
      <c r="P2316" s="5">
        <f t="shared" si="217"/>
        <v>37.672800000000002</v>
      </c>
      <c r="Q2316" s="3" t="str">
        <f t="shared" si="218"/>
        <v>music</v>
      </c>
      <c r="R2316" t="str">
        <f t="shared" si="219"/>
        <v>indie rock</v>
      </c>
      <c r="S2316" s="13">
        <f t="shared" si="220"/>
        <v>41037.551585648151</v>
      </c>
      <c r="T2316" s="13">
        <f t="shared" si="221"/>
        <v>41067.551585648151</v>
      </c>
    </row>
    <row r="2317" spans="1:20" ht="32">
      <c r="A2317">
        <v>2315</v>
      </c>
      <c r="B2317" s="1" t="s">
        <v>2316</v>
      </c>
      <c r="C2317" s="1" t="s">
        <v>6425</v>
      </c>
      <c r="D2317" s="4">
        <v>2500</v>
      </c>
      <c r="E2317" s="4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3">
        <f t="shared" si="216"/>
        <v>1.026</v>
      </c>
      <c r="P2317" s="5">
        <f t="shared" si="217"/>
        <v>40.078125</v>
      </c>
      <c r="Q2317" s="3" t="str">
        <f t="shared" si="218"/>
        <v>music</v>
      </c>
      <c r="R2317" t="str">
        <f t="shared" si="219"/>
        <v>indie rock</v>
      </c>
      <c r="S2317" s="13">
        <f t="shared" si="220"/>
        <v>41004.72619212963</v>
      </c>
      <c r="T2317" s="13">
        <f t="shared" si="221"/>
        <v>41034.72619212963</v>
      </c>
    </row>
    <row r="2318" spans="1:20" ht="48">
      <c r="A2318">
        <v>2316</v>
      </c>
      <c r="B2318" s="1" t="s">
        <v>2317</v>
      </c>
      <c r="C2318" s="1" t="s">
        <v>6426</v>
      </c>
      <c r="D2318" s="4">
        <v>15000</v>
      </c>
      <c r="E2318" s="4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3">
        <f t="shared" si="216"/>
        <v>1.0404266666666666</v>
      </c>
      <c r="P2318" s="5">
        <f t="shared" si="217"/>
        <v>78.031999999999996</v>
      </c>
      <c r="Q2318" s="3" t="str">
        <f t="shared" si="218"/>
        <v>music</v>
      </c>
      <c r="R2318" t="str">
        <f t="shared" si="219"/>
        <v>indie rock</v>
      </c>
      <c r="S2318" s="13">
        <f t="shared" si="220"/>
        <v>40079.725115740745</v>
      </c>
      <c r="T2318" s="13">
        <f t="shared" si="221"/>
        <v>40156.76666666667</v>
      </c>
    </row>
    <row r="2319" spans="1:20" ht="48">
      <c r="A2319">
        <v>2317</v>
      </c>
      <c r="B2319" s="1" t="s">
        <v>2318</v>
      </c>
      <c r="C2319" s="1" t="s">
        <v>6427</v>
      </c>
      <c r="D2319" s="4">
        <v>400</v>
      </c>
      <c r="E2319" s="4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3">
        <f t="shared" si="216"/>
        <v>1.04</v>
      </c>
      <c r="P2319" s="5">
        <f t="shared" si="217"/>
        <v>18.90909090909091</v>
      </c>
      <c r="Q2319" s="3" t="str">
        <f t="shared" si="218"/>
        <v>music</v>
      </c>
      <c r="R2319" t="str">
        <f t="shared" si="219"/>
        <v>indie rock</v>
      </c>
      <c r="S2319" s="13">
        <f t="shared" si="220"/>
        <v>40192.542233796295</v>
      </c>
      <c r="T2319" s="13">
        <f t="shared" si="221"/>
        <v>40224.208333333336</v>
      </c>
    </row>
    <row r="2320" spans="1:20" ht="64">
      <c r="A2320">
        <v>2318</v>
      </c>
      <c r="B2320" s="1" t="s">
        <v>2319</v>
      </c>
      <c r="C2320" s="1" t="s">
        <v>6428</v>
      </c>
      <c r="D2320" s="4">
        <v>5000</v>
      </c>
      <c r="E2320" s="4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3">
        <f t="shared" si="216"/>
        <v>1.2105999999999999</v>
      </c>
      <c r="P2320" s="5">
        <f t="shared" si="217"/>
        <v>37.134969325153371</v>
      </c>
      <c r="Q2320" s="3" t="str">
        <f t="shared" si="218"/>
        <v>music</v>
      </c>
      <c r="R2320" t="str">
        <f t="shared" si="219"/>
        <v>indie rock</v>
      </c>
      <c r="S2320" s="13">
        <f t="shared" si="220"/>
        <v>40050.643680555557</v>
      </c>
      <c r="T2320" s="13">
        <f t="shared" si="221"/>
        <v>40082.165972222225</v>
      </c>
    </row>
    <row r="2321" spans="1:20" ht="48">
      <c r="A2321">
        <v>2319</v>
      </c>
      <c r="B2321" s="1" t="s">
        <v>2320</v>
      </c>
      <c r="C2321" s="1" t="s">
        <v>6429</v>
      </c>
      <c r="D2321" s="4">
        <v>3000</v>
      </c>
      <c r="E2321" s="4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3">
        <f t="shared" si="216"/>
        <v>1.077</v>
      </c>
      <c r="P2321" s="5">
        <f t="shared" si="217"/>
        <v>41.961038961038959</v>
      </c>
      <c r="Q2321" s="3" t="str">
        <f t="shared" si="218"/>
        <v>music</v>
      </c>
      <c r="R2321" t="str">
        <f t="shared" si="219"/>
        <v>indie rock</v>
      </c>
      <c r="S2321" s="13">
        <f t="shared" si="220"/>
        <v>41593.082002314812</v>
      </c>
      <c r="T2321" s="13">
        <f t="shared" si="221"/>
        <v>41623.082002314812</v>
      </c>
    </row>
    <row r="2322" spans="1:20" ht="48">
      <c r="A2322">
        <v>2320</v>
      </c>
      <c r="B2322" s="1" t="s">
        <v>2321</v>
      </c>
      <c r="C2322" s="1" t="s">
        <v>6430</v>
      </c>
      <c r="D2322" s="4">
        <v>5000</v>
      </c>
      <c r="E2322" s="4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3">
        <f t="shared" si="216"/>
        <v>1.0866</v>
      </c>
      <c r="P2322" s="5">
        <f t="shared" si="217"/>
        <v>61.044943820224717</v>
      </c>
      <c r="Q2322" s="3" t="str">
        <f t="shared" si="218"/>
        <v>music</v>
      </c>
      <c r="R2322" t="str">
        <f t="shared" si="219"/>
        <v>indie rock</v>
      </c>
      <c r="S2322" s="13">
        <f t="shared" si="220"/>
        <v>41696.817129629628</v>
      </c>
      <c r="T2322" s="13">
        <f t="shared" si="221"/>
        <v>41731.775462962964</v>
      </c>
    </row>
    <row r="2323" spans="1:20" ht="48">
      <c r="A2323">
        <v>2321</v>
      </c>
      <c r="B2323" s="1" t="s">
        <v>2322</v>
      </c>
      <c r="C2323" s="1" t="s">
        <v>6431</v>
      </c>
      <c r="D2323" s="4">
        <v>10557</v>
      </c>
      <c r="E2323" s="4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3">
        <f t="shared" si="216"/>
        <v>0.39120962394619685</v>
      </c>
      <c r="P2323" s="5">
        <f t="shared" si="217"/>
        <v>64.53125</v>
      </c>
      <c r="Q2323" s="3" t="str">
        <f t="shared" si="218"/>
        <v>food</v>
      </c>
      <c r="R2323" t="str">
        <f t="shared" si="219"/>
        <v>small batch</v>
      </c>
      <c r="S2323" s="13">
        <f t="shared" si="220"/>
        <v>42799.260428240741</v>
      </c>
      <c r="T2323" s="13">
        <f t="shared" si="221"/>
        <v>42829.21876157407</v>
      </c>
    </row>
    <row r="2324" spans="1:20" ht="48">
      <c r="A2324">
        <v>2322</v>
      </c>
      <c r="B2324" s="1" t="s">
        <v>2323</v>
      </c>
      <c r="C2324" s="1" t="s">
        <v>6432</v>
      </c>
      <c r="D2324" s="4">
        <v>2700</v>
      </c>
      <c r="E2324" s="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3">
        <f t="shared" si="216"/>
        <v>3.1481481481481478E-2</v>
      </c>
      <c r="P2324" s="5">
        <f t="shared" si="217"/>
        <v>21.25</v>
      </c>
      <c r="Q2324" s="3" t="str">
        <f t="shared" si="218"/>
        <v>food</v>
      </c>
      <c r="R2324" t="str">
        <f t="shared" si="219"/>
        <v>small batch</v>
      </c>
      <c r="S2324" s="13">
        <f t="shared" si="220"/>
        <v>42804.895474537043</v>
      </c>
      <c r="T2324" s="13">
        <f t="shared" si="221"/>
        <v>42834.853807870371</v>
      </c>
    </row>
    <row r="2325" spans="1:20" ht="48">
      <c r="A2325">
        <v>2323</v>
      </c>
      <c r="B2325" s="1" t="s">
        <v>2324</v>
      </c>
      <c r="C2325" s="1" t="s">
        <v>6433</v>
      </c>
      <c r="D2325" s="4">
        <v>250</v>
      </c>
      <c r="E2325" s="4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3">
        <f t="shared" si="216"/>
        <v>0.48</v>
      </c>
      <c r="P2325" s="5">
        <f t="shared" si="217"/>
        <v>30</v>
      </c>
      <c r="Q2325" s="3" t="str">
        <f t="shared" si="218"/>
        <v>food</v>
      </c>
      <c r="R2325" t="str">
        <f t="shared" si="219"/>
        <v>small batch</v>
      </c>
      <c r="S2325" s="13">
        <f t="shared" si="220"/>
        <v>42807.755173611105</v>
      </c>
      <c r="T2325" s="13">
        <f t="shared" si="221"/>
        <v>42814.755173611105</v>
      </c>
    </row>
    <row r="2326" spans="1:20" ht="32">
      <c r="A2326">
        <v>2324</v>
      </c>
      <c r="B2326" s="1" t="s">
        <v>2325</v>
      </c>
      <c r="C2326" s="1" t="s">
        <v>6434</v>
      </c>
      <c r="D2326" s="4">
        <v>7500</v>
      </c>
      <c r="E2326" s="4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3">
        <f t="shared" si="216"/>
        <v>0.20733333333333334</v>
      </c>
      <c r="P2326" s="5">
        <f t="shared" si="217"/>
        <v>25.491803278688526</v>
      </c>
      <c r="Q2326" s="3" t="str">
        <f t="shared" si="218"/>
        <v>food</v>
      </c>
      <c r="R2326" t="str">
        <f t="shared" si="219"/>
        <v>small batch</v>
      </c>
      <c r="S2326" s="13">
        <f t="shared" si="220"/>
        <v>42790.885243055556</v>
      </c>
      <c r="T2326" s="13">
        <f t="shared" si="221"/>
        <v>42820.843576388885</v>
      </c>
    </row>
    <row r="2327" spans="1:20" ht="48">
      <c r="A2327">
        <v>2325</v>
      </c>
      <c r="B2327" s="1" t="s">
        <v>2326</v>
      </c>
      <c r="C2327" s="1" t="s">
        <v>6435</v>
      </c>
      <c r="D2327" s="4">
        <v>1000</v>
      </c>
      <c r="E2327" s="4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3">
        <f t="shared" si="216"/>
        <v>0.08</v>
      </c>
      <c r="P2327" s="5">
        <f t="shared" si="217"/>
        <v>11.428571428571429</v>
      </c>
      <c r="Q2327" s="3" t="str">
        <f t="shared" si="218"/>
        <v>food</v>
      </c>
      <c r="R2327" t="str">
        <f t="shared" si="219"/>
        <v>small batch</v>
      </c>
      <c r="S2327" s="13">
        <f t="shared" si="220"/>
        <v>42794.022349537037</v>
      </c>
      <c r="T2327" s="13">
        <f t="shared" si="221"/>
        <v>42823.980682870373</v>
      </c>
    </row>
    <row r="2328" spans="1:20" ht="48">
      <c r="A2328">
        <v>2326</v>
      </c>
      <c r="B2328" s="1" t="s">
        <v>2327</v>
      </c>
      <c r="C2328" s="1" t="s">
        <v>6436</v>
      </c>
      <c r="D2328" s="4">
        <v>15000</v>
      </c>
      <c r="E2328" s="4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3">
        <f t="shared" si="216"/>
        <v>7.1999999999999998E-3</v>
      </c>
      <c r="P2328" s="5">
        <f t="shared" si="217"/>
        <v>108</v>
      </c>
      <c r="Q2328" s="3" t="str">
        <f t="shared" si="218"/>
        <v>food</v>
      </c>
      <c r="R2328" t="str">
        <f t="shared" si="219"/>
        <v>small batch</v>
      </c>
      <c r="S2328" s="13">
        <f t="shared" si="220"/>
        <v>42804.034120370372</v>
      </c>
      <c r="T2328" s="13">
        <f t="shared" si="221"/>
        <v>42855.708333333328</v>
      </c>
    </row>
    <row r="2329" spans="1:20" ht="32">
      <c r="A2329">
        <v>2327</v>
      </c>
      <c r="B2329" s="1" t="s">
        <v>2328</v>
      </c>
      <c r="C2329" s="1" t="s">
        <v>6437</v>
      </c>
      <c r="D2329" s="4">
        <v>35000</v>
      </c>
      <c r="E2329" s="4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3">
        <f t="shared" si="216"/>
        <v>5.2609431428571432</v>
      </c>
      <c r="P2329" s="5">
        <f t="shared" si="217"/>
        <v>54.883162444113267</v>
      </c>
      <c r="Q2329" s="3" t="str">
        <f t="shared" si="218"/>
        <v>food</v>
      </c>
      <c r="R2329" t="str">
        <f t="shared" si="219"/>
        <v>small batch</v>
      </c>
      <c r="S2329" s="13">
        <f t="shared" si="220"/>
        <v>41842.917129629634</v>
      </c>
      <c r="T2329" s="13">
        <f t="shared" si="221"/>
        <v>41877.917129629634</v>
      </c>
    </row>
    <row r="2330" spans="1:20" ht="64">
      <c r="A2330">
        <v>2328</v>
      </c>
      <c r="B2330" s="1" t="s">
        <v>2329</v>
      </c>
      <c r="C2330" s="1" t="s">
        <v>6438</v>
      </c>
      <c r="D2330" s="4">
        <v>10000</v>
      </c>
      <c r="E2330" s="4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3">
        <f t="shared" si="216"/>
        <v>2.5445000000000002</v>
      </c>
      <c r="P2330" s="5">
        <f t="shared" si="217"/>
        <v>47.383612662942269</v>
      </c>
      <c r="Q2330" s="3" t="str">
        <f t="shared" si="218"/>
        <v>food</v>
      </c>
      <c r="R2330" t="str">
        <f t="shared" si="219"/>
        <v>small batch</v>
      </c>
      <c r="S2330" s="13">
        <f t="shared" si="220"/>
        <v>42139.781678240746</v>
      </c>
      <c r="T2330" s="13">
        <f t="shared" si="221"/>
        <v>42169.781678240746</v>
      </c>
    </row>
    <row r="2331" spans="1:20" ht="48">
      <c r="A2331">
        <v>2329</v>
      </c>
      <c r="B2331" s="1" t="s">
        <v>2330</v>
      </c>
      <c r="C2331" s="1" t="s">
        <v>6439</v>
      </c>
      <c r="D2331" s="4">
        <v>25000</v>
      </c>
      <c r="E2331" s="4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3">
        <f t="shared" si="216"/>
        <v>1.0591999999999999</v>
      </c>
      <c r="P2331" s="5">
        <f t="shared" si="217"/>
        <v>211.84</v>
      </c>
      <c r="Q2331" s="3" t="str">
        <f t="shared" si="218"/>
        <v>food</v>
      </c>
      <c r="R2331" t="str">
        <f t="shared" si="219"/>
        <v>small batch</v>
      </c>
      <c r="S2331" s="13">
        <f t="shared" si="220"/>
        <v>41807.624374999999</v>
      </c>
      <c r="T2331" s="13">
        <f t="shared" si="221"/>
        <v>41837.624374999999</v>
      </c>
    </row>
    <row r="2332" spans="1:20" ht="48">
      <c r="A2332">
        <v>2330</v>
      </c>
      <c r="B2332" s="1" t="s">
        <v>2331</v>
      </c>
      <c r="C2332" s="1" t="s">
        <v>6440</v>
      </c>
      <c r="D2332" s="4">
        <v>35000</v>
      </c>
      <c r="E2332" s="4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3">
        <f t="shared" si="216"/>
        <v>1.0242285714285715</v>
      </c>
      <c r="P2332" s="5">
        <f t="shared" si="217"/>
        <v>219.92638036809817</v>
      </c>
      <c r="Q2332" s="3" t="str">
        <f t="shared" si="218"/>
        <v>food</v>
      </c>
      <c r="R2332" t="str">
        <f t="shared" si="219"/>
        <v>small batch</v>
      </c>
      <c r="S2332" s="13">
        <f t="shared" si="220"/>
        <v>42332.89980324074</v>
      </c>
      <c r="T2332" s="13">
        <f t="shared" si="221"/>
        <v>42363</v>
      </c>
    </row>
    <row r="2333" spans="1:20" ht="48">
      <c r="A2333">
        <v>2331</v>
      </c>
      <c r="B2333" s="1" t="s">
        <v>2332</v>
      </c>
      <c r="C2333" s="1" t="s">
        <v>6441</v>
      </c>
      <c r="D2333" s="4">
        <v>8000</v>
      </c>
      <c r="E2333" s="4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3">
        <f t="shared" si="216"/>
        <v>1.4431375</v>
      </c>
      <c r="P2333" s="5">
        <f t="shared" si="217"/>
        <v>40.795406360424032</v>
      </c>
      <c r="Q2333" s="3" t="str">
        <f t="shared" si="218"/>
        <v>food</v>
      </c>
      <c r="R2333" t="str">
        <f t="shared" si="219"/>
        <v>small batch</v>
      </c>
      <c r="S2333" s="13">
        <f t="shared" si="220"/>
        <v>41839.005671296298</v>
      </c>
      <c r="T2333" s="13">
        <f t="shared" si="221"/>
        <v>41869.005671296298</v>
      </c>
    </row>
    <row r="2334" spans="1:20" ht="48">
      <c r="A2334">
        <v>2332</v>
      </c>
      <c r="B2334" s="1" t="s">
        <v>2333</v>
      </c>
      <c r="C2334" s="1" t="s">
        <v>6442</v>
      </c>
      <c r="D2334" s="4">
        <v>25000</v>
      </c>
      <c r="E2334" s="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3">
        <f t="shared" si="216"/>
        <v>1.06308</v>
      </c>
      <c r="P2334" s="5">
        <f t="shared" si="217"/>
        <v>75.502840909090907</v>
      </c>
      <c r="Q2334" s="3" t="str">
        <f t="shared" si="218"/>
        <v>food</v>
      </c>
      <c r="R2334" t="str">
        <f t="shared" si="219"/>
        <v>small batch</v>
      </c>
      <c r="S2334" s="13">
        <f t="shared" si="220"/>
        <v>42011.628136574072</v>
      </c>
      <c r="T2334" s="13">
        <f t="shared" si="221"/>
        <v>42041.628136574072</v>
      </c>
    </row>
    <row r="2335" spans="1:20" ht="48">
      <c r="A2335">
        <v>2333</v>
      </c>
      <c r="B2335" s="1" t="s">
        <v>2334</v>
      </c>
      <c r="C2335" s="1" t="s">
        <v>6443</v>
      </c>
      <c r="D2335" s="4">
        <v>600</v>
      </c>
      <c r="E2335" s="4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3">
        <f t="shared" si="216"/>
        <v>2.1216666666666666</v>
      </c>
      <c r="P2335" s="5">
        <f t="shared" si="217"/>
        <v>13.542553191489361</v>
      </c>
      <c r="Q2335" s="3" t="str">
        <f t="shared" si="218"/>
        <v>food</v>
      </c>
      <c r="R2335" t="str">
        <f t="shared" si="219"/>
        <v>small batch</v>
      </c>
      <c r="S2335" s="13">
        <f t="shared" si="220"/>
        <v>41767.650347222225</v>
      </c>
      <c r="T2335" s="13">
        <f t="shared" si="221"/>
        <v>41788.743055555555</v>
      </c>
    </row>
    <row r="2336" spans="1:20" ht="48">
      <c r="A2336">
        <v>2334</v>
      </c>
      <c r="B2336" s="1" t="s">
        <v>2335</v>
      </c>
      <c r="C2336" s="1" t="s">
        <v>6444</v>
      </c>
      <c r="D2336" s="4">
        <v>4000</v>
      </c>
      <c r="E2336" s="4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3">
        <f t="shared" si="216"/>
        <v>1.0195000000000001</v>
      </c>
      <c r="P2336" s="5">
        <f t="shared" si="217"/>
        <v>60.865671641791046</v>
      </c>
      <c r="Q2336" s="3" t="str">
        <f t="shared" si="218"/>
        <v>food</v>
      </c>
      <c r="R2336" t="str">
        <f t="shared" si="219"/>
        <v>small batch</v>
      </c>
      <c r="S2336" s="13">
        <f t="shared" si="220"/>
        <v>41918.670115740737</v>
      </c>
      <c r="T2336" s="13">
        <f t="shared" si="221"/>
        <v>41948.731944444444</v>
      </c>
    </row>
    <row r="2337" spans="1:20" ht="48">
      <c r="A2337">
        <v>2335</v>
      </c>
      <c r="B2337" s="1" t="s">
        <v>2336</v>
      </c>
      <c r="C2337" s="1" t="s">
        <v>6445</v>
      </c>
      <c r="D2337" s="4">
        <v>25000</v>
      </c>
      <c r="E2337" s="4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3">
        <f t="shared" si="216"/>
        <v>1.0227200000000001</v>
      </c>
      <c r="P2337" s="5">
        <f t="shared" si="217"/>
        <v>115.69230769230769</v>
      </c>
      <c r="Q2337" s="3" t="str">
        <f t="shared" si="218"/>
        <v>food</v>
      </c>
      <c r="R2337" t="str">
        <f t="shared" si="219"/>
        <v>small batch</v>
      </c>
      <c r="S2337" s="13">
        <f t="shared" si="220"/>
        <v>41771.572256944448</v>
      </c>
      <c r="T2337" s="13">
        <f t="shared" si="221"/>
        <v>41801.572256944448</v>
      </c>
    </row>
    <row r="2338" spans="1:20" ht="48">
      <c r="A2338">
        <v>2336</v>
      </c>
      <c r="B2338" s="1" t="s">
        <v>2337</v>
      </c>
      <c r="C2338" s="1" t="s">
        <v>6446</v>
      </c>
      <c r="D2338" s="4">
        <v>20000</v>
      </c>
      <c r="E2338" s="4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3">
        <f t="shared" si="216"/>
        <v>5.2073254999999996</v>
      </c>
      <c r="P2338" s="5">
        <f t="shared" si="217"/>
        <v>48.104623556581984</v>
      </c>
      <c r="Q2338" s="3" t="str">
        <f t="shared" si="218"/>
        <v>food</v>
      </c>
      <c r="R2338" t="str">
        <f t="shared" si="219"/>
        <v>small batch</v>
      </c>
      <c r="S2338" s="13">
        <f t="shared" si="220"/>
        <v>41666.924710648149</v>
      </c>
      <c r="T2338" s="13">
        <f t="shared" si="221"/>
        <v>41706.924710648149</v>
      </c>
    </row>
    <row r="2339" spans="1:20" ht="32">
      <c r="A2339">
        <v>2337</v>
      </c>
      <c r="B2339" s="1" t="s">
        <v>2338</v>
      </c>
      <c r="C2339" s="1" t="s">
        <v>6447</v>
      </c>
      <c r="D2339" s="4">
        <v>12000</v>
      </c>
      <c r="E2339" s="4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3">
        <f t="shared" si="216"/>
        <v>1.1065833333333333</v>
      </c>
      <c r="P2339" s="5">
        <f t="shared" si="217"/>
        <v>74.184357541899445</v>
      </c>
      <c r="Q2339" s="3" t="str">
        <f t="shared" si="218"/>
        <v>food</v>
      </c>
      <c r="R2339" t="str">
        <f t="shared" si="219"/>
        <v>small batch</v>
      </c>
      <c r="S2339" s="13">
        <f t="shared" si="220"/>
        <v>41786.640543981484</v>
      </c>
      <c r="T2339" s="13">
        <f t="shared" si="221"/>
        <v>41816.640543981484</v>
      </c>
    </row>
    <row r="2340" spans="1:20" ht="48">
      <c r="A2340">
        <v>2338</v>
      </c>
      <c r="B2340" s="1" t="s">
        <v>2339</v>
      </c>
      <c r="C2340" s="1" t="s">
        <v>6448</v>
      </c>
      <c r="D2340" s="4">
        <v>15000</v>
      </c>
      <c r="E2340" s="4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3">
        <f t="shared" si="216"/>
        <v>1.0114333333333334</v>
      </c>
      <c r="P2340" s="5">
        <f t="shared" si="217"/>
        <v>123.34552845528455</v>
      </c>
      <c r="Q2340" s="3" t="str">
        <f t="shared" si="218"/>
        <v>food</v>
      </c>
      <c r="R2340" t="str">
        <f t="shared" si="219"/>
        <v>small batch</v>
      </c>
      <c r="S2340" s="13">
        <f t="shared" si="220"/>
        <v>41789.896805555552</v>
      </c>
      <c r="T2340" s="13">
        <f t="shared" si="221"/>
        <v>41819.896805555552</v>
      </c>
    </row>
    <row r="2341" spans="1:20" ht="48">
      <c r="A2341">
        <v>2339</v>
      </c>
      <c r="B2341" s="1" t="s">
        <v>2340</v>
      </c>
      <c r="C2341" s="1" t="s">
        <v>6449</v>
      </c>
      <c r="D2341" s="4">
        <v>25000</v>
      </c>
      <c r="E2341" s="4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3">
        <f t="shared" si="216"/>
        <v>2.9420799999999998</v>
      </c>
      <c r="P2341" s="5">
        <f t="shared" si="217"/>
        <v>66.623188405797094</v>
      </c>
      <c r="Q2341" s="3" t="str">
        <f t="shared" si="218"/>
        <v>food</v>
      </c>
      <c r="R2341" t="str">
        <f t="shared" si="219"/>
        <v>small batch</v>
      </c>
      <c r="S2341" s="13">
        <f t="shared" si="220"/>
        <v>42692.79987268518</v>
      </c>
      <c r="T2341" s="13">
        <f t="shared" si="221"/>
        <v>42723.332638888889</v>
      </c>
    </row>
    <row r="2342" spans="1:20" ht="48">
      <c r="A2342">
        <v>2340</v>
      </c>
      <c r="B2342" s="1" t="s">
        <v>2341</v>
      </c>
      <c r="C2342" s="1" t="s">
        <v>6450</v>
      </c>
      <c r="D2342" s="4">
        <v>40000</v>
      </c>
      <c r="E2342" s="4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3">
        <f t="shared" si="216"/>
        <v>1.0577749999999999</v>
      </c>
      <c r="P2342" s="5">
        <f t="shared" si="217"/>
        <v>104.99007444168734</v>
      </c>
      <c r="Q2342" s="3" t="str">
        <f t="shared" si="218"/>
        <v>food</v>
      </c>
      <c r="R2342" t="str">
        <f t="shared" si="219"/>
        <v>small batch</v>
      </c>
      <c r="S2342" s="13">
        <f t="shared" si="220"/>
        <v>42643.642800925925</v>
      </c>
      <c r="T2342" s="13">
        <f t="shared" si="221"/>
        <v>42673.642800925925</v>
      </c>
    </row>
    <row r="2343" spans="1:20" ht="48">
      <c r="A2343">
        <v>2341</v>
      </c>
      <c r="B2343" s="1" t="s">
        <v>2342</v>
      </c>
      <c r="C2343" s="1" t="s">
        <v>6451</v>
      </c>
      <c r="D2343" s="4">
        <v>5000</v>
      </c>
      <c r="E2343" s="4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3">
        <f t="shared" si="216"/>
        <v>0</v>
      </c>
      <c r="P2343" s="5" t="e">
        <f t="shared" si="217"/>
        <v>#DIV/0!</v>
      </c>
      <c r="Q2343" s="3" t="str">
        <f t="shared" si="218"/>
        <v>technology</v>
      </c>
      <c r="R2343" t="str">
        <f t="shared" si="219"/>
        <v>web</v>
      </c>
      <c r="S2343" s="13">
        <f t="shared" si="220"/>
        <v>42167.813703703709</v>
      </c>
      <c r="T2343" s="13">
        <f t="shared" si="221"/>
        <v>42197.813703703709</v>
      </c>
    </row>
    <row r="2344" spans="1:20" ht="48">
      <c r="A2344">
        <v>2342</v>
      </c>
      <c r="B2344" s="1" t="s">
        <v>2343</v>
      </c>
      <c r="C2344" s="1" t="s">
        <v>6452</v>
      </c>
      <c r="D2344" s="4">
        <v>5500</v>
      </c>
      <c r="E2344" s="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3">
        <f t="shared" si="216"/>
        <v>0</v>
      </c>
      <c r="P2344" s="5" t="e">
        <f t="shared" si="217"/>
        <v>#DIV/0!</v>
      </c>
      <c r="Q2344" s="3" t="str">
        <f t="shared" si="218"/>
        <v>technology</v>
      </c>
      <c r="R2344" t="str">
        <f t="shared" si="219"/>
        <v>web</v>
      </c>
      <c r="S2344" s="13">
        <f t="shared" si="220"/>
        <v>41897.702199074076</v>
      </c>
      <c r="T2344" s="13">
        <f t="shared" si="221"/>
        <v>41918.208333333336</v>
      </c>
    </row>
    <row r="2345" spans="1:20" ht="48">
      <c r="A2345">
        <v>2343</v>
      </c>
      <c r="B2345" s="1" t="s">
        <v>2344</v>
      </c>
      <c r="C2345" s="1" t="s">
        <v>6453</v>
      </c>
      <c r="D2345" s="4">
        <v>10000</v>
      </c>
      <c r="E2345" s="4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3">
        <f t="shared" si="216"/>
        <v>0.03</v>
      </c>
      <c r="P2345" s="5">
        <f t="shared" si="217"/>
        <v>300</v>
      </c>
      <c r="Q2345" s="3" t="str">
        <f t="shared" si="218"/>
        <v>technology</v>
      </c>
      <c r="R2345" t="str">
        <f t="shared" si="219"/>
        <v>web</v>
      </c>
      <c r="S2345" s="13">
        <f t="shared" si="220"/>
        <v>42327.825289351851</v>
      </c>
      <c r="T2345" s="13">
        <f t="shared" si="221"/>
        <v>42377.82430555555</v>
      </c>
    </row>
    <row r="2346" spans="1:20" ht="48">
      <c r="A2346">
        <v>2344</v>
      </c>
      <c r="B2346" s="1" t="s">
        <v>2345</v>
      </c>
      <c r="C2346" s="1" t="s">
        <v>6454</v>
      </c>
      <c r="D2346" s="4">
        <v>1000</v>
      </c>
      <c r="E2346" s="4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3">
        <f t="shared" si="216"/>
        <v>1E-3</v>
      </c>
      <c r="P2346" s="5">
        <f t="shared" si="217"/>
        <v>1</v>
      </c>
      <c r="Q2346" s="3" t="str">
        <f t="shared" si="218"/>
        <v>technology</v>
      </c>
      <c r="R2346" t="str">
        <f t="shared" si="219"/>
        <v>web</v>
      </c>
      <c r="S2346" s="13">
        <f t="shared" si="220"/>
        <v>42515.727650462963</v>
      </c>
      <c r="T2346" s="13">
        <f t="shared" si="221"/>
        <v>42545.727650462963</v>
      </c>
    </row>
    <row r="2347" spans="1:20" ht="48">
      <c r="A2347">
        <v>2345</v>
      </c>
      <c r="B2347" s="1" t="s">
        <v>2346</v>
      </c>
      <c r="C2347" s="1" t="s">
        <v>6455</v>
      </c>
      <c r="D2347" s="4">
        <v>3000</v>
      </c>
      <c r="E2347" s="4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3">
        <f t="shared" si="216"/>
        <v>0</v>
      </c>
      <c r="P2347" s="5" t="e">
        <f t="shared" si="217"/>
        <v>#DIV/0!</v>
      </c>
      <c r="Q2347" s="3" t="str">
        <f t="shared" si="218"/>
        <v>technology</v>
      </c>
      <c r="R2347" t="str">
        <f t="shared" si="219"/>
        <v>web</v>
      </c>
      <c r="S2347" s="13">
        <f t="shared" si="220"/>
        <v>42060.001805555556</v>
      </c>
      <c r="T2347" s="13">
        <f t="shared" si="221"/>
        <v>42094.985416666663</v>
      </c>
    </row>
    <row r="2348" spans="1:20" ht="48">
      <c r="A2348">
        <v>2346</v>
      </c>
      <c r="B2348" s="1" t="s">
        <v>2347</v>
      </c>
      <c r="C2348" s="1" t="s">
        <v>6456</v>
      </c>
      <c r="D2348" s="4">
        <v>60000</v>
      </c>
      <c r="E2348" s="4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3">
        <f t="shared" si="216"/>
        <v>6.4999999999999997E-4</v>
      </c>
      <c r="P2348" s="5">
        <f t="shared" si="217"/>
        <v>13</v>
      </c>
      <c r="Q2348" s="3" t="str">
        <f t="shared" si="218"/>
        <v>technology</v>
      </c>
      <c r="R2348" t="str">
        <f t="shared" si="219"/>
        <v>web</v>
      </c>
      <c r="S2348" s="13">
        <f t="shared" si="220"/>
        <v>42615.79896990741</v>
      </c>
      <c r="T2348" s="13">
        <f t="shared" si="221"/>
        <v>42660.79896990741</v>
      </c>
    </row>
    <row r="2349" spans="1:20" ht="48">
      <c r="A2349">
        <v>2347</v>
      </c>
      <c r="B2349" s="1" t="s">
        <v>2348</v>
      </c>
      <c r="C2349" s="1" t="s">
        <v>6457</v>
      </c>
      <c r="D2349" s="4">
        <v>1000</v>
      </c>
      <c r="E2349" s="4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3">
        <f t="shared" si="216"/>
        <v>1.4999999999999999E-2</v>
      </c>
      <c r="P2349" s="5">
        <f t="shared" si="217"/>
        <v>15</v>
      </c>
      <c r="Q2349" s="3" t="str">
        <f t="shared" si="218"/>
        <v>technology</v>
      </c>
      <c r="R2349" t="str">
        <f t="shared" si="219"/>
        <v>web</v>
      </c>
      <c r="S2349" s="13">
        <f t="shared" si="220"/>
        <v>42577.607361111113</v>
      </c>
      <c r="T2349" s="13">
        <f t="shared" si="221"/>
        <v>42607.607361111113</v>
      </c>
    </row>
    <row r="2350" spans="1:20" ht="48">
      <c r="A2350">
        <v>2348</v>
      </c>
      <c r="B2350" s="1" t="s">
        <v>2349</v>
      </c>
      <c r="C2350" s="1" t="s">
        <v>6458</v>
      </c>
      <c r="D2350" s="4">
        <v>70000</v>
      </c>
      <c r="E2350" s="4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3">
        <f t="shared" si="216"/>
        <v>3.8571428571428572E-3</v>
      </c>
      <c r="P2350" s="5">
        <f t="shared" si="217"/>
        <v>54</v>
      </c>
      <c r="Q2350" s="3" t="str">
        <f t="shared" si="218"/>
        <v>technology</v>
      </c>
      <c r="R2350" t="str">
        <f t="shared" si="219"/>
        <v>web</v>
      </c>
      <c r="S2350" s="13">
        <f t="shared" si="220"/>
        <v>42360.932152777779</v>
      </c>
      <c r="T2350" s="13">
        <f t="shared" si="221"/>
        <v>42420.932152777779</v>
      </c>
    </row>
    <row r="2351" spans="1:20" ht="48">
      <c r="A2351">
        <v>2349</v>
      </c>
      <c r="B2351" s="1" t="s">
        <v>2350</v>
      </c>
      <c r="C2351" s="1" t="s">
        <v>6459</v>
      </c>
      <c r="D2351" s="4">
        <v>474900</v>
      </c>
      <c r="E2351" s="4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3">
        <f t="shared" si="216"/>
        <v>0</v>
      </c>
      <c r="P2351" s="5" t="e">
        <f t="shared" si="217"/>
        <v>#DIV/0!</v>
      </c>
      <c r="Q2351" s="3" t="str">
        <f t="shared" si="218"/>
        <v>technology</v>
      </c>
      <c r="R2351" t="str">
        <f t="shared" si="219"/>
        <v>web</v>
      </c>
      <c r="S2351" s="13">
        <f t="shared" si="220"/>
        <v>42198.775787037041</v>
      </c>
      <c r="T2351" s="13">
        <f t="shared" si="221"/>
        <v>42227.775787037041</v>
      </c>
    </row>
    <row r="2352" spans="1:20" ht="32">
      <c r="A2352">
        <v>2350</v>
      </c>
      <c r="B2352" s="1" t="s">
        <v>2351</v>
      </c>
      <c r="C2352" s="1" t="s">
        <v>6460</v>
      </c>
      <c r="D2352" s="4">
        <v>50000</v>
      </c>
      <c r="E2352" s="4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3">
        <f t="shared" si="216"/>
        <v>0</v>
      </c>
      <c r="P2352" s="5" t="e">
        <f t="shared" si="217"/>
        <v>#DIV/0!</v>
      </c>
      <c r="Q2352" s="3" t="str">
        <f t="shared" si="218"/>
        <v>technology</v>
      </c>
      <c r="R2352" t="str">
        <f t="shared" si="219"/>
        <v>web</v>
      </c>
      <c r="S2352" s="13">
        <f t="shared" si="220"/>
        <v>42708.842245370368</v>
      </c>
      <c r="T2352" s="13">
        <f t="shared" si="221"/>
        <v>42738.842245370368</v>
      </c>
    </row>
    <row r="2353" spans="1:20" ht="32">
      <c r="A2353">
        <v>2351</v>
      </c>
      <c r="B2353" s="1" t="s">
        <v>2352</v>
      </c>
      <c r="C2353" s="1" t="s">
        <v>6461</v>
      </c>
      <c r="D2353" s="4">
        <v>18900</v>
      </c>
      <c r="E2353" s="4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3">
        <f t="shared" si="216"/>
        <v>5.7142857142857143E-3</v>
      </c>
      <c r="P2353" s="5">
        <f t="shared" si="217"/>
        <v>15.428571428571429</v>
      </c>
      <c r="Q2353" s="3" t="str">
        <f t="shared" si="218"/>
        <v>technology</v>
      </c>
      <c r="R2353" t="str">
        <f t="shared" si="219"/>
        <v>web</v>
      </c>
      <c r="S2353" s="13">
        <f t="shared" si="220"/>
        <v>42094.101145833338</v>
      </c>
      <c r="T2353" s="13">
        <f t="shared" si="221"/>
        <v>42124.101145833338</v>
      </c>
    </row>
    <row r="2354" spans="1:20" ht="48">
      <c r="A2354">
        <v>2352</v>
      </c>
      <c r="B2354" s="1" t="s">
        <v>2353</v>
      </c>
      <c r="C2354" s="1" t="s">
        <v>6462</v>
      </c>
      <c r="D2354" s="4">
        <v>2000</v>
      </c>
      <c r="E2354" s="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3">
        <f t="shared" si="216"/>
        <v>0</v>
      </c>
      <c r="P2354" s="5" t="e">
        <f t="shared" si="217"/>
        <v>#DIV/0!</v>
      </c>
      <c r="Q2354" s="3" t="str">
        <f t="shared" si="218"/>
        <v>technology</v>
      </c>
      <c r="R2354" t="str">
        <f t="shared" si="219"/>
        <v>web</v>
      </c>
      <c r="S2354" s="13">
        <f t="shared" si="220"/>
        <v>42101.633703703701</v>
      </c>
      <c r="T2354" s="13">
        <f t="shared" si="221"/>
        <v>42161.633703703701</v>
      </c>
    </row>
    <row r="2355" spans="1:20" ht="48">
      <c r="A2355">
        <v>2353</v>
      </c>
      <c r="B2355" s="1" t="s">
        <v>2354</v>
      </c>
      <c r="C2355" s="1" t="s">
        <v>6463</v>
      </c>
      <c r="D2355" s="4">
        <v>1000</v>
      </c>
      <c r="E2355" s="4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3">
        <f t="shared" si="216"/>
        <v>0</v>
      </c>
      <c r="P2355" s="5" t="e">
        <f t="shared" si="217"/>
        <v>#DIV/0!</v>
      </c>
      <c r="Q2355" s="3" t="str">
        <f t="shared" si="218"/>
        <v>technology</v>
      </c>
      <c r="R2355" t="str">
        <f t="shared" si="219"/>
        <v>web</v>
      </c>
      <c r="S2355" s="13">
        <f t="shared" si="220"/>
        <v>42103.676180555558</v>
      </c>
      <c r="T2355" s="13">
        <f t="shared" si="221"/>
        <v>42115.676180555558</v>
      </c>
    </row>
    <row r="2356" spans="1:20" ht="48">
      <c r="A2356">
        <v>2354</v>
      </c>
      <c r="B2356" s="1" t="s">
        <v>2355</v>
      </c>
      <c r="C2356" s="1" t="s">
        <v>6464</v>
      </c>
      <c r="D2356" s="4">
        <v>35000</v>
      </c>
      <c r="E2356" s="4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3">
        <f t="shared" si="216"/>
        <v>7.1428571428571429E-4</v>
      </c>
      <c r="P2356" s="5">
        <f t="shared" si="217"/>
        <v>25</v>
      </c>
      <c r="Q2356" s="3" t="str">
        <f t="shared" si="218"/>
        <v>technology</v>
      </c>
      <c r="R2356" t="str">
        <f t="shared" si="219"/>
        <v>web</v>
      </c>
      <c r="S2356" s="13">
        <f t="shared" si="220"/>
        <v>41954.722916666666</v>
      </c>
      <c r="T2356" s="13">
        <f t="shared" si="221"/>
        <v>42014.722916666666</v>
      </c>
    </row>
    <row r="2357" spans="1:20" ht="48">
      <c r="A2357">
        <v>2355</v>
      </c>
      <c r="B2357" s="1" t="s">
        <v>2356</v>
      </c>
      <c r="C2357" s="1" t="s">
        <v>6465</v>
      </c>
      <c r="D2357" s="4">
        <v>8000</v>
      </c>
      <c r="E2357" s="4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3">
        <f t="shared" si="216"/>
        <v>6.875E-3</v>
      </c>
      <c r="P2357" s="5">
        <f t="shared" si="217"/>
        <v>27.5</v>
      </c>
      <c r="Q2357" s="3" t="str">
        <f t="shared" si="218"/>
        <v>technology</v>
      </c>
      <c r="R2357" t="str">
        <f t="shared" si="219"/>
        <v>web</v>
      </c>
      <c r="S2357" s="13">
        <f t="shared" si="220"/>
        <v>42096.918240740735</v>
      </c>
      <c r="T2357" s="13">
        <f t="shared" si="221"/>
        <v>42126.918240740735</v>
      </c>
    </row>
    <row r="2358" spans="1:20" ht="32">
      <c r="A2358">
        <v>2356</v>
      </c>
      <c r="B2358" s="1" t="s">
        <v>2357</v>
      </c>
      <c r="C2358" s="1" t="s">
        <v>6466</v>
      </c>
      <c r="D2358" s="4">
        <v>10000</v>
      </c>
      <c r="E2358" s="4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3">
        <f t="shared" si="216"/>
        <v>0</v>
      </c>
      <c r="P2358" s="5" t="e">
        <f t="shared" si="217"/>
        <v>#DIV/0!</v>
      </c>
      <c r="Q2358" s="3" t="str">
        <f t="shared" si="218"/>
        <v>technology</v>
      </c>
      <c r="R2358" t="str">
        <f t="shared" si="219"/>
        <v>web</v>
      </c>
      <c r="S2358" s="13">
        <f t="shared" si="220"/>
        <v>42130.78361111111</v>
      </c>
      <c r="T2358" s="13">
        <f t="shared" si="221"/>
        <v>42160.78361111111</v>
      </c>
    </row>
    <row r="2359" spans="1:20" ht="32">
      <c r="A2359">
        <v>2357</v>
      </c>
      <c r="B2359" s="1" t="s">
        <v>2358</v>
      </c>
      <c r="C2359" s="1" t="s">
        <v>6467</v>
      </c>
      <c r="D2359" s="4">
        <v>27000</v>
      </c>
      <c r="E2359" s="4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3">
        <f t="shared" si="216"/>
        <v>0</v>
      </c>
      <c r="P2359" s="5" t="e">
        <f t="shared" si="217"/>
        <v>#DIV/0!</v>
      </c>
      <c r="Q2359" s="3" t="str">
        <f t="shared" si="218"/>
        <v>technology</v>
      </c>
      <c r="R2359" t="str">
        <f t="shared" si="219"/>
        <v>web</v>
      </c>
      <c r="S2359" s="13">
        <f t="shared" si="220"/>
        <v>42264.620115740734</v>
      </c>
      <c r="T2359" s="13">
        <f t="shared" si="221"/>
        <v>42294.620115740734</v>
      </c>
    </row>
    <row r="2360" spans="1:20" ht="48">
      <c r="A2360">
        <v>2358</v>
      </c>
      <c r="B2360" s="1" t="s">
        <v>2359</v>
      </c>
      <c r="C2360" s="1" t="s">
        <v>6468</v>
      </c>
      <c r="D2360" s="4">
        <v>1500</v>
      </c>
      <c r="E2360" s="4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3">
        <f t="shared" si="216"/>
        <v>0</v>
      </c>
      <c r="P2360" s="5" t="e">
        <f t="shared" si="217"/>
        <v>#DIV/0!</v>
      </c>
      <c r="Q2360" s="3" t="str">
        <f t="shared" si="218"/>
        <v>technology</v>
      </c>
      <c r="R2360" t="str">
        <f t="shared" si="219"/>
        <v>web</v>
      </c>
      <c r="S2360" s="13">
        <f t="shared" si="220"/>
        <v>41978.930972222224</v>
      </c>
      <c r="T2360" s="13">
        <f t="shared" si="221"/>
        <v>42035.027083333334</v>
      </c>
    </row>
    <row r="2361" spans="1:20" ht="48">
      <c r="A2361">
        <v>2359</v>
      </c>
      <c r="B2361" s="1" t="s">
        <v>2360</v>
      </c>
      <c r="C2361" s="1" t="s">
        <v>6469</v>
      </c>
      <c r="D2361" s="4">
        <v>7500</v>
      </c>
      <c r="E2361" s="4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3">
        <f t="shared" si="216"/>
        <v>0.14680000000000001</v>
      </c>
      <c r="P2361" s="5">
        <f t="shared" si="217"/>
        <v>367</v>
      </c>
      <c r="Q2361" s="3" t="str">
        <f t="shared" si="218"/>
        <v>technology</v>
      </c>
      <c r="R2361" t="str">
        <f t="shared" si="219"/>
        <v>web</v>
      </c>
      <c r="S2361" s="13">
        <f t="shared" si="220"/>
        <v>42159.649583333332</v>
      </c>
      <c r="T2361" s="13">
        <f t="shared" si="221"/>
        <v>42219.649583333332</v>
      </c>
    </row>
    <row r="2362" spans="1:20" ht="48">
      <c r="A2362">
        <v>2360</v>
      </c>
      <c r="B2362" s="1" t="s">
        <v>2361</v>
      </c>
      <c r="C2362" s="1" t="s">
        <v>6470</v>
      </c>
      <c r="D2362" s="4">
        <v>5000</v>
      </c>
      <c r="E2362" s="4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3">
        <f t="shared" si="216"/>
        <v>4.0000000000000002E-4</v>
      </c>
      <c r="P2362" s="5">
        <f t="shared" si="217"/>
        <v>2</v>
      </c>
      <c r="Q2362" s="3" t="str">
        <f t="shared" si="218"/>
        <v>technology</v>
      </c>
      <c r="R2362" t="str">
        <f t="shared" si="219"/>
        <v>web</v>
      </c>
      <c r="S2362" s="13">
        <f t="shared" si="220"/>
        <v>42377.70694444445</v>
      </c>
      <c r="T2362" s="13">
        <f t="shared" si="221"/>
        <v>42407.70694444445</v>
      </c>
    </row>
    <row r="2363" spans="1:20" ht="48">
      <c r="A2363">
        <v>2361</v>
      </c>
      <c r="B2363" s="1" t="s">
        <v>2362</v>
      </c>
      <c r="C2363" s="1" t="s">
        <v>6471</v>
      </c>
      <c r="D2363" s="4">
        <v>200</v>
      </c>
      <c r="E2363" s="4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3">
        <f t="shared" si="216"/>
        <v>0</v>
      </c>
      <c r="P2363" s="5" t="e">
        <f t="shared" si="217"/>
        <v>#DIV/0!</v>
      </c>
      <c r="Q2363" s="3" t="str">
        <f t="shared" si="218"/>
        <v>technology</v>
      </c>
      <c r="R2363" t="str">
        <f t="shared" si="219"/>
        <v>web</v>
      </c>
      <c r="S2363" s="13">
        <f t="shared" si="220"/>
        <v>42466.858888888892</v>
      </c>
      <c r="T2363" s="13">
        <f t="shared" si="221"/>
        <v>42490.916666666672</v>
      </c>
    </row>
    <row r="2364" spans="1:20" ht="32">
      <c r="A2364">
        <v>2362</v>
      </c>
      <c r="B2364" s="1" t="s">
        <v>2363</v>
      </c>
      <c r="C2364" s="1" t="s">
        <v>6472</v>
      </c>
      <c r="D2364" s="4">
        <v>420</v>
      </c>
      <c r="E2364" s="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3">
        <f t="shared" si="216"/>
        <v>0.2857142857142857</v>
      </c>
      <c r="P2364" s="5">
        <f t="shared" si="217"/>
        <v>60</v>
      </c>
      <c r="Q2364" s="3" t="str">
        <f t="shared" si="218"/>
        <v>technology</v>
      </c>
      <c r="R2364" t="str">
        <f t="shared" si="219"/>
        <v>web</v>
      </c>
      <c r="S2364" s="13">
        <f t="shared" si="220"/>
        <v>41954.688310185185</v>
      </c>
      <c r="T2364" s="13">
        <f t="shared" si="221"/>
        <v>41984.688310185185</v>
      </c>
    </row>
    <row r="2365" spans="1:20" ht="48">
      <c r="A2365">
        <v>2363</v>
      </c>
      <c r="B2365" s="1" t="s">
        <v>2364</v>
      </c>
      <c r="C2365" s="1" t="s">
        <v>6473</v>
      </c>
      <c r="D2365" s="4">
        <v>175000</v>
      </c>
      <c r="E2365" s="4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3">
        <f t="shared" si="216"/>
        <v>0</v>
      </c>
      <c r="P2365" s="5" t="e">
        <f t="shared" si="217"/>
        <v>#DIV/0!</v>
      </c>
      <c r="Q2365" s="3" t="str">
        <f t="shared" si="218"/>
        <v>technology</v>
      </c>
      <c r="R2365" t="str">
        <f t="shared" si="219"/>
        <v>web</v>
      </c>
      <c r="S2365" s="13">
        <f t="shared" si="220"/>
        <v>42322.011574074073</v>
      </c>
      <c r="T2365" s="13">
        <f t="shared" si="221"/>
        <v>42367.011574074073</v>
      </c>
    </row>
    <row r="2366" spans="1:20" ht="32">
      <c r="A2366">
        <v>2364</v>
      </c>
      <c r="B2366" s="1" t="s">
        <v>2365</v>
      </c>
      <c r="C2366" s="1" t="s">
        <v>6474</v>
      </c>
      <c r="D2366" s="4">
        <v>128</v>
      </c>
      <c r="E2366" s="4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3">
        <f t="shared" si="216"/>
        <v>0</v>
      </c>
      <c r="P2366" s="5" t="e">
        <f t="shared" si="217"/>
        <v>#DIV/0!</v>
      </c>
      <c r="Q2366" s="3" t="str">
        <f t="shared" si="218"/>
        <v>technology</v>
      </c>
      <c r="R2366" t="str">
        <f t="shared" si="219"/>
        <v>web</v>
      </c>
      <c r="S2366" s="13">
        <f t="shared" si="220"/>
        <v>42248.934675925921</v>
      </c>
      <c r="T2366" s="13">
        <f t="shared" si="221"/>
        <v>42303.934675925921</v>
      </c>
    </row>
    <row r="2367" spans="1:20" ht="48">
      <c r="A2367">
        <v>2365</v>
      </c>
      <c r="B2367" s="1" t="s">
        <v>2366</v>
      </c>
      <c r="C2367" s="1" t="s">
        <v>6475</v>
      </c>
      <c r="D2367" s="4">
        <v>1000</v>
      </c>
      <c r="E2367" s="4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3">
        <f t="shared" si="216"/>
        <v>0</v>
      </c>
      <c r="P2367" s="5" t="e">
        <f t="shared" si="217"/>
        <v>#DIV/0!</v>
      </c>
      <c r="Q2367" s="3" t="str">
        <f t="shared" si="218"/>
        <v>technology</v>
      </c>
      <c r="R2367" t="str">
        <f t="shared" si="219"/>
        <v>web</v>
      </c>
      <c r="S2367" s="13">
        <f t="shared" si="220"/>
        <v>42346.736400462964</v>
      </c>
      <c r="T2367" s="13">
        <f t="shared" si="221"/>
        <v>42386.958333333328</v>
      </c>
    </row>
    <row r="2368" spans="1:20" ht="48">
      <c r="A2368">
        <v>2366</v>
      </c>
      <c r="B2368" s="1" t="s">
        <v>2367</v>
      </c>
      <c r="C2368" s="1" t="s">
        <v>6476</v>
      </c>
      <c r="D2368" s="4">
        <v>25000</v>
      </c>
      <c r="E2368" s="4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3">
        <f t="shared" si="216"/>
        <v>0.1052</v>
      </c>
      <c r="P2368" s="5">
        <f t="shared" si="217"/>
        <v>97.407407407407405</v>
      </c>
      <c r="Q2368" s="3" t="str">
        <f t="shared" si="218"/>
        <v>technology</v>
      </c>
      <c r="R2368" t="str">
        <f t="shared" si="219"/>
        <v>web</v>
      </c>
      <c r="S2368" s="13">
        <f t="shared" si="220"/>
        <v>42268.531631944439</v>
      </c>
      <c r="T2368" s="13">
        <f t="shared" si="221"/>
        <v>42298.531631944439</v>
      </c>
    </row>
    <row r="2369" spans="1:20" ht="48">
      <c r="A2369">
        <v>2367</v>
      </c>
      <c r="B2369" s="1" t="s">
        <v>2368</v>
      </c>
      <c r="C2369" s="1" t="s">
        <v>6477</v>
      </c>
      <c r="D2369" s="4">
        <v>50000</v>
      </c>
      <c r="E2369" s="4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3">
        <f t="shared" si="216"/>
        <v>1.34E-2</v>
      </c>
      <c r="P2369" s="5">
        <f t="shared" si="217"/>
        <v>47.857142857142854</v>
      </c>
      <c r="Q2369" s="3" t="str">
        <f t="shared" si="218"/>
        <v>technology</v>
      </c>
      <c r="R2369" t="str">
        <f t="shared" si="219"/>
        <v>web</v>
      </c>
      <c r="S2369" s="13">
        <f t="shared" si="220"/>
        <v>42425.970092592594</v>
      </c>
      <c r="T2369" s="13">
        <f t="shared" si="221"/>
        <v>42485.928425925929</v>
      </c>
    </row>
    <row r="2370" spans="1:20" ht="48">
      <c r="A2370">
        <v>2368</v>
      </c>
      <c r="B2370" s="1" t="s">
        <v>2369</v>
      </c>
      <c r="C2370" s="1" t="s">
        <v>6478</v>
      </c>
      <c r="D2370" s="4">
        <v>40000</v>
      </c>
      <c r="E2370" s="4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3">
        <f t="shared" si="216"/>
        <v>2.5000000000000001E-3</v>
      </c>
      <c r="P2370" s="5">
        <f t="shared" si="217"/>
        <v>50</v>
      </c>
      <c r="Q2370" s="3" t="str">
        <f t="shared" si="218"/>
        <v>technology</v>
      </c>
      <c r="R2370" t="str">
        <f t="shared" si="219"/>
        <v>web</v>
      </c>
      <c r="S2370" s="13">
        <f t="shared" si="220"/>
        <v>42063.721817129626</v>
      </c>
      <c r="T2370" s="13">
        <f t="shared" si="221"/>
        <v>42108.680150462969</v>
      </c>
    </row>
    <row r="2371" spans="1:20" ht="48">
      <c r="A2371">
        <v>2369</v>
      </c>
      <c r="B2371" s="1" t="s">
        <v>2370</v>
      </c>
      <c r="C2371" s="1" t="s">
        <v>6479</v>
      </c>
      <c r="D2371" s="4">
        <v>25000</v>
      </c>
      <c r="E2371" s="4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3">
        <f t="shared" ref="O2371:O2434" si="222">E2371/D2371</f>
        <v>0</v>
      </c>
      <c r="P2371" s="5" t="e">
        <f t="shared" ref="P2371:P2434" si="223">E2371/L2371</f>
        <v>#DIV/0!</v>
      </c>
      <c r="Q2371" s="3" t="str">
        <f t="shared" ref="Q2371:Q2434" si="224">LEFT(N2371,SEARCH("/",N2371)-1)</f>
        <v>technology</v>
      </c>
      <c r="R2371" t="str">
        <f t="shared" ref="R2371:R2434" si="225">RIGHT(N2371,LEN(N2371)-SEARCH("/",N2371))</f>
        <v>web</v>
      </c>
      <c r="S2371" s="13">
        <f t="shared" ref="S2371:S2434" si="226">(((J2371/60)/60)/24)+DATE(1970,1,1)</f>
        <v>42380.812627314815</v>
      </c>
      <c r="T2371" s="13">
        <f t="shared" ref="T2371:T2434" si="227">(((I2371/60)/60)/24)+DATE(1970,1,1)</f>
        <v>42410.812627314815</v>
      </c>
    </row>
    <row r="2372" spans="1:20" ht="48">
      <c r="A2372">
        <v>2370</v>
      </c>
      <c r="B2372" s="1" t="s">
        <v>2371</v>
      </c>
      <c r="C2372" s="1" t="s">
        <v>6480</v>
      </c>
      <c r="D2372" s="4">
        <v>25000</v>
      </c>
      <c r="E2372" s="4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3">
        <f t="shared" si="222"/>
        <v>3.2799999999999999E-3</v>
      </c>
      <c r="P2372" s="5">
        <f t="shared" si="223"/>
        <v>20.5</v>
      </c>
      <c r="Q2372" s="3" t="str">
        <f t="shared" si="224"/>
        <v>technology</v>
      </c>
      <c r="R2372" t="str">
        <f t="shared" si="225"/>
        <v>web</v>
      </c>
      <c r="S2372" s="13">
        <f t="shared" si="226"/>
        <v>41961.18913194444</v>
      </c>
      <c r="T2372" s="13">
        <f t="shared" si="227"/>
        <v>41991.18913194444</v>
      </c>
    </row>
    <row r="2373" spans="1:20" ht="48">
      <c r="A2373">
        <v>2371</v>
      </c>
      <c r="B2373" s="1" t="s">
        <v>2372</v>
      </c>
      <c r="C2373" s="1" t="s">
        <v>6481</v>
      </c>
      <c r="D2373" s="4">
        <v>2000</v>
      </c>
      <c r="E2373" s="4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3">
        <f t="shared" si="222"/>
        <v>0</v>
      </c>
      <c r="P2373" s="5" t="e">
        <f t="shared" si="223"/>
        <v>#DIV/0!</v>
      </c>
      <c r="Q2373" s="3" t="str">
        <f t="shared" si="224"/>
        <v>technology</v>
      </c>
      <c r="R2373" t="str">
        <f t="shared" si="225"/>
        <v>web</v>
      </c>
      <c r="S2373" s="13">
        <f t="shared" si="226"/>
        <v>42150.777731481481</v>
      </c>
      <c r="T2373" s="13">
        <f t="shared" si="227"/>
        <v>42180.777731481481</v>
      </c>
    </row>
    <row r="2374" spans="1:20" ht="48">
      <c r="A2374">
        <v>2372</v>
      </c>
      <c r="B2374" s="1" t="s">
        <v>2373</v>
      </c>
      <c r="C2374" s="1" t="s">
        <v>6482</v>
      </c>
      <c r="D2374" s="4">
        <v>5500</v>
      </c>
      <c r="E2374" s="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3">
        <f t="shared" si="222"/>
        <v>3.272727272727273E-2</v>
      </c>
      <c r="P2374" s="5">
        <f t="shared" si="223"/>
        <v>30</v>
      </c>
      <c r="Q2374" s="3" t="str">
        <f t="shared" si="224"/>
        <v>technology</v>
      </c>
      <c r="R2374" t="str">
        <f t="shared" si="225"/>
        <v>web</v>
      </c>
      <c r="S2374" s="13">
        <f t="shared" si="226"/>
        <v>42088.069108796291</v>
      </c>
      <c r="T2374" s="13">
        <f t="shared" si="227"/>
        <v>42118.069108796291</v>
      </c>
    </row>
    <row r="2375" spans="1:20" ht="32">
      <c r="A2375">
        <v>2373</v>
      </c>
      <c r="B2375" s="1" t="s">
        <v>2374</v>
      </c>
      <c r="C2375" s="1" t="s">
        <v>6483</v>
      </c>
      <c r="D2375" s="4">
        <v>850000</v>
      </c>
      <c r="E2375" s="4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3">
        <f t="shared" si="222"/>
        <v>5.8823529411764708E-5</v>
      </c>
      <c r="P2375" s="5">
        <f t="shared" si="223"/>
        <v>50</v>
      </c>
      <c r="Q2375" s="3" t="str">
        <f t="shared" si="224"/>
        <v>technology</v>
      </c>
      <c r="R2375" t="str">
        <f t="shared" si="225"/>
        <v>web</v>
      </c>
      <c r="S2375" s="13">
        <f t="shared" si="226"/>
        <v>42215.662314814821</v>
      </c>
      <c r="T2375" s="13">
        <f t="shared" si="227"/>
        <v>42245.662314814821</v>
      </c>
    </row>
    <row r="2376" spans="1:20" ht="48">
      <c r="A2376">
        <v>2374</v>
      </c>
      <c r="B2376" s="1" t="s">
        <v>2375</v>
      </c>
      <c r="C2376" s="1" t="s">
        <v>6484</v>
      </c>
      <c r="D2376" s="4">
        <v>22000</v>
      </c>
      <c r="E2376" s="4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3">
        <f t="shared" si="222"/>
        <v>4.5454545454545455E-4</v>
      </c>
      <c r="P2376" s="5">
        <f t="shared" si="223"/>
        <v>10</v>
      </c>
      <c r="Q2376" s="3" t="str">
        <f t="shared" si="224"/>
        <v>technology</v>
      </c>
      <c r="R2376" t="str">
        <f t="shared" si="225"/>
        <v>web</v>
      </c>
      <c r="S2376" s="13">
        <f t="shared" si="226"/>
        <v>42017.843287037031</v>
      </c>
      <c r="T2376" s="13">
        <f t="shared" si="227"/>
        <v>42047.843287037031</v>
      </c>
    </row>
    <row r="2377" spans="1:20" ht="48">
      <c r="A2377">
        <v>2375</v>
      </c>
      <c r="B2377" s="1" t="s">
        <v>2376</v>
      </c>
      <c r="C2377" s="1" t="s">
        <v>6485</v>
      </c>
      <c r="D2377" s="4">
        <v>10000</v>
      </c>
      <c r="E2377" s="4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3">
        <f t="shared" si="222"/>
        <v>0</v>
      </c>
      <c r="P2377" s="5" t="e">
        <f t="shared" si="223"/>
        <v>#DIV/0!</v>
      </c>
      <c r="Q2377" s="3" t="str">
        <f t="shared" si="224"/>
        <v>technology</v>
      </c>
      <c r="R2377" t="str">
        <f t="shared" si="225"/>
        <v>web</v>
      </c>
      <c r="S2377" s="13">
        <f t="shared" si="226"/>
        <v>42592.836076388892</v>
      </c>
      <c r="T2377" s="13">
        <f t="shared" si="227"/>
        <v>42622.836076388892</v>
      </c>
    </row>
    <row r="2378" spans="1:20" ht="48">
      <c r="A2378">
        <v>2376</v>
      </c>
      <c r="B2378" s="1" t="s">
        <v>2377</v>
      </c>
      <c r="C2378" s="1" t="s">
        <v>6486</v>
      </c>
      <c r="D2378" s="4">
        <v>3000</v>
      </c>
      <c r="E2378" s="4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3">
        <f t="shared" si="222"/>
        <v>0.10877666666666666</v>
      </c>
      <c r="P2378" s="5">
        <f t="shared" si="223"/>
        <v>81.582499999999996</v>
      </c>
      <c r="Q2378" s="3" t="str">
        <f t="shared" si="224"/>
        <v>technology</v>
      </c>
      <c r="R2378" t="str">
        <f t="shared" si="225"/>
        <v>web</v>
      </c>
      <c r="S2378" s="13">
        <f t="shared" si="226"/>
        <v>42318.925532407404</v>
      </c>
      <c r="T2378" s="13">
        <f t="shared" si="227"/>
        <v>42348.925532407404</v>
      </c>
    </row>
    <row r="2379" spans="1:20" ht="48">
      <c r="A2379">
        <v>2377</v>
      </c>
      <c r="B2379" s="1" t="s">
        <v>2378</v>
      </c>
      <c r="C2379" s="1" t="s">
        <v>6487</v>
      </c>
      <c r="D2379" s="4">
        <v>2500</v>
      </c>
      <c r="E2379" s="4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3">
        <f t="shared" si="222"/>
        <v>0</v>
      </c>
      <c r="P2379" s="5" t="e">
        <f t="shared" si="223"/>
        <v>#DIV/0!</v>
      </c>
      <c r="Q2379" s="3" t="str">
        <f t="shared" si="224"/>
        <v>technology</v>
      </c>
      <c r="R2379" t="str">
        <f t="shared" si="225"/>
        <v>web</v>
      </c>
      <c r="S2379" s="13">
        <f t="shared" si="226"/>
        <v>42669.870173611111</v>
      </c>
      <c r="T2379" s="13">
        <f t="shared" si="227"/>
        <v>42699.911840277782</v>
      </c>
    </row>
    <row r="2380" spans="1:20" ht="32">
      <c r="A2380">
        <v>2378</v>
      </c>
      <c r="B2380" s="1" t="s">
        <v>2379</v>
      </c>
      <c r="C2380" s="1" t="s">
        <v>6488</v>
      </c>
      <c r="D2380" s="4">
        <v>110000</v>
      </c>
      <c r="E2380" s="4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3">
        <f t="shared" si="222"/>
        <v>0</v>
      </c>
      <c r="P2380" s="5" t="e">
        <f t="shared" si="223"/>
        <v>#DIV/0!</v>
      </c>
      <c r="Q2380" s="3" t="str">
        <f t="shared" si="224"/>
        <v>technology</v>
      </c>
      <c r="R2380" t="str">
        <f t="shared" si="225"/>
        <v>web</v>
      </c>
      <c r="S2380" s="13">
        <f t="shared" si="226"/>
        <v>42213.013078703705</v>
      </c>
      <c r="T2380" s="13">
        <f t="shared" si="227"/>
        <v>42242.013078703705</v>
      </c>
    </row>
    <row r="2381" spans="1:20" ht="32">
      <c r="A2381">
        <v>2379</v>
      </c>
      <c r="B2381" s="1" t="s">
        <v>2380</v>
      </c>
      <c r="C2381" s="1" t="s">
        <v>6489</v>
      </c>
      <c r="D2381" s="4">
        <v>30000</v>
      </c>
      <c r="E2381" s="4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3">
        <f t="shared" si="222"/>
        <v>0</v>
      </c>
      <c r="P2381" s="5" t="e">
        <f t="shared" si="223"/>
        <v>#DIV/0!</v>
      </c>
      <c r="Q2381" s="3" t="str">
        <f t="shared" si="224"/>
        <v>technology</v>
      </c>
      <c r="R2381" t="str">
        <f t="shared" si="225"/>
        <v>web</v>
      </c>
      <c r="S2381" s="13">
        <f t="shared" si="226"/>
        <v>42237.016388888893</v>
      </c>
      <c r="T2381" s="13">
        <f t="shared" si="227"/>
        <v>42282.016388888893</v>
      </c>
    </row>
    <row r="2382" spans="1:20" ht="48">
      <c r="A2382">
        <v>2380</v>
      </c>
      <c r="B2382" s="1" t="s">
        <v>2381</v>
      </c>
      <c r="C2382" s="1" t="s">
        <v>6490</v>
      </c>
      <c r="D2382" s="4">
        <v>15000</v>
      </c>
      <c r="E2382" s="4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3">
        <f t="shared" si="222"/>
        <v>3.6666666666666666E-3</v>
      </c>
      <c r="P2382" s="5">
        <f t="shared" si="223"/>
        <v>18.333333333333332</v>
      </c>
      <c r="Q2382" s="3" t="str">
        <f t="shared" si="224"/>
        <v>technology</v>
      </c>
      <c r="R2382" t="str">
        <f t="shared" si="225"/>
        <v>web</v>
      </c>
      <c r="S2382" s="13">
        <f t="shared" si="226"/>
        <v>42248.793310185181</v>
      </c>
      <c r="T2382" s="13">
        <f t="shared" si="227"/>
        <v>42278.793310185181</v>
      </c>
    </row>
    <row r="2383" spans="1:20" ht="48">
      <c r="A2383">
        <v>2381</v>
      </c>
      <c r="B2383" s="1" t="s">
        <v>2382</v>
      </c>
      <c r="C2383" s="1" t="s">
        <v>6491</v>
      </c>
      <c r="D2383" s="4">
        <v>86350</v>
      </c>
      <c r="E2383" s="4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3">
        <f t="shared" si="222"/>
        <v>1.8193398957730169E-2</v>
      </c>
      <c r="P2383" s="5">
        <f t="shared" si="223"/>
        <v>224.42857142857142</v>
      </c>
      <c r="Q2383" s="3" t="str">
        <f t="shared" si="224"/>
        <v>technology</v>
      </c>
      <c r="R2383" t="str">
        <f t="shared" si="225"/>
        <v>web</v>
      </c>
      <c r="S2383" s="13">
        <f t="shared" si="226"/>
        <v>42074.935740740737</v>
      </c>
      <c r="T2383" s="13">
        <f t="shared" si="227"/>
        <v>42104.935740740737</v>
      </c>
    </row>
    <row r="2384" spans="1:20" ht="64">
      <c r="A2384">
        <v>2382</v>
      </c>
      <c r="B2384" s="1" t="s">
        <v>2383</v>
      </c>
      <c r="C2384" s="1" t="s">
        <v>6492</v>
      </c>
      <c r="D2384" s="4">
        <v>3000</v>
      </c>
      <c r="E2384" s="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3">
        <f t="shared" si="222"/>
        <v>2.5000000000000001E-2</v>
      </c>
      <c r="P2384" s="5">
        <f t="shared" si="223"/>
        <v>37.5</v>
      </c>
      <c r="Q2384" s="3" t="str">
        <f t="shared" si="224"/>
        <v>technology</v>
      </c>
      <c r="R2384" t="str">
        <f t="shared" si="225"/>
        <v>web</v>
      </c>
      <c r="S2384" s="13">
        <f t="shared" si="226"/>
        <v>42195.187534722223</v>
      </c>
      <c r="T2384" s="13">
        <f t="shared" si="227"/>
        <v>42220.187534722223</v>
      </c>
    </row>
    <row r="2385" spans="1:20" ht="48">
      <c r="A2385">
        <v>2383</v>
      </c>
      <c r="B2385" s="1" t="s">
        <v>2384</v>
      </c>
      <c r="C2385" s="1" t="s">
        <v>6493</v>
      </c>
      <c r="D2385" s="4">
        <v>10000</v>
      </c>
      <c r="E2385" s="4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3">
        <f t="shared" si="222"/>
        <v>4.3499999999999997E-2</v>
      </c>
      <c r="P2385" s="5">
        <f t="shared" si="223"/>
        <v>145</v>
      </c>
      <c r="Q2385" s="3" t="str">
        <f t="shared" si="224"/>
        <v>technology</v>
      </c>
      <c r="R2385" t="str">
        <f t="shared" si="225"/>
        <v>web</v>
      </c>
      <c r="S2385" s="13">
        <f t="shared" si="226"/>
        <v>42027.056793981479</v>
      </c>
      <c r="T2385" s="13">
        <f t="shared" si="227"/>
        <v>42057.056793981479</v>
      </c>
    </row>
    <row r="2386" spans="1:20" ht="48">
      <c r="A2386">
        <v>2384</v>
      </c>
      <c r="B2386" s="1" t="s">
        <v>2385</v>
      </c>
      <c r="C2386" s="1" t="s">
        <v>6494</v>
      </c>
      <c r="D2386" s="4">
        <v>1000</v>
      </c>
      <c r="E2386" s="4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3">
        <f t="shared" si="222"/>
        <v>8.0000000000000002E-3</v>
      </c>
      <c r="P2386" s="5">
        <f t="shared" si="223"/>
        <v>1</v>
      </c>
      <c r="Q2386" s="3" t="str">
        <f t="shared" si="224"/>
        <v>technology</v>
      </c>
      <c r="R2386" t="str">
        <f t="shared" si="225"/>
        <v>web</v>
      </c>
      <c r="S2386" s="13">
        <f t="shared" si="226"/>
        <v>41927.067627314813</v>
      </c>
      <c r="T2386" s="13">
        <f t="shared" si="227"/>
        <v>41957.109293981484</v>
      </c>
    </row>
    <row r="2387" spans="1:20" ht="48">
      <c r="A2387">
        <v>2385</v>
      </c>
      <c r="B2387" s="1" t="s">
        <v>2386</v>
      </c>
      <c r="C2387" s="1" t="s">
        <v>6495</v>
      </c>
      <c r="D2387" s="4">
        <v>65000</v>
      </c>
      <c r="E2387" s="4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3">
        <f t="shared" si="222"/>
        <v>1.2123076923076924E-2</v>
      </c>
      <c r="P2387" s="5">
        <f t="shared" si="223"/>
        <v>112.57142857142857</v>
      </c>
      <c r="Q2387" s="3" t="str">
        <f t="shared" si="224"/>
        <v>technology</v>
      </c>
      <c r="R2387" t="str">
        <f t="shared" si="225"/>
        <v>web</v>
      </c>
      <c r="S2387" s="13">
        <f t="shared" si="226"/>
        <v>42191.70175925926</v>
      </c>
      <c r="T2387" s="13">
        <f t="shared" si="227"/>
        <v>42221.70175925926</v>
      </c>
    </row>
    <row r="2388" spans="1:20" ht="48">
      <c r="A2388">
        <v>2386</v>
      </c>
      <c r="B2388" s="1" t="s">
        <v>2387</v>
      </c>
      <c r="C2388" s="1" t="s">
        <v>6496</v>
      </c>
      <c r="D2388" s="4">
        <v>30000</v>
      </c>
      <c r="E2388" s="4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3">
        <f t="shared" si="222"/>
        <v>0</v>
      </c>
      <c r="P2388" s="5" t="e">
        <f t="shared" si="223"/>
        <v>#DIV/0!</v>
      </c>
      <c r="Q2388" s="3" t="str">
        <f t="shared" si="224"/>
        <v>technology</v>
      </c>
      <c r="R2388" t="str">
        <f t="shared" si="225"/>
        <v>web</v>
      </c>
      <c r="S2388" s="13">
        <f t="shared" si="226"/>
        <v>41954.838240740741</v>
      </c>
      <c r="T2388" s="13">
        <f t="shared" si="227"/>
        <v>42014.838240740741</v>
      </c>
    </row>
    <row r="2389" spans="1:20" ht="48">
      <c r="A2389">
        <v>2387</v>
      </c>
      <c r="B2389" s="1" t="s">
        <v>2388</v>
      </c>
      <c r="C2389" s="1" t="s">
        <v>6497</v>
      </c>
      <c r="D2389" s="4">
        <v>150000</v>
      </c>
      <c r="E2389" s="4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3">
        <f t="shared" si="222"/>
        <v>6.8399999999999997E-3</v>
      </c>
      <c r="P2389" s="5">
        <f t="shared" si="223"/>
        <v>342</v>
      </c>
      <c r="Q2389" s="3" t="str">
        <f t="shared" si="224"/>
        <v>technology</v>
      </c>
      <c r="R2389" t="str">
        <f t="shared" si="225"/>
        <v>web</v>
      </c>
      <c r="S2389" s="13">
        <f t="shared" si="226"/>
        <v>42528.626620370371</v>
      </c>
      <c r="T2389" s="13">
        <f t="shared" si="227"/>
        <v>42573.626620370371</v>
      </c>
    </row>
    <row r="2390" spans="1:20" ht="48">
      <c r="A2390">
        <v>2388</v>
      </c>
      <c r="B2390" s="1" t="s">
        <v>2389</v>
      </c>
      <c r="C2390" s="1" t="s">
        <v>6498</v>
      </c>
      <c r="D2390" s="4">
        <v>37000</v>
      </c>
      <c r="E2390" s="4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3">
        <f t="shared" si="222"/>
        <v>1.2513513513513513E-2</v>
      </c>
      <c r="P2390" s="5">
        <f t="shared" si="223"/>
        <v>57.875</v>
      </c>
      <c r="Q2390" s="3" t="str">
        <f t="shared" si="224"/>
        <v>technology</v>
      </c>
      <c r="R2390" t="str">
        <f t="shared" si="225"/>
        <v>web</v>
      </c>
      <c r="S2390" s="13">
        <f t="shared" si="226"/>
        <v>41989.853692129633</v>
      </c>
      <c r="T2390" s="13">
        <f t="shared" si="227"/>
        <v>42019.811805555553</v>
      </c>
    </row>
    <row r="2391" spans="1:20" ht="48">
      <c r="A2391">
        <v>2389</v>
      </c>
      <c r="B2391" s="1" t="s">
        <v>2390</v>
      </c>
      <c r="C2391" s="1" t="s">
        <v>6499</v>
      </c>
      <c r="D2391" s="4">
        <v>16000</v>
      </c>
      <c r="E2391" s="4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3">
        <f t="shared" si="222"/>
        <v>1.8749999999999999E-3</v>
      </c>
      <c r="P2391" s="5">
        <f t="shared" si="223"/>
        <v>30</v>
      </c>
      <c r="Q2391" s="3" t="str">
        <f t="shared" si="224"/>
        <v>technology</v>
      </c>
      <c r="R2391" t="str">
        <f t="shared" si="225"/>
        <v>web</v>
      </c>
      <c r="S2391" s="13">
        <f t="shared" si="226"/>
        <v>42179.653379629628</v>
      </c>
      <c r="T2391" s="13">
        <f t="shared" si="227"/>
        <v>42210.915972222225</v>
      </c>
    </row>
    <row r="2392" spans="1:20" ht="48">
      <c r="A2392">
        <v>2390</v>
      </c>
      <c r="B2392" s="1" t="s">
        <v>2391</v>
      </c>
      <c r="C2392" s="1" t="s">
        <v>6500</v>
      </c>
      <c r="D2392" s="4">
        <v>510000</v>
      </c>
      <c r="E2392" s="4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3">
        <f t="shared" si="222"/>
        <v>0</v>
      </c>
      <c r="P2392" s="5" t="e">
        <f t="shared" si="223"/>
        <v>#DIV/0!</v>
      </c>
      <c r="Q2392" s="3" t="str">
        <f t="shared" si="224"/>
        <v>technology</v>
      </c>
      <c r="R2392" t="str">
        <f t="shared" si="225"/>
        <v>web</v>
      </c>
      <c r="S2392" s="13">
        <f t="shared" si="226"/>
        <v>41968.262314814812</v>
      </c>
      <c r="T2392" s="13">
        <f t="shared" si="227"/>
        <v>42008.262314814812</v>
      </c>
    </row>
    <row r="2393" spans="1:20" ht="32">
      <c r="A2393">
        <v>2391</v>
      </c>
      <c r="B2393" s="1" t="s">
        <v>2392</v>
      </c>
      <c r="C2393" s="1" t="s">
        <v>6501</v>
      </c>
      <c r="D2393" s="4">
        <v>20000</v>
      </c>
      <c r="E2393" s="4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3">
        <f t="shared" si="222"/>
        <v>1.25E-3</v>
      </c>
      <c r="P2393" s="5">
        <f t="shared" si="223"/>
        <v>25</v>
      </c>
      <c r="Q2393" s="3" t="str">
        <f t="shared" si="224"/>
        <v>technology</v>
      </c>
      <c r="R2393" t="str">
        <f t="shared" si="225"/>
        <v>web</v>
      </c>
      <c r="S2393" s="13">
        <f t="shared" si="226"/>
        <v>42064.794490740736</v>
      </c>
      <c r="T2393" s="13">
        <f t="shared" si="227"/>
        <v>42094.752824074079</v>
      </c>
    </row>
    <row r="2394" spans="1:20" ht="48">
      <c r="A2394">
        <v>2392</v>
      </c>
      <c r="B2394" s="1" t="s">
        <v>2393</v>
      </c>
      <c r="C2394" s="1" t="s">
        <v>6502</v>
      </c>
      <c r="D2394" s="4">
        <v>4200</v>
      </c>
      <c r="E2394" s="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3">
        <f t="shared" si="222"/>
        <v>0</v>
      </c>
      <c r="P2394" s="5" t="e">
        <f t="shared" si="223"/>
        <v>#DIV/0!</v>
      </c>
      <c r="Q2394" s="3" t="str">
        <f t="shared" si="224"/>
        <v>technology</v>
      </c>
      <c r="R2394" t="str">
        <f t="shared" si="225"/>
        <v>web</v>
      </c>
      <c r="S2394" s="13">
        <f t="shared" si="226"/>
        <v>42276.120636574073</v>
      </c>
      <c r="T2394" s="13">
        <f t="shared" si="227"/>
        <v>42306.120636574073</v>
      </c>
    </row>
    <row r="2395" spans="1:20" ht="48">
      <c r="A2395">
        <v>2393</v>
      </c>
      <c r="B2395" s="1" t="s">
        <v>2394</v>
      </c>
      <c r="C2395" s="1" t="s">
        <v>6503</v>
      </c>
      <c r="D2395" s="4">
        <v>100000</v>
      </c>
      <c r="E2395" s="4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3">
        <f t="shared" si="222"/>
        <v>5.0000000000000001E-4</v>
      </c>
      <c r="P2395" s="5">
        <f t="shared" si="223"/>
        <v>50</v>
      </c>
      <c r="Q2395" s="3" t="str">
        <f t="shared" si="224"/>
        <v>technology</v>
      </c>
      <c r="R2395" t="str">
        <f t="shared" si="225"/>
        <v>web</v>
      </c>
      <c r="S2395" s="13">
        <f t="shared" si="226"/>
        <v>42194.648344907408</v>
      </c>
      <c r="T2395" s="13">
        <f t="shared" si="227"/>
        <v>42224.648344907408</v>
      </c>
    </row>
    <row r="2396" spans="1:20" ht="48">
      <c r="A2396">
        <v>2394</v>
      </c>
      <c r="B2396" s="1" t="s">
        <v>2395</v>
      </c>
      <c r="C2396" s="1" t="s">
        <v>6504</v>
      </c>
      <c r="D2396" s="4">
        <v>5000</v>
      </c>
      <c r="E2396" s="4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3">
        <f t="shared" si="222"/>
        <v>5.9999999999999995E-4</v>
      </c>
      <c r="P2396" s="5">
        <f t="shared" si="223"/>
        <v>1.5</v>
      </c>
      <c r="Q2396" s="3" t="str">
        <f t="shared" si="224"/>
        <v>technology</v>
      </c>
      <c r="R2396" t="str">
        <f t="shared" si="225"/>
        <v>web</v>
      </c>
      <c r="S2396" s="13">
        <f t="shared" si="226"/>
        <v>42031.362187499995</v>
      </c>
      <c r="T2396" s="13">
        <f t="shared" si="227"/>
        <v>42061.362187499995</v>
      </c>
    </row>
    <row r="2397" spans="1:20" ht="48">
      <c r="A2397">
        <v>2395</v>
      </c>
      <c r="B2397" s="1" t="s">
        <v>2396</v>
      </c>
      <c r="C2397" s="1" t="s">
        <v>6505</v>
      </c>
      <c r="D2397" s="4">
        <v>33000</v>
      </c>
      <c r="E2397" s="4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3">
        <f t="shared" si="222"/>
        <v>0</v>
      </c>
      <c r="P2397" s="5" t="e">
        <f t="shared" si="223"/>
        <v>#DIV/0!</v>
      </c>
      <c r="Q2397" s="3" t="str">
        <f t="shared" si="224"/>
        <v>technology</v>
      </c>
      <c r="R2397" t="str">
        <f t="shared" si="225"/>
        <v>web</v>
      </c>
      <c r="S2397" s="13">
        <f t="shared" si="226"/>
        <v>42717.121377314819</v>
      </c>
      <c r="T2397" s="13">
        <f t="shared" si="227"/>
        <v>42745.372916666667</v>
      </c>
    </row>
    <row r="2398" spans="1:20" ht="48">
      <c r="A2398">
        <v>2396</v>
      </c>
      <c r="B2398" s="1" t="s">
        <v>2397</v>
      </c>
      <c r="C2398" s="1" t="s">
        <v>6506</v>
      </c>
      <c r="D2398" s="4">
        <v>5000</v>
      </c>
      <c r="E2398" s="4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3">
        <f t="shared" si="222"/>
        <v>2E-3</v>
      </c>
      <c r="P2398" s="5">
        <f t="shared" si="223"/>
        <v>10</v>
      </c>
      <c r="Q2398" s="3" t="str">
        <f t="shared" si="224"/>
        <v>technology</v>
      </c>
      <c r="R2398" t="str">
        <f t="shared" si="225"/>
        <v>web</v>
      </c>
      <c r="S2398" s="13">
        <f t="shared" si="226"/>
        <v>42262.849050925928</v>
      </c>
      <c r="T2398" s="13">
        <f t="shared" si="227"/>
        <v>42292.849050925928</v>
      </c>
    </row>
    <row r="2399" spans="1:20" ht="48">
      <c r="A2399">
        <v>2397</v>
      </c>
      <c r="B2399" s="1" t="s">
        <v>2398</v>
      </c>
      <c r="C2399" s="1" t="s">
        <v>6507</v>
      </c>
      <c r="D2399" s="4">
        <v>124000</v>
      </c>
      <c r="E2399" s="4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3">
        <f t="shared" si="222"/>
        <v>0</v>
      </c>
      <c r="P2399" s="5" t="e">
        <f t="shared" si="223"/>
        <v>#DIV/0!</v>
      </c>
      <c r="Q2399" s="3" t="str">
        <f t="shared" si="224"/>
        <v>technology</v>
      </c>
      <c r="R2399" t="str">
        <f t="shared" si="225"/>
        <v>web</v>
      </c>
      <c r="S2399" s="13">
        <f t="shared" si="226"/>
        <v>41976.88490740741</v>
      </c>
      <c r="T2399" s="13">
        <f t="shared" si="227"/>
        <v>42006.88490740741</v>
      </c>
    </row>
    <row r="2400" spans="1:20" ht="48">
      <c r="A2400">
        <v>2398</v>
      </c>
      <c r="B2400" s="1" t="s">
        <v>2399</v>
      </c>
      <c r="C2400" s="1" t="s">
        <v>6508</v>
      </c>
      <c r="D2400" s="4">
        <v>4000</v>
      </c>
      <c r="E2400" s="4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3">
        <f t="shared" si="222"/>
        <v>0</v>
      </c>
      <c r="P2400" s="5" t="e">
        <f t="shared" si="223"/>
        <v>#DIV/0!</v>
      </c>
      <c r="Q2400" s="3" t="str">
        <f t="shared" si="224"/>
        <v>technology</v>
      </c>
      <c r="R2400" t="str">
        <f t="shared" si="225"/>
        <v>web</v>
      </c>
      <c r="S2400" s="13">
        <f t="shared" si="226"/>
        <v>42157.916481481487</v>
      </c>
      <c r="T2400" s="13">
        <f t="shared" si="227"/>
        <v>42187.916481481487</v>
      </c>
    </row>
    <row r="2401" spans="1:20" ht="48">
      <c r="A2401">
        <v>2399</v>
      </c>
      <c r="B2401" s="1" t="s">
        <v>2400</v>
      </c>
      <c r="C2401" s="1" t="s">
        <v>6509</v>
      </c>
      <c r="D2401" s="4">
        <v>13000</v>
      </c>
      <c r="E2401" s="4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3">
        <f t="shared" si="222"/>
        <v>0</v>
      </c>
      <c r="P2401" s="5" t="e">
        <f t="shared" si="223"/>
        <v>#DIV/0!</v>
      </c>
      <c r="Q2401" s="3" t="str">
        <f t="shared" si="224"/>
        <v>technology</v>
      </c>
      <c r="R2401" t="str">
        <f t="shared" si="225"/>
        <v>web</v>
      </c>
      <c r="S2401" s="13">
        <f t="shared" si="226"/>
        <v>41956.853078703702</v>
      </c>
      <c r="T2401" s="13">
        <f t="shared" si="227"/>
        <v>41991.853078703702</v>
      </c>
    </row>
    <row r="2402" spans="1:20" ht="48">
      <c r="A2402">
        <v>2400</v>
      </c>
      <c r="B2402" s="1" t="s">
        <v>2401</v>
      </c>
      <c r="C2402" s="1" t="s">
        <v>6510</v>
      </c>
      <c r="D2402" s="4">
        <v>50000</v>
      </c>
      <c r="E2402" s="4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3">
        <f t="shared" si="222"/>
        <v>0</v>
      </c>
      <c r="P2402" s="5" t="e">
        <f t="shared" si="223"/>
        <v>#DIV/0!</v>
      </c>
      <c r="Q2402" s="3" t="str">
        <f t="shared" si="224"/>
        <v>technology</v>
      </c>
      <c r="R2402" t="str">
        <f t="shared" si="225"/>
        <v>web</v>
      </c>
      <c r="S2402" s="13">
        <f t="shared" si="226"/>
        <v>42444.268101851849</v>
      </c>
      <c r="T2402" s="13">
        <f t="shared" si="227"/>
        <v>42474.268101851849</v>
      </c>
    </row>
    <row r="2403" spans="1:20" ht="48">
      <c r="A2403">
        <v>2401</v>
      </c>
      <c r="B2403" s="1" t="s">
        <v>2402</v>
      </c>
      <c r="C2403" s="1" t="s">
        <v>6511</v>
      </c>
      <c r="D2403" s="4">
        <v>28000</v>
      </c>
      <c r="E2403" s="4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3">
        <f t="shared" si="222"/>
        <v>7.1785714285714283E-3</v>
      </c>
      <c r="P2403" s="5">
        <f t="shared" si="223"/>
        <v>22.333333333333332</v>
      </c>
      <c r="Q2403" s="3" t="str">
        <f t="shared" si="224"/>
        <v>food</v>
      </c>
      <c r="R2403" t="str">
        <f t="shared" si="225"/>
        <v>food trucks</v>
      </c>
      <c r="S2403" s="13">
        <f t="shared" si="226"/>
        <v>42374.822870370372</v>
      </c>
      <c r="T2403" s="13">
        <f t="shared" si="227"/>
        <v>42434.822870370372</v>
      </c>
    </row>
    <row r="2404" spans="1:20" ht="16">
      <c r="A2404">
        <v>2402</v>
      </c>
      <c r="B2404" s="1" t="s">
        <v>2403</v>
      </c>
      <c r="C2404" s="1" t="s">
        <v>6512</v>
      </c>
      <c r="D2404" s="4">
        <v>12000</v>
      </c>
      <c r="E2404" s="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3">
        <f t="shared" si="222"/>
        <v>4.3333333333333331E-3</v>
      </c>
      <c r="P2404" s="5">
        <f t="shared" si="223"/>
        <v>52</v>
      </c>
      <c r="Q2404" s="3" t="str">
        <f t="shared" si="224"/>
        <v>food</v>
      </c>
      <c r="R2404" t="str">
        <f t="shared" si="225"/>
        <v>food trucks</v>
      </c>
      <c r="S2404" s="13">
        <f t="shared" si="226"/>
        <v>42107.679756944446</v>
      </c>
      <c r="T2404" s="13">
        <f t="shared" si="227"/>
        <v>42137.679756944446</v>
      </c>
    </row>
    <row r="2405" spans="1:20" ht="48">
      <c r="A2405">
        <v>2403</v>
      </c>
      <c r="B2405" s="1" t="s">
        <v>2404</v>
      </c>
      <c r="C2405" s="1" t="s">
        <v>6513</v>
      </c>
      <c r="D2405" s="4">
        <v>1200</v>
      </c>
      <c r="E2405" s="4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3">
        <f t="shared" si="222"/>
        <v>0.16833333333333333</v>
      </c>
      <c r="P2405" s="5">
        <f t="shared" si="223"/>
        <v>16.833333333333332</v>
      </c>
      <c r="Q2405" s="3" t="str">
        <f t="shared" si="224"/>
        <v>food</v>
      </c>
      <c r="R2405" t="str">
        <f t="shared" si="225"/>
        <v>food trucks</v>
      </c>
      <c r="S2405" s="13">
        <f t="shared" si="226"/>
        <v>42399.882615740738</v>
      </c>
      <c r="T2405" s="13">
        <f t="shared" si="227"/>
        <v>42459.840949074074</v>
      </c>
    </row>
    <row r="2406" spans="1:20" ht="48">
      <c r="A2406">
        <v>2404</v>
      </c>
      <c r="B2406" s="1" t="s">
        <v>2405</v>
      </c>
      <c r="C2406" s="1" t="s">
        <v>6514</v>
      </c>
      <c r="D2406" s="4">
        <v>15000</v>
      </c>
      <c r="E2406" s="4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3">
        <f t="shared" si="222"/>
        <v>0</v>
      </c>
      <c r="P2406" s="5" t="e">
        <f t="shared" si="223"/>
        <v>#DIV/0!</v>
      </c>
      <c r="Q2406" s="3" t="str">
        <f t="shared" si="224"/>
        <v>food</v>
      </c>
      <c r="R2406" t="str">
        <f t="shared" si="225"/>
        <v>food trucks</v>
      </c>
      <c r="S2406" s="13">
        <f t="shared" si="226"/>
        <v>42342.03943287037</v>
      </c>
      <c r="T2406" s="13">
        <f t="shared" si="227"/>
        <v>42372.03943287037</v>
      </c>
    </row>
    <row r="2407" spans="1:20" ht="32">
      <c r="A2407">
        <v>2405</v>
      </c>
      <c r="B2407" s="1" t="s">
        <v>2406</v>
      </c>
      <c r="C2407" s="1" t="s">
        <v>6515</v>
      </c>
      <c r="D2407" s="4">
        <v>5000</v>
      </c>
      <c r="E2407" s="4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3">
        <f t="shared" si="222"/>
        <v>0.22520000000000001</v>
      </c>
      <c r="P2407" s="5">
        <f t="shared" si="223"/>
        <v>56.3</v>
      </c>
      <c r="Q2407" s="3" t="str">
        <f t="shared" si="224"/>
        <v>food</v>
      </c>
      <c r="R2407" t="str">
        <f t="shared" si="225"/>
        <v>food trucks</v>
      </c>
      <c r="S2407" s="13">
        <f t="shared" si="226"/>
        <v>42595.585358796292</v>
      </c>
      <c r="T2407" s="13">
        <f t="shared" si="227"/>
        <v>42616.585358796292</v>
      </c>
    </row>
    <row r="2408" spans="1:20" ht="48">
      <c r="A2408">
        <v>2406</v>
      </c>
      <c r="B2408" s="1" t="s">
        <v>2407</v>
      </c>
      <c r="C2408" s="1" t="s">
        <v>6516</v>
      </c>
      <c r="D2408" s="4">
        <v>3250</v>
      </c>
      <c r="E2408" s="4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3">
        <f t="shared" si="222"/>
        <v>0.41384615384615386</v>
      </c>
      <c r="P2408" s="5">
        <f t="shared" si="223"/>
        <v>84.0625</v>
      </c>
      <c r="Q2408" s="3" t="str">
        <f t="shared" si="224"/>
        <v>food</v>
      </c>
      <c r="R2408" t="str">
        <f t="shared" si="225"/>
        <v>food trucks</v>
      </c>
      <c r="S2408" s="13">
        <f t="shared" si="226"/>
        <v>41983.110995370371</v>
      </c>
      <c r="T2408" s="13">
        <f t="shared" si="227"/>
        <v>42023.110995370371</v>
      </c>
    </row>
    <row r="2409" spans="1:20" ht="64">
      <c r="A2409">
        <v>2407</v>
      </c>
      <c r="B2409" s="1" t="s">
        <v>2408</v>
      </c>
      <c r="C2409" s="1" t="s">
        <v>6517</v>
      </c>
      <c r="D2409" s="4">
        <v>22000</v>
      </c>
      <c r="E2409" s="4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3">
        <f t="shared" si="222"/>
        <v>0.25259090909090909</v>
      </c>
      <c r="P2409" s="5">
        <f t="shared" si="223"/>
        <v>168.39393939393941</v>
      </c>
      <c r="Q2409" s="3" t="str">
        <f t="shared" si="224"/>
        <v>food</v>
      </c>
      <c r="R2409" t="str">
        <f t="shared" si="225"/>
        <v>food trucks</v>
      </c>
      <c r="S2409" s="13">
        <f t="shared" si="226"/>
        <v>42082.575555555552</v>
      </c>
      <c r="T2409" s="13">
        <f t="shared" si="227"/>
        <v>42105.25</v>
      </c>
    </row>
    <row r="2410" spans="1:20" ht="32">
      <c r="A2410">
        <v>2408</v>
      </c>
      <c r="B2410" s="1" t="s">
        <v>2409</v>
      </c>
      <c r="C2410" s="1" t="s">
        <v>6518</v>
      </c>
      <c r="D2410" s="4">
        <v>15000</v>
      </c>
      <c r="E2410" s="4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3">
        <f t="shared" si="222"/>
        <v>2E-3</v>
      </c>
      <c r="P2410" s="5">
        <f t="shared" si="223"/>
        <v>15</v>
      </c>
      <c r="Q2410" s="3" t="str">
        <f t="shared" si="224"/>
        <v>food</v>
      </c>
      <c r="R2410" t="str">
        <f t="shared" si="225"/>
        <v>food trucks</v>
      </c>
      <c r="S2410" s="13">
        <f t="shared" si="226"/>
        <v>41919.140706018516</v>
      </c>
      <c r="T2410" s="13">
        <f t="shared" si="227"/>
        <v>41949.182372685187</v>
      </c>
    </row>
    <row r="2411" spans="1:20" ht="32">
      <c r="A2411">
        <v>2409</v>
      </c>
      <c r="B2411" s="1" t="s">
        <v>2410</v>
      </c>
      <c r="C2411" s="1" t="s">
        <v>6519</v>
      </c>
      <c r="D2411" s="4">
        <v>25000</v>
      </c>
      <c r="E2411" s="4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3">
        <f t="shared" si="222"/>
        <v>1.84E-2</v>
      </c>
      <c r="P2411" s="5">
        <f t="shared" si="223"/>
        <v>76.666666666666671</v>
      </c>
      <c r="Q2411" s="3" t="str">
        <f t="shared" si="224"/>
        <v>food</v>
      </c>
      <c r="R2411" t="str">
        <f t="shared" si="225"/>
        <v>food trucks</v>
      </c>
      <c r="S2411" s="13">
        <f t="shared" si="226"/>
        <v>42204.875868055555</v>
      </c>
      <c r="T2411" s="13">
        <f t="shared" si="227"/>
        <v>42234.875868055555</v>
      </c>
    </row>
    <row r="2412" spans="1:20" ht="64">
      <c r="A2412">
        <v>2410</v>
      </c>
      <c r="B2412" s="1" t="s">
        <v>2411</v>
      </c>
      <c r="C2412" s="1" t="s">
        <v>6520</v>
      </c>
      <c r="D2412" s="4">
        <v>15000</v>
      </c>
      <c r="E2412" s="4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3">
        <f t="shared" si="222"/>
        <v>0</v>
      </c>
      <c r="P2412" s="5" t="e">
        <f t="shared" si="223"/>
        <v>#DIV/0!</v>
      </c>
      <c r="Q2412" s="3" t="str">
        <f t="shared" si="224"/>
        <v>food</v>
      </c>
      <c r="R2412" t="str">
        <f t="shared" si="225"/>
        <v>food trucks</v>
      </c>
      <c r="S2412" s="13">
        <f t="shared" si="226"/>
        <v>42224.408275462964</v>
      </c>
      <c r="T2412" s="13">
        <f t="shared" si="227"/>
        <v>42254.408275462964</v>
      </c>
    </row>
    <row r="2413" spans="1:20" ht="48">
      <c r="A2413">
        <v>2411</v>
      </c>
      <c r="B2413" s="1" t="s">
        <v>2412</v>
      </c>
      <c r="C2413" s="1" t="s">
        <v>6521</v>
      </c>
      <c r="D2413" s="4">
        <v>25000</v>
      </c>
      <c r="E2413" s="4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3">
        <f t="shared" si="222"/>
        <v>6.0400000000000002E-3</v>
      </c>
      <c r="P2413" s="5">
        <f t="shared" si="223"/>
        <v>50.333333333333336</v>
      </c>
      <c r="Q2413" s="3" t="str">
        <f t="shared" si="224"/>
        <v>food</v>
      </c>
      <c r="R2413" t="str">
        <f t="shared" si="225"/>
        <v>food trucks</v>
      </c>
      <c r="S2413" s="13">
        <f t="shared" si="226"/>
        <v>42211.732430555552</v>
      </c>
      <c r="T2413" s="13">
        <f t="shared" si="227"/>
        <v>42241.732430555552</v>
      </c>
    </row>
    <row r="2414" spans="1:20" ht="48">
      <c r="A2414">
        <v>2412</v>
      </c>
      <c r="B2414" s="1" t="s">
        <v>2413</v>
      </c>
      <c r="C2414" s="1" t="s">
        <v>6522</v>
      </c>
      <c r="D2414" s="4">
        <v>8000</v>
      </c>
      <c r="E2414" s="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3">
        <f t="shared" si="222"/>
        <v>0</v>
      </c>
      <c r="P2414" s="5" t="e">
        <f t="shared" si="223"/>
        <v>#DIV/0!</v>
      </c>
      <c r="Q2414" s="3" t="str">
        <f t="shared" si="224"/>
        <v>food</v>
      </c>
      <c r="R2414" t="str">
        <f t="shared" si="225"/>
        <v>food trucks</v>
      </c>
      <c r="S2414" s="13">
        <f t="shared" si="226"/>
        <v>42655.736956018518</v>
      </c>
      <c r="T2414" s="13">
        <f t="shared" si="227"/>
        <v>42700.778622685189</v>
      </c>
    </row>
    <row r="2415" spans="1:20" ht="48">
      <c r="A2415">
        <v>2413</v>
      </c>
      <c r="B2415" s="1" t="s">
        <v>2414</v>
      </c>
      <c r="C2415" s="1" t="s">
        <v>6523</v>
      </c>
      <c r="D2415" s="4">
        <v>3000</v>
      </c>
      <c r="E2415" s="4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3">
        <f t="shared" si="222"/>
        <v>8.3333333333333332E-3</v>
      </c>
      <c r="P2415" s="5">
        <f t="shared" si="223"/>
        <v>8.3333333333333339</v>
      </c>
      <c r="Q2415" s="3" t="str">
        <f t="shared" si="224"/>
        <v>food</v>
      </c>
      <c r="R2415" t="str">
        <f t="shared" si="225"/>
        <v>food trucks</v>
      </c>
      <c r="S2415" s="13">
        <f t="shared" si="226"/>
        <v>41760.10974537037</v>
      </c>
      <c r="T2415" s="13">
        <f t="shared" si="227"/>
        <v>41790.979166666664</v>
      </c>
    </row>
    <row r="2416" spans="1:20" ht="48">
      <c r="A2416">
        <v>2414</v>
      </c>
      <c r="B2416" s="1" t="s">
        <v>2415</v>
      </c>
      <c r="C2416" s="1" t="s">
        <v>6524</v>
      </c>
      <c r="D2416" s="4">
        <v>15000</v>
      </c>
      <c r="E2416" s="4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3">
        <f t="shared" si="222"/>
        <v>3.0666666666666665E-2</v>
      </c>
      <c r="P2416" s="5">
        <f t="shared" si="223"/>
        <v>35.384615384615387</v>
      </c>
      <c r="Q2416" s="3" t="str">
        <f t="shared" si="224"/>
        <v>food</v>
      </c>
      <c r="R2416" t="str">
        <f t="shared" si="225"/>
        <v>food trucks</v>
      </c>
      <c r="S2416" s="13">
        <f t="shared" si="226"/>
        <v>42198.695138888885</v>
      </c>
      <c r="T2416" s="13">
        <f t="shared" si="227"/>
        <v>42238.165972222225</v>
      </c>
    </row>
    <row r="2417" spans="1:20" ht="48">
      <c r="A2417">
        <v>2415</v>
      </c>
      <c r="B2417" s="1" t="s">
        <v>2416</v>
      </c>
      <c r="C2417" s="1" t="s">
        <v>6525</v>
      </c>
      <c r="D2417" s="4">
        <v>60000</v>
      </c>
      <c r="E2417" s="4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3">
        <f t="shared" si="222"/>
        <v>5.5833333333333334E-3</v>
      </c>
      <c r="P2417" s="5">
        <f t="shared" si="223"/>
        <v>55.833333333333336</v>
      </c>
      <c r="Q2417" s="3" t="str">
        <f t="shared" si="224"/>
        <v>food</v>
      </c>
      <c r="R2417" t="str">
        <f t="shared" si="225"/>
        <v>food trucks</v>
      </c>
      <c r="S2417" s="13">
        <f t="shared" si="226"/>
        <v>42536.862800925926</v>
      </c>
      <c r="T2417" s="13">
        <f t="shared" si="227"/>
        <v>42566.862800925926</v>
      </c>
    </row>
    <row r="2418" spans="1:20" ht="48">
      <c r="A2418">
        <v>2416</v>
      </c>
      <c r="B2418" s="1" t="s">
        <v>2417</v>
      </c>
      <c r="C2418" s="1" t="s">
        <v>6526</v>
      </c>
      <c r="D2418" s="4">
        <v>20000</v>
      </c>
      <c r="E2418" s="4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3">
        <f t="shared" si="222"/>
        <v>2.5000000000000001E-4</v>
      </c>
      <c r="P2418" s="5">
        <f t="shared" si="223"/>
        <v>5</v>
      </c>
      <c r="Q2418" s="3" t="str">
        <f t="shared" si="224"/>
        <v>food</v>
      </c>
      <c r="R2418" t="str">
        <f t="shared" si="225"/>
        <v>food trucks</v>
      </c>
      <c r="S2418" s="13">
        <f t="shared" si="226"/>
        <v>42019.737766203703</v>
      </c>
      <c r="T2418" s="13">
        <f t="shared" si="227"/>
        <v>42077.625</v>
      </c>
    </row>
    <row r="2419" spans="1:20" ht="48">
      <c r="A2419">
        <v>2417</v>
      </c>
      <c r="B2419" s="1" t="s">
        <v>2418</v>
      </c>
      <c r="C2419" s="1" t="s">
        <v>6527</v>
      </c>
      <c r="D2419" s="4">
        <v>1000</v>
      </c>
      <c r="E2419" s="4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3">
        <f t="shared" si="222"/>
        <v>0</v>
      </c>
      <c r="P2419" s="5" t="e">
        <f t="shared" si="223"/>
        <v>#DIV/0!</v>
      </c>
      <c r="Q2419" s="3" t="str">
        <f t="shared" si="224"/>
        <v>food</v>
      </c>
      <c r="R2419" t="str">
        <f t="shared" si="225"/>
        <v>food trucks</v>
      </c>
      <c r="S2419" s="13">
        <f t="shared" si="226"/>
        <v>41831.884108796294</v>
      </c>
      <c r="T2419" s="13">
        <f t="shared" si="227"/>
        <v>41861.884108796294</v>
      </c>
    </row>
    <row r="2420" spans="1:20" ht="16">
      <c r="A2420">
        <v>2418</v>
      </c>
      <c r="B2420" s="1" t="s">
        <v>2419</v>
      </c>
      <c r="C2420" s="1" t="s">
        <v>6528</v>
      </c>
      <c r="D2420" s="4">
        <v>25000</v>
      </c>
      <c r="E2420" s="4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3">
        <f t="shared" si="222"/>
        <v>2.0000000000000001E-4</v>
      </c>
      <c r="P2420" s="5">
        <f t="shared" si="223"/>
        <v>1</v>
      </c>
      <c r="Q2420" s="3" t="str">
        <f t="shared" si="224"/>
        <v>food</v>
      </c>
      <c r="R2420" t="str">
        <f t="shared" si="225"/>
        <v>food trucks</v>
      </c>
      <c r="S2420" s="13">
        <f t="shared" si="226"/>
        <v>42027.856990740736</v>
      </c>
      <c r="T2420" s="13">
        <f t="shared" si="227"/>
        <v>42087.815324074079</v>
      </c>
    </row>
    <row r="2421" spans="1:20" ht="48">
      <c r="A2421">
        <v>2419</v>
      </c>
      <c r="B2421" s="1" t="s">
        <v>2420</v>
      </c>
      <c r="C2421" s="1" t="s">
        <v>6529</v>
      </c>
      <c r="D2421" s="4">
        <v>3000</v>
      </c>
      <c r="E2421" s="4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3">
        <f t="shared" si="222"/>
        <v>0</v>
      </c>
      <c r="P2421" s="5" t="e">
        <f t="shared" si="223"/>
        <v>#DIV/0!</v>
      </c>
      <c r="Q2421" s="3" t="str">
        <f t="shared" si="224"/>
        <v>food</v>
      </c>
      <c r="R2421" t="str">
        <f t="shared" si="225"/>
        <v>food trucks</v>
      </c>
      <c r="S2421" s="13">
        <f t="shared" si="226"/>
        <v>41993.738298611104</v>
      </c>
      <c r="T2421" s="13">
        <f t="shared" si="227"/>
        <v>42053.738298611104</v>
      </c>
    </row>
    <row r="2422" spans="1:20" ht="48">
      <c r="A2422">
        <v>2420</v>
      </c>
      <c r="B2422" s="1" t="s">
        <v>2421</v>
      </c>
      <c r="C2422" s="1" t="s">
        <v>6530</v>
      </c>
      <c r="D2422" s="4">
        <v>16870</v>
      </c>
      <c r="E2422" s="4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3">
        <f t="shared" si="222"/>
        <v>0.14825133372851215</v>
      </c>
      <c r="P2422" s="5">
        <f t="shared" si="223"/>
        <v>69.472222222222229</v>
      </c>
      <c r="Q2422" s="3" t="str">
        <f t="shared" si="224"/>
        <v>food</v>
      </c>
      <c r="R2422" t="str">
        <f t="shared" si="225"/>
        <v>food trucks</v>
      </c>
      <c r="S2422" s="13">
        <f t="shared" si="226"/>
        <v>41893.028877314813</v>
      </c>
      <c r="T2422" s="13">
        <f t="shared" si="227"/>
        <v>41953.070543981477</v>
      </c>
    </row>
    <row r="2423" spans="1:20" ht="32">
      <c r="A2423">
        <v>2421</v>
      </c>
      <c r="B2423" s="1" t="s">
        <v>2422</v>
      </c>
      <c r="C2423" s="1" t="s">
        <v>6531</v>
      </c>
      <c r="D2423" s="4">
        <v>6000</v>
      </c>
      <c r="E2423" s="4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3">
        <f t="shared" si="222"/>
        <v>1.6666666666666666E-4</v>
      </c>
      <c r="P2423" s="5">
        <f t="shared" si="223"/>
        <v>1</v>
      </c>
      <c r="Q2423" s="3" t="str">
        <f t="shared" si="224"/>
        <v>food</v>
      </c>
      <c r="R2423" t="str">
        <f t="shared" si="225"/>
        <v>food trucks</v>
      </c>
      <c r="S2423" s="13">
        <f t="shared" si="226"/>
        <v>42026.687453703707</v>
      </c>
      <c r="T2423" s="13">
        <f t="shared" si="227"/>
        <v>42056.687453703707</v>
      </c>
    </row>
    <row r="2424" spans="1:20" ht="32">
      <c r="A2424">
        <v>2422</v>
      </c>
      <c r="B2424" s="1" t="s">
        <v>2423</v>
      </c>
      <c r="C2424" s="1" t="s">
        <v>6532</v>
      </c>
      <c r="D2424" s="4">
        <v>500</v>
      </c>
      <c r="E2424" s="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3">
        <f t="shared" si="222"/>
        <v>2E-3</v>
      </c>
      <c r="P2424" s="5">
        <f t="shared" si="223"/>
        <v>1</v>
      </c>
      <c r="Q2424" s="3" t="str">
        <f t="shared" si="224"/>
        <v>food</v>
      </c>
      <c r="R2424" t="str">
        <f t="shared" si="225"/>
        <v>food trucks</v>
      </c>
      <c r="S2424" s="13">
        <f t="shared" si="226"/>
        <v>42044.724953703699</v>
      </c>
      <c r="T2424" s="13">
        <f t="shared" si="227"/>
        <v>42074.683287037042</v>
      </c>
    </row>
    <row r="2425" spans="1:20" ht="48">
      <c r="A2425">
        <v>2423</v>
      </c>
      <c r="B2425" s="1" t="s">
        <v>2424</v>
      </c>
      <c r="C2425" s="1" t="s">
        <v>6533</v>
      </c>
      <c r="D2425" s="4">
        <v>60000</v>
      </c>
      <c r="E2425" s="4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3">
        <f t="shared" si="222"/>
        <v>1.3333333333333334E-4</v>
      </c>
      <c r="P2425" s="5">
        <f t="shared" si="223"/>
        <v>8</v>
      </c>
      <c r="Q2425" s="3" t="str">
        <f t="shared" si="224"/>
        <v>food</v>
      </c>
      <c r="R2425" t="str">
        <f t="shared" si="225"/>
        <v>food trucks</v>
      </c>
      <c r="S2425" s="13">
        <f t="shared" si="226"/>
        <v>41974.704745370371</v>
      </c>
      <c r="T2425" s="13">
        <f t="shared" si="227"/>
        <v>42004.704745370371</v>
      </c>
    </row>
    <row r="2426" spans="1:20" ht="32">
      <c r="A2426">
        <v>2424</v>
      </c>
      <c r="B2426" s="1" t="s">
        <v>2425</v>
      </c>
      <c r="C2426" s="1" t="s">
        <v>6534</v>
      </c>
      <c r="D2426" s="4">
        <v>25000</v>
      </c>
      <c r="E2426" s="4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3">
        <f t="shared" si="222"/>
        <v>1.24E-2</v>
      </c>
      <c r="P2426" s="5">
        <f t="shared" si="223"/>
        <v>34.444444444444443</v>
      </c>
      <c r="Q2426" s="3" t="str">
        <f t="shared" si="224"/>
        <v>food</v>
      </c>
      <c r="R2426" t="str">
        <f t="shared" si="225"/>
        <v>food trucks</v>
      </c>
      <c r="S2426" s="13">
        <f t="shared" si="226"/>
        <v>41909.892453703702</v>
      </c>
      <c r="T2426" s="13">
        <f t="shared" si="227"/>
        <v>41939.892453703702</v>
      </c>
    </row>
    <row r="2427" spans="1:20" ht="48">
      <c r="A2427">
        <v>2425</v>
      </c>
      <c r="B2427" s="1" t="s">
        <v>2426</v>
      </c>
      <c r="C2427" s="1" t="s">
        <v>6535</v>
      </c>
      <c r="D2427" s="4">
        <v>3500</v>
      </c>
      <c r="E2427" s="4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3">
        <f t="shared" si="222"/>
        <v>2.8571428571428574E-4</v>
      </c>
      <c r="P2427" s="5">
        <f t="shared" si="223"/>
        <v>1</v>
      </c>
      <c r="Q2427" s="3" t="str">
        <f t="shared" si="224"/>
        <v>food</v>
      </c>
      <c r="R2427" t="str">
        <f t="shared" si="225"/>
        <v>food trucks</v>
      </c>
      <c r="S2427" s="13">
        <f t="shared" si="226"/>
        <v>42502.913761574076</v>
      </c>
      <c r="T2427" s="13">
        <f t="shared" si="227"/>
        <v>42517.919444444444</v>
      </c>
    </row>
    <row r="2428" spans="1:20" ht="48">
      <c r="A2428">
        <v>2426</v>
      </c>
      <c r="B2428" s="1" t="s">
        <v>2427</v>
      </c>
      <c r="C2428" s="1" t="s">
        <v>6536</v>
      </c>
      <c r="D2428" s="4">
        <v>20000</v>
      </c>
      <c r="E2428" s="4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3">
        <f t="shared" si="222"/>
        <v>0</v>
      </c>
      <c r="P2428" s="5" t="e">
        <f t="shared" si="223"/>
        <v>#DIV/0!</v>
      </c>
      <c r="Q2428" s="3" t="str">
        <f t="shared" si="224"/>
        <v>food</v>
      </c>
      <c r="R2428" t="str">
        <f t="shared" si="225"/>
        <v>food trucks</v>
      </c>
      <c r="S2428" s="13">
        <f t="shared" si="226"/>
        <v>42164.170046296291</v>
      </c>
      <c r="T2428" s="13">
        <f t="shared" si="227"/>
        <v>42224.170046296291</v>
      </c>
    </row>
    <row r="2429" spans="1:20" ht="32">
      <c r="A2429">
        <v>2427</v>
      </c>
      <c r="B2429" s="1" t="s">
        <v>2428</v>
      </c>
      <c r="C2429" s="1" t="s">
        <v>6537</v>
      </c>
      <c r="D2429" s="4">
        <v>50000</v>
      </c>
      <c r="E2429" s="4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3">
        <f t="shared" si="222"/>
        <v>2.0000000000000002E-5</v>
      </c>
      <c r="P2429" s="5">
        <f t="shared" si="223"/>
        <v>1</v>
      </c>
      <c r="Q2429" s="3" t="str">
        <f t="shared" si="224"/>
        <v>food</v>
      </c>
      <c r="R2429" t="str">
        <f t="shared" si="225"/>
        <v>food trucks</v>
      </c>
      <c r="S2429" s="13">
        <f t="shared" si="226"/>
        <v>42412.318668981476</v>
      </c>
      <c r="T2429" s="13">
        <f t="shared" si="227"/>
        <v>42452.277002314819</v>
      </c>
    </row>
    <row r="2430" spans="1:20" ht="32">
      <c r="A2430">
        <v>2428</v>
      </c>
      <c r="B2430" s="1" t="s">
        <v>2429</v>
      </c>
      <c r="C2430" s="1" t="s">
        <v>6538</v>
      </c>
      <c r="D2430" s="4">
        <v>35000</v>
      </c>
      <c r="E2430" s="4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3">
        <f t="shared" si="222"/>
        <v>2.8571428571428571E-5</v>
      </c>
      <c r="P2430" s="5">
        <f t="shared" si="223"/>
        <v>1</v>
      </c>
      <c r="Q2430" s="3" t="str">
        <f t="shared" si="224"/>
        <v>food</v>
      </c>
      <c r="R2430" t="str">
        <f t="shared" si="225"/>
        <v>food trucks</v>
      </c>
      <c r="S2430" s="13">
        <f t="shared" si="226"/>
        <v>42045.784155092595</v>
      </c>
      <c r="T2430" s="13">
        <f t="shared" si="227"/>
        <v>42075.742488425924</v>
      </c>
    </row>
    <row r="2431" spans="1:20" ht="48">
      <c r="A2431">
        <v>2429</v>
      </c>
      <c r="B2431" s="1" t="s">
        <v>2430</v>
      </c>
      <c r="C2431" s="1" t="s">
        <v>6539</v>
      </c>
      <c r="D2431" s="4">
        <v>140000</v>
      </c>
      <c r="E2431" s="4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3">
        <f t="shared" si="222"/>
        <v>1.4321428571428572E-2</v>
      </c>
      <c r="P2431" s="5">
        <f t="shared" si="223"/>
        <v>501.25</v>
      </c>
      <c r="Q2431" s="3" t="str">
        <f t="shared" si="224"/>
        <v>food</v>
      </c>
      <c r="R2431" t="str">
        <f t="shared" si="225"/>
        <v>food trucks</v>
      </c>
      <c r="S2431" s="13">
        <f t="shared" si="226"/>
        <v>42734.879236111112</v>
      </c>
      <c r="T2431" s="13">
        <f t="shared" si="227"/>
        <v>42771.697222222225</v>
      </c>
    </row>
    <row r="2432" spans="1:20" ht="48">
      <c r="A2432">
        <v>2430</v>
      </c>
      <c r="B2432" s="1" t="s">
        <v>2431</v>
      </c>
      <c r="C2432" s="1" t="s">
        <v>6540</v>
      </c>
      <c r="D2432" s="4">
        <v>3000</v>
      </c>
      <c r="E2432" s="4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3">
        <f t="shared" si="222"/>
        <v>7.0000000000000001E-3</v>
      </c>
      <c r="P2432" s="5">
        <f t="shared" si="223"/>
        <v>10.5</v>
      </c>
      <c r="Q2432" s="3" t="str">
        <f t="shared" si="224"/>
        <v>food</v>
      </c>
      <c r="R2432" t="str">
        <f t="shared" si="225"/>
        <v>food trucks</v>
      </c>
      <c r="S2432" s="13">
        <f t="shared" si="226"/>
        <v>42382.130833333329</v>
      </c>
      <c r="T2432" s="13">
        <f t="shared" si="227"/>
        <v>42412.130833333329</v>
      </c>
    </row>
    <row r="2433" spans="1:20" ht="32">
      <c r="A2433">
        <v>2431</v>
      </c>
      <c r="B2433" s="1" t="s">
        <v>2432</v>
      </c>
      <c r="C2433" s="1" t="s">
        <v>6541</v>
      </c>
      <c r="D2433" s="4">
        <v>100000</v>
      </c>
      <c r="E2433" s="4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3">
        <f t="shared" si="222"/>
        <v>2.0000000000000002E-5</v>
      </c>
      <c r="P2433" s="5">
        <f t="shared" si="223"/>
        <v>1</v>
      </c>
      <c r="Q2433" s="3" t="str">
        <f t="shared" si="224"/>
        <v>food</v>
      </c>
      <c r="R2433" t="str">
        <f t="shared" si="225"/>
        <v>food trucks</v>
      </c>
      <c r="S2433" s="13">
        <f t="shared" si="226"/>
        <v>42489.099687499998</v>
      </c>
      <c r="T2433" s="13">
        <f t="shared" si="227"/>
        <v>42549.099687499998</v>
      </c>
    </row>
    <row r="2434" spans="1:20" ht="48">
      <c r="A2434">
        <v>2432</v>
      </c>
      <c r="B2434" s="1" t="s">
        <v>2433</v>
      </c>
      <c r="C2434" s="1" t="s">
        <v>6542</v>
      </c>
      <c r="D2434" s="4">
        <v>14000</v>
      </c>
      <c r="E2434" s="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3">
        <f t="shared" si="222"/>
        <v>1.4285714285714287E-4</v>
      </c>
      <c r="P2434" s="5">
        <f t="shared" si="223"/>
        <v>1</v>
      </c>
      <c r="Q2434" s="3" t="str">
        <f t="shared" si="224"/>
        <v>food</v>
      </c>
      <c r="R2434" t="str">
        <f t="shared" si="225"/>
        <v>food trucks</v>
      </c>
      <c r="S2434" s="13">
        <f t="shared" si="226"/>
        <v>42041.218715277777</v>
      </c>
      <c r="T2434" s="13">
        <f t="shared" si="227"/>
        <v>42071.218715277777</v>
      </c>
    </row>
    <row r="2435" spans="1:20" ht="48">
      <c r="A2435">
        <v>2433</v>
      </c>
      <c r="B2435" s="1" t="s">
        <v>2434</v>
      </c>
      <c r="C2435" s="1" t="s">
        <v>6543</v>
      </c>
      <c r="D2435" s="4">
        <v>10000</v>
      </c>
      <c r="E2435" s="4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3">
        <f t="shared" ref="O2435:O2498" si="228">E2435/D2435</f>
        <v>0</v>
      </c>
      <c r="P2435" s="5" t="e">
        <f t="shared" ref="P2435:P2498" si="229">E2435/L2435</f>
        <v>#DIV/0!</v>
      </c>
      <c r="Q2435" s="3" t="str">
        <f t="shared" ref="Q2435:Q2498" si="230">LEFT(N2435,SEARCH("/",N2435)-1)</f>
        <v>food</v>
      </c>
      <c r="R2435" t="str">
        <f t="shared" ref="R2435:R2498" si="231">RIGHT(N2435,LEN(N2435)-SEARCH("/",N2435))</f>
        <v>food trucks</v>
      </c>
      <c r="S2435" s="13">
        <f t="shared" ref="S2435:S2498" si="232">(((J2435/60)/60)/24)+DATE(1970,1,1)</f>
        <v>42397.89980324074</v>
      </c>
      <c r="T2435" s="13">
        <f t="shared" ref="T2435:T2498" si="233">(((I2435/60)/60)/24)+DATE(1970,1,1)</f>
        <v>42427.89980324074</v>
      </c>
    </row>
    <row r="2436" spans="1:20" ht="48">
      <c r="A2436">
        <v>2434</v>
      </c>
      <c r="B2436" s="1" t="s">
        <v>2435</v>
      </c>
      <c r="C2436" s="1" t="s">
        <v>6544</v>
      </c>
      <c r="D2436" s="4">
        <v>20000</v>
      </c>
      <c r="E2436" s="4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3">
        <f t="shared" si="228"/>
        <v>1.2999999999999999E-3</v>
      </c>
      <c r="P2436" s="5">
        <f t="shared" si="229"/>
        <v>13</v>
      </c>
      <c r="Q2436" s="3" t="str">
        <f t="shared" si="230"/>
        <v>food</v>
      </c>
      <c r="R2436" t="str">
        <f t="shared" si="231"/>
        <v>food trucks</v>
      </c>
      <c r="S2436" s="13">
        <f t="shared" si="232"/>
        <v>42180.18604166666</v>
      </c>
      <c r="T2436" s="13">
        <f t="shared" si="233"/>
        <v>42220.18604166666</v>
      </c>
    </row>
    <row r="2437" spans="1:20" ht="48">
      <c r="A2437">
        <v>2435</v>
      </c>
      <c r="B2437" s="1" t="s">
        <v>2436</v>
      </c>
      <c r="C2437" s="1" t="s">
        <v>6545</v>
      </c>
      <c r="D2437" s="4">
        <v>250000</v>
      </c>
      <c r="E2437" s="4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3">
        <f t="shared" si="228"/>
        <v>4.8960000000000002E-3</v>
      </c>
      <c r="P2437" s="5">
        <f t="shared" si="229"/>
        <v>306</v>
      </c>
      <c r="Q2437" s="3" t="str">
        <f t="shared" si="230"/>
        <v>food</v>
      </c>
      <c r="R2437" t="str">
        <f t="shared" si="231"/>
        <v>food trucks</v>
      </c>
      <c r="S2437" s="13">
        <f t="shared" si="232"/>
        <v>42252.277615740735</v>
      </c>
      <c r="T2437" s="13">
        <f t="shared" si="233"/>
        <v>42282.277615740735</v>
      </c>
    </row>
    <row r="2438" spans="1:20" ht="48">
      <c r="A2438">
        <v>2436</v>
      </c>
      <c r="B2438" s="1" t="s">
        <v>2437</v>
      </c>
      <c r="C2438" s="1" t="s">
        <v>6546</v>
      </c>
      <c r="D2438" s="4">
        <v>117000</v>
      </c>
      <c r="E2438" s="4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3">
        <f t="shared" si="228"/>
        <v>3.8461538461538462E-4</v>
      </c>
      <c r="P2438" s="5">
        <f t="shared" si="229"/>
        <v>22.5</v>
      </c>
      <c r="Q2438" s="3" t="str">
        <f t="shared" si="230"/>
        <v>food</v>
      </c>
      <c r="R2438" t="str">
        <f t="shared" si="231"/>
        <v>food trucks</v>
      </c>
      <c r="S2438" s="13">
        <f t="shared" si="232"/>
        <v>42338.615393518514</v>
      </c>
      <c r="T2438" s="13">
        <f t="shared" si="233"/>
        <v>42398.615393518514</v>
      </c>
    </row>
    <row r="2439" spans="1:20" ht="48">
      <c r="A2439">
        <v>2437</v>
      </c>
      <c r="B2439" s="1" t="s">
        <v>2438</v>
      </c>
      <c r="C2439" s="1" t="s">
        <v>6547</v>
      </c>
      <c r="D2439" s="4">
        <v>8000</v>
      </c>
      <c r="E2439" s="4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3">
        <f t="shared" si="228"/>
        <v>0</v>
      </c>
      <c r="P2439" s="5" t="e">
        <f t="shared" si="229"/>
        <v>#DIV/0!</v>
      </c>
      <c r="Q2439" s="3" t="str">
        <f t="shared" si="230"/>
        <v>food</v>
      </c>
      <c r="R2439" t="str">
        <f t="shared" si="231"/>
        <v>food trucks</v>
      </c>
      <c r="S2439" s="13">
        <f t="shared" si="232"/>
        <v>42031.965138888889</v>
      </c>
      <c r="T2439" s="13">
        <f t="shared" si="233"/>
        <v>42080.75</v>
      </c>
    </row>
    <row r="2440" spans="1:20" ht="48">
      <c r="A2440">
        <v>2438</v>
      </c>
      <c r="B2440" s="1" t="s">
        <v>2439</v>
      </c>
      <c r="C2440" s="1" t="s">
        <v>6548</v>
      </c>
      <c r="D2440" s="4">
        <v>15000</v>
      </c>
      <c r="E2440" s="4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3">
        <f t="shared" si="228"/>
        <v>3.3333333333333335E-3</v>
      </c>
      <c r="P2440" s="5">
        <f t="shared" si="229"/>
        <v>50</v>
      </c>
      <c r="Q2440" s="3" t="str">
        <f t="shared" si="230"/>
        <v>food</v>
      </c>
      <c r="R2440" t="str">
        <f t="shared" si="231"/>
        <v>food trucks</v>
      </c>
      <c r="S2440" s="13">
        <f t="shared" si="232"/>
        <v>42285.91506944444</v>
      </c>
      <c r="T2440" s="13">
        <f t="shared" si="233"/>
        <v>42345.956736111111</v>
      </c>
    </row>
    <row r="2441" spans="1:20" ht="48">
      <c r="A2441">
        <v>2439</v>
      </c>
      <c r="B2441" s="1" t="s">
        <v>2440</v>
      </c>
      <c r="C2441" s="1" t="s">
        <v>6549</v>
      </c>
      <c r="D2441" s="4">
        <v>10000</v>
      </c>
      <c r="E2441" s="4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3">
        <f t="shared" si="228"/>
        <v>0</v>
      </c>
      <c r="P2441" s="5" t="e">
        <f t="shared" si="229"/>
        <v>#DIV/0!</v>
      </c>
      <c r="Q2441" s="3" t="str">
        <f t="shared" si="230"/>
        <v>food</v>
      </c>
      <c r="R2441" t="str">
        <f t="shared" si="231"/>
        <v>food trucks</v>
      </c>
      <c r="S2441" s="13">
        <f t="shared" si="232"/>
        <v>42265.818622685183</v>
      </c>
      <c r="T2441" s="13">
        <f t="shared" si="233"/>
        <v>42295.818622685183</v>
      </c>
    </row>
    <row r="2442" spans="1:20" ht="32">
      <c r="A2442">
        <v>2440</v>
      </c>
      <c r="B2442" s="1" t="s">
        <v>2441</v>
      </c>
      <c r="C2442" s="1" t="s">
        <v>6550</v>
      </c>
      <c r="D2442" s="4">
        <v>5000</v>
      </c>
      <c r="E2442" s="4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3">
        <f t="shared" si="228"/>
        <v>2E-3</v>
      </c>
      <c r="P2442" s="5">
        <f t="shared" si="229"/>
        <v>5</v>
      </c>
      <c r="Q2442" s="3" t="str">
        <f t="shared" si="230"/>
        <v>food</v>
      </c>
      <c r="R2442" t="str">
        <f t="shared" si="231"/>
        <v>food trucks</v>
      </c>
      <c r="S2442" s="13">
        <f t="shared" si="232"/>
        <v>42383.899456018517</v>
      </c>
      <c r="T2442" s="13">
        <f t="shared" si="233"/>
        <v>42413.899456018517</v>
      </c>
    </row>
    <row r="2443" spans="1:20" ht="32">
      <c r="A2443">
        <v>2441</v>
      </c>
      <c r="B2443" s="1" t="s">
        <v>2442</v>
      </c>
      <c r="C2443" s="1" t="s">
        <v>6551</v>
      </c>
      <c r="D2443" s="4">
        <v>7500</v>
      </c>
      <c r="E2443" s="4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3">
        <f t="shared" si="228"/>
        <v>1.0788</v>
      </c>
      <c r="P2443" s="5">
        <f t="shared" si="229"/>
        <v>74.22935779816514</v>
      </c>
      <c r="Q2443" s="3" t="str">
        <f t="shared" si="230"/>
        <v>food</v>
      </c>
      <c r="R2443" t="str">
        <f t="shared" si="231"/>
        <v>small batch</v>
      </c>
      <c r="S2443" s="13">
        <f t="shared" si="232"/>
        <v>42187.125625000001</v>
      </c>
      <c r="T2443" s="13">
        <f t="shared" si="233"/>
        <v>42208.207638888889</v>
      </c>
    </row>
    <row r="2444" spans="1:20" ht="32">
      <c r="A2444">
        <v>2442</v>
      </c>
      <c r="B2444" s="1" t="s">
        <v>2443</v>
      </c>
      <c r="C2444" s="1" t="s">
        <v>6552</v>
      </c>
      <c r="D2444" s="4">
        <v>24000</v>
      </c>
      <c r="E2444" s="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3">
        <f t="shared" si="228"/>
        <v>1.2594166666666666</v>
      </c>
      <c r="P2444" s="5">
        <f t="shared" si="229"/>
        <v>81.252688172043008</v>
      </c>
      <c r="Q2444" s="3" t="str">
        <f t="shared" si="230"/>
        <v>food</v>
      </c>
      <c r="R2444" t="str">
        <f t="shared" si="231"/>
        <v>small batch</v>
      </c>
      <c r="S2444" s="13">
        <f t="shared" si="232"/>
        <v>42052.666990740734</v>
      </c>
      <c r="T2444" s="13">
        <f t="shared" si="233"/>
        <v>42082.625324074077</v>
      </c>
    </row>
    <row r="2445" spans="1:20" ht="48">
      <c r="A2445">
        <v>2443</v>
      </c>
      <c r="B2445" s="1" t="s">
        <v>2444</v>
      </c>
      <c r="C2445" s="1" t="s">
        <v>6553</v>
      </c>
      <c r="D2445" s="4">
        <v>20000</v>
      </c>
      <c r="E2445" s="4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3">
        <f t="shared" si="228"/>
        <v>2.0251494999999999</v>
      </c>
      <c r="P2445" s="5">
        <f t="shared" si="229"/>
        <v>130.23469453376205</v>
      </c>
      <c r="Q2445" s="3" t="str">
        <f t="shared" si="230"/>
        <v>food</v>
      </c>
      <c r="R2445" t="str">
        <f t="shared" si="231"/>
        <v>small batch</v>
      </c>
      <c r="S2445" s="13">
        <f t="shared" si="232"/>
        <v>41836.625254629631</v>
      </c>
      <c r="T2445" s="13">
        <f t="shared" si="233"/>
        <v>41866.625254629631</v>
      </c>
    </row>
    <row r="2446" spans="1:20" ht="48">
      <c r="A2446">
        <v>2444</v>
      </c>
      <c r="B2446" s="1" t="s">
        <v>2445</v>
      </c>
      <c r="C2446" s="1" t="s">
        <v>6554</v>
      </c>
      <c r="D2446" s="4">
        <v>3000</v>
      </c>
      <c r="E2446" s="4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3">
        <f t="shared" si="228"/>
        <v>1.0860000000000001</v>
      </c>
      <c r="P2446" s="5">
        <f t="shared" si="229"/>
        <v>53.409836065573771</v>
      </c>
      <c r="Q2446" s="3" t="str">
        <f t="shared" si="230"/>
        <v>food</v>
      </c>
      <c r="R2446" t="str">
        <f t="shared" si="231"/>
        <v>small batch</v>
      </c>
      <c r="S2446" s="13">
        <f t="shared" si="232"/>
        <v>42485.754525462966</v>
      </c>
      <c r="T2446" s="13">
        <f t="shared" si="233"/>
        <v>42515.754525462966</v>
      </c>
    </row>
    <row r="2447" spans="1:20" ht="64">
      <c r="A2447">
        <v>2445</v>
      </c>
      <c r="B2447" s="1" t="s">
        <v>2446</v>
      </c>
      <c r="C2447" s="1" t="s">
        <v>6555</v>
      </c>
      <c r="D2447" s="4">
        <v>5000</v>
      </c>
      <c r="E2447" s="4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3">
        <f t="shared" si="228"/>
        <v>1.728</v>
      </c>
      <c r="P2447" s="5">
        <f t="shared" si="229"/>
        <v>75.130434782608702</v>
      </c>
      <c r="Q2447" s="3" t="str">
        <f t="shared" si="230"/>
        <v>food</v>
      </c>
      <c r="R2447" t="str">
        <f t="shared" si="231"/>
        <v>small batch</v>
      </c>
      <c r="S2447" s="13">
        <f t="shared" si="232"/>
        <v>42243.190057870372</v>
      </c>
      <c r="T2447" s="13">
        <f t="shared" si="233"/>
        <v>42273.190057870372</v>
      </c>
    </row>
    <row r="2448" spans="1:20" ht="48">
      <c r="A2448">
        <v>2446</v>
      </c>
      <c r="B2448" s="1" t="s">
        <v>2447</v>
      </c>
      <c r="C2448" s="1" t="s">
        <v>6556</v>
      </c>
      <c r="D2448" s="4">
        <v>5000</v>
      </c>
      <c r="E2448" s="4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3">
        <f t="shared" si="228"/>
        <v>1.6798</v>
      </c>
      <c r="P2448" s="5">
        <f t="shared" si="229"/>
        <v>75.666666666666671</v>
      </c>
      <c r="Q2448" s="3" t="str">
        <f t="shared" si="230"/>
        <v>food</v>
      </c>
      <c r="R2448" t="str">
        <f t="shared" si="231"/>
        <v>small batch</v>
      </c>
      <c r="S2448" s="13">
        <f t="shared" si="232"/>
        <v>42670.602673611109</v>
      </c>
      <c r="T2448" s="13">
        <f t="shared" si="233"/>
        <v>42700.64434027778</v>
      </c>
    </row>
    <row r="2449" spans="1:20" ht="48">
      <c r="A2449">
        <v>2447</v>
      </c>
      <c r="B2449" s="1" t="s">
        <v>2448</v>
      </c>
      <c r="C2449" s="1" t="s">
        <v>6557</v>
      </c>
      <c r="D2449" s="4">
        <v>2500</v>
      </c>
      <c r="E2449" s="4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3">
        <f t="shared" si="228"/>
        <v>4.2720000000000002</v>
      </c>
      <c r="P2449" s="5">
        <f t="shared" si="229"/>
        <v>31.691394658753708</v>
      </c>
      <c r="Q2449" s="3" t="str">
        <f t="shared" si="230"/>
        <v>food</v>
      </c>
      <c r="R2449" t="str">
        <f t="shared" si="231"/>
        <v>small batch</v>
      </c>
      <c r="S2449" s="13">
        <f t="shared" si="232"/>
        <v>42654.469826388886</v>
      </c>
      <c r="T2449" s="13">
        <f t="shared" si="233"/>
        <v>42686.166666666672</v>
      </c>
    </row>
    <row r="2450" spans="1:20" ht="48">
      <c r="A2450">
        <v>2448</v>
      </c>
      <c r="B2450" s="1" t="s">
        <v>2449</v>
      </c>
      <c r="C2450" s="1" t="s">
        <v>6558</v>
      </c>
      <c r="D2450" s="4">
        <v>400</v>
      </c>
      <c r="E2450" s="4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3">
        <f t="shared" si="228"/>
        <v>1.075</v>
      </c>
      <c r="P2450" s="5">
        <f t="shared" si="229"/>
        <v>47.777777777777779</v>
      </c>
      <c r="Q2450" s="3" t="str">
        <f t="shared" si="230"/>
        <v>food</v>
      </c>
      <c r="R2450" t="str">
        <f t="shared" si="231"/>
        <v>small batch</v>
      </c>
      <c r="S2450" s="13">
        <f t="shared" si="232"/>
        <v>42607.316122685181</v>
      </c>
      <c r="T2450" s="13">
        <f t="shared" si="233"/>
        <v>42613.233333333337</v>
      </c>
    </row>
    <row r="2451" spans="1:20" ht="48">
      <c r="A2451">
        <v>2449</v>
      </c>
      <c r="B2451" s="1" t="s">
        <v>2450</v>
      </c>
      <c r="C2451" s="1" t="s">
        <v>6559</v>
      </c>
      <c r="D2451" s="4">
        <v>10000</v>
      </c>
      <c r="E2451" s="4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3">
        <f t="shared" si="228"/>
        <v>1.08</v>
      </c>
      <c r="P2451" s="5">
        <f t="shared" si="229"/>
        <v>90</v>
      </c>
      <c r="Q2451" s="3" t="str">
        <f t="shared" si="230"/>
        <v>food</v>
      </c>
      <c r="R2451" t="str">
        <f t="shared" si="231"/>
        <v>small batch</v>
      </c>
      <c r="S2451" s="13">
        <f t="shared" si="232"/>
        <v>41943.142534722225</v>
      </c>
      <c r="T2451" s="13">
        <f t="shared" si="233"/>
        <v>41973.184201388889</v>
      </c>
    </row>
    <row r="2452" spans="1:20" ht="48">
      <c r="A2452">
        <v>2450</v>
      </c>
      <c r="B2452" s="1" t="s">
        <v>2451</v>
      </c>
      <c r="C2452" s="1" t="s">
        <v>6560</v>
      </c>
      <c r="D2452" s="4">
        <v>15000</v>
      </c>
      <c r="E2452" s="4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3">
        <f t="shared" si="228"/>
        <v>1.0153353333333335</v>
      </c>
      <c r="P2452" s="5">
        <f t="shared" si="229"/>
        <v>149.31401960784314</v>
      </c>
      <c r="Q2452" s="3" t="str">
        <f t="shared" si="230"/>
        <v>food</v>
      </c>
      <c r="R2452" t="str">
        <f t="shared" si="231"/>
        <v>small batch</v>
      </c>
      <c r="S2452" s="13">
        <f t="shared" si="232"/>
        <v>41902.07240740741</v>
      </c>
      <c r="T2452" s="13">
        <f t="shared" si="233"/>
        <v>41940.132638888892</v>
      </c>
    </row>
    <row r="2453" spans="1:20" ht="48">
      <c r="A2453">
        <v>2451</v>
      </c>
      <c r="B2453" s="1" t="s">
        <v>2452</v>
      </c>
      <c r="C2453" s="1" t="s">
        <v>6561</v>
      </c>
      <c r="D2453" s="4">
        <v>10000</v>
      </c>
      <c r="E2453" s="4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3">
        <f t="shared" si="228"/>
        <v>1.1545000000000001</v>
      </c>
      <c r="P2453" s="5">
        <f t="shared" si="229"/>
        <v>62.06989247311828</v>
      </c>
      <c r="Q2453" s="3" t="str">
        <f t="shared" si="230"/>
        <v>food</v>
      </c>
      <c r="R2453" t="str">
        <f t="shared" si="231"/>
        <v>small batch</v>
      </c>
      <c r="S2453" s="13">
        <f t="shared" si="232"/>
        <v>42779.908449074079</v>
      </c>
      <c r="T2453" s="13">
        <f t="shared" si="233"/>
        <v>42799.908449074079</v>
      </c>
    </row>
    <row r="2454" spans="1:20" ht="48">
      <c r="A2454">
        <v>2452</v>
      </c>
      <c r="B2454" s="1" t="s">
        <v>2453</v>
      </c>
      <c r="C2454" s="1" t="s">
        <v>6562</v>
      </c>
      <c r="D2454" s="4">
        <v>600</v>
      </c>
      <c r="E2454" s="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3">
        <f t="shared" si="228"/>
        <v>1.335</v>
      </c>
      <c r="P2454" s="5">
        <f t="shared" si="229"/>
        <v>53.4</v>
      </c>
      <c r="Q2454" s="3" t="str">
        <f t="shared" si="230"/>
        <v>food</v>
      </c>
      <c r="R2454" t="str">
        <f t="shared" si="231"/>
        <v>small batch</v>
      </c>
      <c r="S2454" s="13">
        <f t="shared" si="232"/>
        <v>42338.84375</v>
      </c>
      <c r="T2454" s="13">
        <f t="shared" si="233"/>
        <v>42367.958333333328</v>
      </c>
    </row>
    <row r="2455" spans="1:20" ht="48">
      <c r="A2455">
        <v>2453</v>
      </c>
      <c r="B2455" s="1" t="s">
        <v>2454</v>
      </c>
      <c r="C2455" s="1" t="s">
        <v>6563</v>
      </c>
      <c r="D2455" s="4">
        <v>3000</v>
      </c>
      <c r="E2455" s="4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3">
        <f t="shared" si="228"/>
        <v>1.5469999999999999</v>
      </c>
      <c r="P2455" s="5">
        <f t="shared" si="229"/>
        <v>69.268656716417908</v>
      </c>
      <c r="Q2455" s="3" t="str">
        <f t="shared" si="230"/>
        <v>food</v>
      </c>
      <c r="R2455" t="str">
        <f t="shared" si="231"/>
        <v>small batch</v>
      </c>
      <c r="S2455" s="13">
        <f t="shared" si="232"/>
        <v>42738.692233796297</v>
      </c>
      <c r="T2455" s="13">
        <f t="shared" si="233"/>
        <v>42768.692233796297</v>
      </c>
    </row>
    <row r="2456" spans="1:20" ht="48">
      <c r="A2456">
        <v>2454</v>
      </c>
      <c r="B2456" s="1" t="s">
        <v>2455</v>
      </c>
      <c r="C2456" s="1" t="s">
        <v>6564</v>
      </c>
      <c r="D2456" s="4">
        <v>35000</v>
      </c>
      <c r="E2456" s="4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3">
        <f t="shared" si="228"/>
        <v>1.0084571428571429</v>
      </c>
      <c r="P2456" s="5">
        <f t="shared" si="229"/>
        <v>271.50769230769231</v>
      </c>
      <c r="Q2456" s="3" t="str">
        <f t="shared" si="230"/>
        <v>food</v>
      </c>
      <c r="R2456" t="str">
        <f t="shared" si="231"/>
        <v>small batch</v>
      </c>
      <c r="S2456" s="13">
        <f t="shared" si="232"/>
        <v>42770.201481481476</v>
      </c>
      <c r="T2456" s="13">
        <f t="shared" si="233"/>
        <v>42805.201481481476</v>
      </c>
    </row>
    <row r="2457" spans="1:20" ht="48">
      <c r="A2457">
        <v>2455</v>
      </c>
      <c r="B2457" s="1" t="s">
        <v>2456</v>
      </c>
      <c r="C2457" s="1" t="s">
        <v>6565</v>
      </c>
      <c r="D2457" s="4">
        <v>300</v>
      </c>
      <c r="E2457" s="4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3">
        <f t="shared" si="228"/>
        <v>1.82</v>
      </c>
      <c r="P2457" s="5">
        <f t="shared" si="229"/>
        <v>34.125</v>
      </c>
      <c r="Q2457" s="3" t="str">
        <f t="shared" si="230"/>
        <v>food</v>
      </c>
      <c r="R2457" t="str">
        <f t="shared" si="231"/>
        <v>small batch</v>
      </c>
      <c r="S2457" s="13">
        <f t="shared" si="232"/>
        <v>42452.781828703708</v>
      </c>
      <c r="T2457" s="13">
        <f t="shared" si="233"/>
        <v>42480.781828703708</v>
      </c>
    </row>
    <row r="2458" spans="1:20" ht="48">
      <c r="A2458">
        <v>2456</v>
      </c>
      <c r="B2458" s="1" t="s">
        <v>2457</v>
      </c>
      <c r="C2458" s="1" t="s">
        <v>6566</v>
      </c>
      <c r="D2458" s="4">
        <v>1500</v>
      </c>
      <c r="E2458" s="4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3">
        <f t="shared" si="228"/>
        <v>1.8086666666666666</v>
      </c>
      <c r="P2458" s="5">
        <f t="shared" si="229"/>
        <v>40.492537313432834</v>
      </c>
      <c r="Q2458" s="3" t="str">
        <f t="shared" si="230"/>
        <v>food</v>
      </c>
      <c r="R2458" t="str">
        <f t="shared" si="231"/>
        <v>small batch</v>
      </c>
      <c r="S2458" s="13">
        <f t="shared" si="232"/>
        <v>42761.961099537039</v>
      </c>
      <c r="T2458" s="13">
        <f t="shared" si="233"/>
        <v>42791.961099537039</v>
      </c>
    </row>
    <row r="2459" spans="1:20" ht="48">
      <c r="A2459">
        <v>2457</v>
      </c>
      <c r="B2459" s="1" t="s">
        <v>2458</v>
      </c>
      <c r="C2459" s="1" t="s">
        <v>6567</v>
      </c>
      <c r="D2459" s="4">
        <v>23000</v>
      </c>
      <c r="E2459" s="4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3">
        <f t="shared" si="228"/>
        <v>1.0230434782608695</v>
      </c>
      <c r="P2459" s="5">
        <f t="shared" si="229"/>
        <v>189.75806451612902</v>
      </c>
      <c r="Q2459" s="3" t="str">
        <f t="shared" si="230"/>
        <v>food</v>
      </c>
      <c r="R2459" t="str">
        <f t="shared" si="231"/>
        <v>small batch</v>
      </c>
      <c r="S2459" s="13">
        <f t="shared" si="232"/>
        <v>42423.602500000001</v>
      </c>
      <c r="T2459" s="13">
        <f t="shared" si="233"/>
        <v>42453.560833333337</v>
      </c>
    </row>
    <row r="2460" spans="1:20" ht="48">
      <c r="A2460">
        <v>2458</v>
      </c>
      <c r="B2460" s="1" t="s">
        <v>2459</v>
      </c>
      <c r="C2460" s="1" t="s">
        <v>6568</v>
      </c>
      <c r="D2460" s="4">
        <v>5000</v>
      </c>
      <c r="E2460" s="4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3">
        <f t="shared" si="228"/>
        <v>1.1017999999999999</v>
      </c>
      <c r="P2460" s="5">
        <f t="shared" si="229"/>
        <v>68.862499999999997</v>
      </c>
      <c r="Q2460" s="3" t="str">
        <f t="shared" si="230"/>
        <v>food</v>
      </c>
      <c r="R2460" t="str">
        <f t="shared" si="231"/>
        <v>small batch</v>
      </c>
      <c r="S2460" s="13">
        <f t="shared" si="232"/>
        <v>42495.871736111112</v>
      </c>
      <c r="T2460" s="13">
        <f t="shared" si="233"/>
        <v>42530.791666666672</v>
      </c>
    </row>
    <row r="2461" spans="1:20" ht="48">
      <c r="A2461">
        <v>2459</v>
      </c>
      <c r="B2461" s="1" t="s">
        <v>2460</v>
      </c>
      <c r="C2461" s="1" t="s">
        <v>6569</v>
      </c>
      <c r="D2461" s="4">
        <v>30000</v>
      </c>
      <c r="E2461" s="4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3">
        <f t="shared" si="228"/>
        <v>1.0225</v>
      </c>
      <c r="P2461" s="5">
        <f t="shared" si="229"/>
        <v>108.77659574468085</v>
      </c>
      <c r="Q2461" s="3" t="str">
        <f t="shared" si="230"/>
        <v>food</v>
      </c>
      <c r="R2461" t="str">
        <f t="shared" si="231"/>
        <v>small batch</v>
      </c>
      <c r="S2461" s="13">
        <f t="shared" si="232"/>
        <v>42407.637557870374</v>
      </c>
      <c r="T2461" s="13">
        <f t="shared" si="233"/>
        <v>42452.595891203702</v>
      </c>
    </row>
    <row r="2462" spans="1:20" ht="48">
      <c r="A2462">
        <v>2460</v>
      </c>
      <c r="B2462" s="1" t="s">
        <v>2461</v>
      </c>
      <c r="C2462" s="1" t="s">
        <v>6570</v>
      </c>
      <c r="D2462" s="4">
        <v>8500</v>
      </c>
      <c r="E2462" s="4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3">
        <f t="shared" si="228"/>
        <v>1.0078823529411765</v>
      </c>
      <c r="P2462" s="5">
        <f t="shared" si="229"/>
        <v>125.98529411764706</v>
      </c>
      <c r="Q2462" s="3" t="str">
        <f t="shared" si="230"/>
        <v>food</v>
      </c>
      <c r="R2462" t="str">
        <f t="shared" si="231"/>
        <v>small batch</v>
      </c>
      <c r="S2462" s="13">
        <f t="shared" si="232"/>
        <v>42704.187118055561</v>
      </c>
      <c r="T2462" s="13">
        <f t="shared" si="233"/>
        <v>42738.178472222222</v>
      </c>
    </row>
    <row r="2463" spans="1:20" ht="48">
      <c r="A2463">
        <v>2461</v>
      </c>
      <c r="B2463" s="1" t="s">
        <v>2462</v>
      </c>
      <c r="C2463" s="1" t="s">
        <v>6571</v>
      </c>
      <c r="D2463" s="4">
        <v>7500</v>
      </c>
      <c r="E2463" s="4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3">
        <f t="shared" si="228"/>
        <v>1.038</v>
      </c>
      <c r="P2463" s="5">
        <f t="shared" si="229"/>
        <v>90.523255813953483</v>
      </c>
      <c r="Q2463" s="3" t="str">
        <f t="shared" si="230"/>
        <v>music</v>
      </c>
      <c r="R2463" t="str">
        <f t="shared" si="231"/>
        <v>indie rock</v>
      </c>
      <c r="S2463" s="13">
        <f t="shared" si="232"/>
        <v>40784.012696759259</v>
      </c>
      <c r="T2463" s="13">
        <f t="shared" si="233"/>
        <v>40817.125</v>
      </c>
    </row>
    <row r="2464" spans="1:20" ht="48">
      <c r="A2464">
        <v>2462</v>
      </c>
      <c r="B2464" s="1" t="s">
        <v>2463</v>
      </c>
      <c r="C2464" s="1" t="s">
        <v>6572</v>
      </c>
      <c r="D2464" s="4">
        <v>3000</v>
      </c>
      <c r="E2464" s="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3">
        <f t="shared" si="228"/>
        <v>1.1070833333333334</v>
      </c>
      <c r="P2464" s="5">
        <f t="shared" si="229"/>
        <v>28.880434782608695</v>
      </c>
      <c r="Q2464" s="3" t="str">
        <f t="shared" si="230"/>
        <v>music</v>
      </c>
      <c r="R2464" t="str">
        <f t="shared" si="231"/>
        <v>indie rock</v>
      </c>
      <c r="S2464" s="13">
        <f t="shared" si="232"/>
        <v>41089.186296296299</v>
      </c>
      <c r="T2464" s="13">
        <f t="shared" si="233"/>
        <v>41109.186296296299</v>
      </c>
    </row>
    <row r="2465" spans="1:20" ht="16">
      <c r="A2465">
        <v>2463</v>
      </c>
      <c r="B2465" s="1" t="s">
        <v>2464</v>
      </c>
      <c r="C2465" s="1" t="s">
        <v>6573</v>
      </c>
      <c r="D2465" s="4">
        <v>2000</v>
      </c>
      <c r="E2465" s="4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3">
        <f t="shared" si="228"/>
        <v>1.1625000000000001</v>
      </c>
      <c r="P2465" s="5">
        <f t="shared" si="229"/>
        <v>31</v>
      </c>
      <c r="Q2465" s="3" t="str">
        <f t="shared" si="230"/>
        <v>music</v>
      </c>
      <c r="R2465" t="str">
        <f t="shared" si="231"/>
        <v>indie rock</v>
      </c>
      <c r="S2465" s="13">
        <f t="shared" si="232"/>
        <v>41341.111400462964</v>
      </c>
      <c r="T2465" s="13">
        <f t="shared" si="233"/>
        <v>41380.791666666664</v>
      </c>
    </row>
    <row r="2466" spans="1:20" ht="48">
      <c r="A2466">
        <v>2464</v>
      </c>
      <c r="B2466" s="1" t="s">
        <v>2465</v>
      </c>
      <c r="C2466" s="1" t="s">
        <v>6574</v>
      </c>
      <c r="D2466" s="4">
        <v>2000</v>
      </c>
      <c r="E2466" s="4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3">
        <f t="shared" si="228"/>
        <v>1.111</v>
      </c>
      <c r="P2466" s="5">
        <f t="shared" si="229"/>
        <v>51.674418604651166</v>
      </c>
      <c r="Q2466" s="3" t="str">
        <f t="shared" si="230"/>
        <v>music</v>
      </c>
      <c r="R2466" t="str">
        <f t="shared" si="231"/>
        <v>indie rock</v>
      </c>
      <c r="S2466" s="13">
        <f t="shared" si="232"/>
        <v>42248.90042824074</v>
      </c>
      <c r="T2466" s="13">
        <f t="shared" si="233"/>
        <v>42277.811805555553</v>
      </c>
    </row>
    <row r="2467" spans="1:20" ht="32">
      <c r="A2467">
        <v>2465</v>
      </c>
      <c r="B2467" s="1" t="s">
        <v>2466</v>
      </c>
      <c r="C2467" s="1" t="s">
        <v>6575</v>
      </c>
      <c r="D2467" s="4">
        <v>700</v>
      </c>
      <c r="E2467" s="4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3">
        <f t="shared" si="228"/>
        <v>1.8014285714285714</v>
      </c>
      <c r="P2467" s="5">
        <f t="shared" si="229"/>
        <v>26.270833333333332</v>
      </c>
      <c r="Q2467" s="3" t="str">
        <f t="shared" si="230"/>
        <v>music</v>
      </c>
      <c r="R2467" t="str">
        <f t="shared" si="231"/>
        <v>indie rock</v>
      </c>
      <c r="S2467" s="13">
        <f t="shared" si="232"/>
        <v>41145.719305555554</v>
      </c>
      <c r="T2467" s="13">
        <f t="shared" si="233"/>
        <v>41175.719305555554</v>
      </c>
    </row>
    <row r="2468" spans="1:20" ht="48">
      <c r="A2468">
        <v>2466</v>
      </c>
      <c r="B2468" s="1" t="s">
        <v>2467</v>
      </c>
      <c r="C2468" s="1" t="s">
        <v>6576</v>
      </c>
      <c r="D2468" s="4">
        <v>2500</v>
      </c>
      <c r="E2468" s="4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3">
        <f t="shared" si="228"/>
        <v>1</v>
      </c>
      <c r="P2468" s="5">
        <f t="shared" si="229"/>
        <v>48.07692307692308</v>
      </c>
      <c r="Q2468" s="3" t="str">
        <f t="shared" si="230"/>
        <v>music</v>
      </c>
      <c r="R2468" t="str">
        <f t="shared" si="231"/>
        <v>indie rock</v>
      </c>
      <c r="S2468" s="13">
        <f t="shared" si="232"/>
        <v>41373.102465277778</v>
      </c>
      <c r="T2468" s="13">
        <f t="shared" si="233"/>
        <v>41403.102465277778</v>
      </c>
    </row>
    <row r="2469" spans="1:20" ht="48">
      <c r="A2469">
        <v>2467</v>
      </c>
      <c r="B2469" s="1" t="s">
        <v>2468</v>
      </c>
      <c r="C2469" s="1" t="s">
        <v>6577</v>
      </c>
      <c r="D2469" s="4">
        <v>1000</v>
      </c>
      <c r="E2469" s="4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3">
        <f t="shared" si="228"/>
        <v>1.1850000000000001</v>
      </c>
      <c r="P2469" s="5">
        <f t="shared" si="229"/>
        <v>27.558139534883722</v>
      </c>
      <c r="Q2469" s="3" t="str">
        <f t="shared" si="230"/>
        <v>music</v>
      </c>
      <c r="R2469" t="str">
        <f t="shared" si="231"/>
        <v>indie rock</v>
      </c>
      <c r="S2469" s="13">
        <f t="shared" si="232"/>
        <v>41025.874201388891</v>
      </c>
      <c r="T2469" s="13">
        <f t="shared" si="233"/>
        <v>41039.708333333336</v>
      </c>
    </row>
    <row r="2470" spans="1:20" ht="32">
      <c r="A2470">
        <v>2468</v>
      </c>
      <c r="B2470" s="1" t="s">
        <v>2469</v>
      </c>
      <c r="C2470" s="1" t="s">
        <v>6578</v>
      </c>
      <c r="D2470" s="4">
        <v>2000</v>
      </c>
      <c r="E2470" s="4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3">
        <f t="shared" si="228"/>
        <v>1.0721700000000001</v>
      </c>
      <c r="P2470" s="5">
        <f t="shared" si="229"/>
        <v>36.97137931034483</v>
      </c>
      <c r="Q2470" s="3" t="str">
        <f t="shared" si="230"/>
        <v>music</v>
      </c>
      <c r="R2470" t="str">
        <f t="shared" si="231"/>
        <v>indie rock</v>
      </c>
      <c r="S2470" s="13">
        <f t="shared" si="232"/>
        <v>41174.154178240737</v>
      </c>
      <c r="T2470" s="13">
        <f t="shared" si="233"/>
        <v>41210.208333333336</v>
      </c>
    </row>
    <row r="2471" spans="1:20" ht="48">
      <c r="A2471">
        <v>2469</v>
      </c>
      <c r="B2471" s="1" t="s">
        <v>2470</v>
      </c>
      <c r="C2471" s="1" t="s">
        <v>6579</v>
      </c>
      <c r="D2471" s="4">
        <v>1200</v>
      </c>
      <c r="E2471" s="4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3">
        <f t="shared" si="228"/>
        <v>1.1366666666666667</v>
      </c>
      <c r="P2471" s="5">
        <f t="shared" si="229"/>
        <v>29.021276595744681</v>
      </c>
      <c r="Q2471" s="3" t="str">
        <f t="shared" si="230"/>
        <v>music</v>
      </c>
      <c r="R2471" t="str">
        <f t="shared" si="231"/>
        <v>indie rock</v>
      </c>
      <c r="S2471" s="13">
        <f t="shared" si="232"/>
        <v>40557.429733796293</v>
      </c>
      <c r="T2471" s="13">
        <f t="shared" si="233"/>
        <v>40582.429733796293</v>
      </c>
    </row>
    <row r="2472" spans="1:20" ht="48">
      <c r="A2472">
        <v>2470</v>
      </c>
      <c r="B2472" s="1" t="s">
        <v>2471</v>
      </c>
      <c r="C2472" s="1" t="s">
        <v>6580</v>
      </c>
      <c r="D2472" s="4">
        <v>1000</v>
      </c>
      <c r="E2472" s="4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3">
        <f t="shared" si="228"/>
        <v>1.0316400000000001</v>
      </c>
      <c r="P2472" s="5">
        <f t="shared" si="229"/>
        <v>28.65666666666667</v>
      </c>
      <c r="Q2472" s="3" t="str">
        <f t="shared" si="230"/>
        <v>music</v>
      </c>
      <c r="R2472" t="str">
        <f t="shared" si="231"/>
        <v>indie rock</v>
      </c>
      <c r="S2472" s="13">
        <f t="shared" si="232"/>
        <v>41023.07471064815</v>
      </c>
      <c r="T2472" s="13">
        <f t="shared" si="233"/>
        <v>41053.07471064815</v>
      </c>
    </row>
    <row r="2473" spans="1:20" ht="48">
      <c r="A2473">
        <v>2471</v>
      </c>
      <c r="B2473" s="1" t="s">
        <v>2472</v>
      </c>
      <c r="C2473" s="1" t="s">
        <v>6581</v>
      </c>
      <c r="D2473" s="4">
        <v>500</v>
      </c>
      <c r="E2473" s="4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3">
        <f t="shared" si="228"/>
        <v>1.28</v>
      </c>
      <c r="P2473" s="5">
        <f t="shared" si="229"/>
        <v>37.647058823529413</v>
      </c>
      <c r="Q2473" s="3" t="str">
        <f t="shared" si="230"/>
        <v>music</v>
      </c>
      <c r="R2473" t="str">
        <f t="shared" si="231"/>
        <v>indie rock</v>
      </c>
      <c r="S2473" s="13">
        <f t="shared" si="232"/>
        <v>40893.992962962962</v>
      </c>
      <c r="T2473" s="13">
        <f t="shared" si="233"/>
        <v>40933.992962962962</v>
      </c>
    </row>
    <row r="2474" spans="1:20" ht="48">
      <c r="A2474">
        <v>2472</v>
      </c>
      <c r="B2474" s="1" t="s">
        <v>2473</v>
      </c>
      <c r="C2474" s="1" t="s">
        <v>6582</v>
      </c>
      <c r="D2474" s="4">
        <v>7500</v>
      </c>
      <c r="E2474" s="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3">
        <f t="shared" si="228"/>
        <v>1.3576026666666667</v>
      </c>
      <c r="P2474" s="5">
        <f t="shared" si="229"/>
        <v>97.904038461538462</v>
      </c>
      <c r="Q2474" s="3" t="str">
        <f t="shared" si="230"/>
        <v>music</v>
      </c>
      <c r="R2474" t="str">
        <f t="shared" si="231"/>
        <v>indie rock</v>
      </c>
      <c r="S2474" s="13">
        <f t="shared" si="232"/>
        <v>40354.11550925926</v>
      </c>
      <c r="T2474" s="13">
        <f t="shared" si="233"/>
        <v>40425.043749999997</v>
      </c>
    </row>
    <row r="2475" spans="1:20" ht="48">
      <c r="A2475">
        <v>2473</v>
      </c>
      <c r="B2475" s="1" t="s">
        <v>2474</v>
      </c>
      <c r="C2475" s="1" t="s">
        <v>6583</v>
      </c>
      <c r="D2475" s="4">
        <v>2000</v>
      </c>
      <c r="E2475" s="4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3">
        <f t="shared" si="228"/>
        <v>1</v>
      </c>
      <c r="P2475" s="5">
        <f t="shared" si="229"/>
        <v>42.553191489361701</v>
      </c>
      <c r="Q2475" s="3" t="str">
        <f t="shared" si="230"/>
        <v>music</v>
      </c>
      <c r="R2475" t="str">
        <f t="shared" si="231"/>
        <v>indie rock</v>
      </c>
      <c r="S2475" s="13">
        <f t="shared" si="232"/>
        <v>41193.748483796298</v>
      </c>
      <c r="T2475" s="13">
        <f t="shared" si="233"/>
        <v>41223.790150462963</v>
      </c>
    </row>
    <row r="2476" spans="1:20" ht="48">
      <c r="A2476">
        <v>2474</v>
      </c>
      <c r="B2476" s="1" t="s">
        <v>2475</v>
      </c>
      <c r="C2476" s="1" t="s">
        <v>6584</v>
      </c>
      <c r="D2476" s="4">
        <v>5000</v>
      </c>
      <c r="E2476" s="4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3">
        <f t="shared" si="228"/>
        <v>1.0000360000000001</v>
      </c>
      <c r="P2476" s="5">
        <f t="shared" si="229"/>
        <v>131.58368421052631</v>
      </c>
      <c r="Q2476" s="3" t="str">
        <f t="shared" si="230"/>
        <v>music</v>
      </c>
      <c r="R2476" t="str">
        <f t="shared" si="231"/>
        <v>indie rock</v>
      </c>
      <c r="S2476" s="13">
        <f t="shared" si="232"/>
        <v>40417.011296296296</v>
      </c>
      <c r="T2476" s="13">
        <f t="shared" si="233"/>
        <v>40462.011296296296</v>
      </c>
    </row>
    <row r="2477" spans="1:20" ht="32">
      <c r="A2477">
        <v>2475</v>
      </c>
      <c r="B2477" s="1" t="s">
        <v>2476</v>
      </c>
      <c r="C2477" s="1" t="s">
        <v>6585</v>
      </c>
      <c r="D2477" s="4">
        <v>2500</v>
      </c>
      <c r="E2477" s="4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3">
        <f t="shared" si="228"/>
        <v>1.0471999999999999</v>
      </c>
      <c r="P2477" s="5">
        <f t="shared" si="229"/>
        <v>32.320987654320987</v>
      </c>
      <c r="Q2477" s="3" t="str">
        <f t="shared" si="230"/>
        <v>music</v>
      </c>
      <c r="R2477" t="str">
        <f t="shared" si="231"/>
        <v>indie rock</v>
      </c>
      <c r="S2477" s="13">
        <f t="shared" si="232"/>
        <v>40310.287673611114</v>
      </c>
      <c r="T2477" s="13">
        <f t="shared" si="233"/>
        <v>40369.916666666664</v>
      </c>
    </row>
    <row r="2478" spans="1:20" ht="48">
      <c r="A2478">
        <v>2476</v>
      </c>
      <c r="B2478" s="1" t="s">
        <v>2477</v>
      </c>
      <c r="C2478" s="1" t="s">
        <v>6586</v>
      </c>
      <c r="D2478" s="4">
        <v>3200</v>
      </c>
      <c r="E2478" s="4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3">
        <f t="shared" si="228"/>
        <v>1.050225</v>
      </c>
      <c r="P2478" s="5">
        <f t="shared" si="229"/>
        <v>61.103999999999999</v>
      </c>
      <c r="Q2478" s="3" t="str">
        <f t="shared" si="230"/>
        <v>music</v>
      </c>
      <c r="R2478" t="str">
        <f t="shared" si="231"/>
        <v>indie rock</v>
      </c>
      <c r="S2478" s="13">
        <f t="shared" si="232"/>
        <v>41913.328356481477</v>
      </c>
      <c r="T2478" s="13">
        <f t="shared" si="233"/>
        <v>41946.370023148149</v>
      </c>
    </row>
    <row r="2479" spans="1:20" ht="32">
      <c r="A2479">
        <v>2477</v>
      </c>
      <c r="B2479" s="1" t="s">
        <v>824</v>
      </c>
      <c r="C2479" s="1" t="s">
        <v>6587</v>
      </c>
      <c r="D2479" s="4">
        <v>750</v>
      </c>
      <c r="E2479" s="4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3">
        <f t="shared" si="228"/>
        <v>1.7133333333333334</v>
      </c>
      <c r="P2479" s="5">
        <f t="shared" si="229"/>
        <v>31.341463414634145</v>
      </c>
      <c r="Q2479" s="3" t="str">
        <f t="shared" si="230"/>
        <v>music</v>
      </c>
      <c r="R2479" t="str">
        <f t="shared" si="231"/>
        <v>indie rock</v>
      </c>
      <c r="S2479" s="13">
        <f t="shared" si="232"/>
        <v>41088.691493055558</v>
      </c>
      <c r="T2479" s="13">
        <f t="shared" si="233"/>
        <v>41133.691493055558</v>
      </c>
    </row>
    <row r="2480" spans="1:20" ht="48">
      <c r="A2480">
        <v>2478</v>
      </c>
      <c r="B2480" s="1" t="s">
        <v>2478</v>
      </c>
      <c r="C2480" s="1" t="s">
        <v>6588</v>
      </c>
      <c r="D2480" s="4">
        <v>8000</v>
      </c>
      <c r="E2480" s="4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3">
        <f t="shared" si="228"/>
        <v>1.2749999999999999</v>
      </c>
      <c r="P2480" s="5">
        <f t="shared" si="229"/>
        <v>129.1139240506329</v>
      </c>
      <c r="Q2480" s="3" t="str">
        <f t="shared" si="230"/>
        <v>music</v>
      </c>
      <c r="R2480" t="str">
        <f t="shared" si="231"/>
        <v>indie rock</v>
      </c>
      <c r="S2480" s="13">
        <f t="shared" si="232"/>
        <v>41257.950381944444</v>
      </c>
      <c r="T2480" s="13">
        <f t="shared" si="233"/>
        <v>41287.950381944444</v>
      </c>
    </row>
    <row r="2481" spans="1:20" ht="32">
      <c r="A2481">
        <v>2479</v>
      </c>
      <c r="B2481" s="1" t="s">
        <v>2479</v>
      </c>
      <c r="C2481" s="1" t="s">
        <v>6589</v>
      </c>
      <c r="D2481" s="4">
        <v>300</v>
      </c>
      <c r="E2481" s="4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3">
        <f t="shared" si="228"/>
        <v>1.3344333333333334</v>
      </c>
      <c r="P2481" s="5">
        <f t="shared" si="229"/>
        <v>25.020624999999999</v>
      </c>
      <c r="Q2481" s="3" t="str">
        <f t="shared" si="230"/>
        <v>music</v>
      </c>
      <c r="R2481" t="str">
        <f t="shared" si="231"/>
        <v>indie rock</v>
      </c>
      <c r="S2481" s="13">
        <f t="shared" si="232"/>
        <v>41107.726782407408</v>
      </c>
      <c r="T2481" s="13">
        <f t="shared" si="233"/>
        <v>41118.083333333336</v>
      </c>
    </row>
    <row r="2482" spans="1:20" ht="48">
      <c r="A2482">
        <v>2480</v>
      </c>
      <c r="B2482" s="1" t="s">
        <v>2480</v>
      </c>
      <c r="C2482" s="1" t="s">
        <v>6590</v>
      </c>
      <c r="D2482" s="4">
        <v>2000</v>
      </c>
      <c r="E2482" s="4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3">
        <f t="shared" si="228"/>
        <v>1</v>
      </c>
      <c r="P2482" s="5">
        <f t="shared" si="229"/>
        <v>250</v>
      </c>
      <c r="Q2482" s="3" t="str">
        <f t="shared" si="230"/>
        <v>music</v>
      </c>
      <c r="R2482" t="str">
        <f t="shared" si="231"/>
        <v>indie rock</v>
      </c>
      <c r="S2482" s="13">
        <f t="shared" si="232"/>
        <v>42227.936157407406</v>
      </c>
      <c r="T2482" s="13">
        <f t="shared" si="233"/>
        <v>42287.936157407406</v>
      </c>
    </row>
    <row r="2483" spans="1:20" ht="48">
      <c r="A2483">
        <v>2481</v>
      </c>
      <c r="B2483" s="1" t="s">
        <v>2481</v>
      </c>
      <c r="C2483" s="1" t="s">
        <v>6591</v>
      </c>
      <c r="D2483" s="4">
        <v>4000</v>
      </c>
      <c r="E2483" s="4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3">
        <f t="shared" si="228"/>
        <v>1.1291099999999998</v>
      </c>
      <c r="P2483" s="5">
        <f t="shared" si="229"/>
        <v>47.541473684210523</v>
      </c>
      <c r="Q2483" s="3" t="str">
        <f t="shared" si="230"/>
        <v>music</v>
      </c>
      <c r="R2483" t="str">
        <f t="shared" si="231"/>
        <v>indie rock</v>
      </c>
      <c r="S2483" s="13">
        <f t="shared" si="232"/>
        <v>40999.645925925928</v>
      </c>
      <c r="T2483" s="13">
        <f t="shared" si="233"/>
        <v>41029.645925925928</v>
      </c>
    </row>
    <row r="2484" spans="1:20" ht="48">
      <c r="A2484">
        <v>2482</v>
      </c>
      <c r="B2484" s="1" t="s">
        <v>2482</v>
      </c>
      <c r="C2484" s="1" t="s">
        <v>6592</v>
      </c>
      <c r="D2484" s="4">
        <v>1000</v>
      </c>
      <c r="E2484" s="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3">
        <f t="shared" si="228"/>
        <v>1.0009999999999999</v>
      </c>
      <c r="P2484" s="5">
        <f t="shared" si="229"/>
        <v>40.04</v>
      </c>
      <c r="Q2484" s="3" t="str">
        <f t="shared" si="230"/>
        <v>music</v>
      </c>
      <c r="R2484" t="str">
        <f t="shared" si="231"/>
        <v>indie rock</v>
      </c>
      <c r="S2484" s="13">
        <f t="shared" si="232"/>
        <v>40711.782210648147</v>
      </c>
      <c r="T2484" s="13">
        <f t="shared" si="233"/>
        <v>40756.782210648147</v>
      </c>
    </row>
    <row r="2485" spans="1:20" ht="32">
      <c r="A2485">
        <v>2483</v>
      </c>
      <c r="B2485" s="1" t="s">
        <v>2483</v>
      </c>
      <c r="C2485" s="1" t="s">
        <v>6593</v>
      </c>
      <c r="D2485" s="4">
        <v>1100</v>
      </c>
      <c r="E2485" s="4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3">
        <f t="shared" si="228"/>
        <v>1.1372727272727272</v>
      </c>
      <c r="P2485" s="5">
        <f t="shared" si="229"/>
        <v>65.84210526315789</v>
      </c>
      <c r="Q2485" s="3" t="str">
        <f t="shared" si="230"/>
        <v>music</v>
      </c>
      <c r="R2485" t="str">
        <f t="shared" si="231"/>
        <v>indie rock</v>
      </c>
      <c r="S2485" s="13">
        <f t="shared" si="232"/>
        <v>40970.750034722223</v>
      </c>
      <c r="T2485" s="13">
        <f t="shared" si="233"/>
        <v>41030.708368055559</v>
      </c>
    </row>
    <row r="2486" spans="1:20" ht="48">
      <c r="A2486">
        <v>2484</v>
      </c>
      <c r="B2486" s="1" t="s">
        <v>2484</v>
      </c>
      <c r="C2486" s="1" t="s">
        <v>6594</v>
      </c>
      <c r="D2486" s="4">
        <v>3500</v>
      </c>
      <c r="E2486" s="4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3">
        <f t="shared" si="228"/>
        <v>1.1931742857142855</v>
      </c>
      <c r="P2486" s="5">
        <f t="shared" si="229"/>
        <v>46.401222222222216</v>
      </c>
      <c r="Q2486" s="3" t="str">
        <f t="shared" si="230"/>
        <v>music</v>
      </c>
      <c r="R2486" t="str">
        <f t="shared" si="231"/>
        <v>indie rock</v>
      </c>
      <c r="S2486" s="13">
        <f t="shared" si="232"/>
        <v>40771.916701388887</v>
      </c>
      <c r="T2486" s="13">
        <f t="shared" si="233"/>
        <v>40801.916701388887</v>
      </c>
    </row>
    <row r="2487" spans="1:20" ht="48">
      <c r="A2487">
        <v>2485</v>
      </c>
      <c r="B2487" s="1" t="s">
        <v>2485</v>
      </c>
      <c r="C2487" s="1" t="s">
        <v>6595</v>
      </c>
      <c r="D2487" s="4">
        <v>2000</v>
      </c>
      <c r="E2487" s="4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3">
        <f t="shared" si="228"/>
        <v>1.0325</v>
      </c>
      <c r="P2487" s="5">
        <f t="shared" si="229"/>
        <v>50.365853658536587</v>
      </c>
      <c r="Q2487" s="3" t="str">
        <f t="shared" si="230"/>
        <v>music</v>
      </c>
      <c r="R2487" t="str">
        <f t="shared" si="231"/>
        <v>indie rock</v>
      </c>
      <c r="S2487" s="13">
        <f t="shared" si="232"/>
        <v>40793.998599537037</v>
      </c>
      <c r="T2487" s="13">
        <f t="shared" si="233"/>
        <v>40828.998599537037</v>
      </c>
    </row>
    <row r="2488" spans="1:20" ht="48">
      <c r="A2488">
        <v>2486</v>
      </c>
      <c r="B2488" s="1" t="s">
        <v>2486</v>
      </c>
      <c r="C2488" s="1" t="s">
        <v>6596</v>
      </c>
      <c r="D2488" s="4">
        <v>300</v>
      </c>
      <c r="E2488" s="4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3">
        <f t="shared" si="228"/>
        <v>2.6566666666666667</v>
      </c>
      <c r="P2488" s="5">
        <f t="shared" si="229"/>
        <v>26.566666666666666</v>
      </c>
      <c r="Q2488" s="3" t="str">
        <f t="shared" si="230"/>
        <v>music</v>
      </c>
      <c r="R2488" t="str">
        <f t="shared" si="231"/>
        <v>indie rock</v>
      </c>
      <c r="S2488" s="13">
        <f t="shared" si="232"/>
        <v>40991.708055555559</v>
      </c>
      <c r="T2488" s="13">
        <f t="shared" si="233"/>
        <v>41021.708055555559</v>
      </c>
    </row>
    <row r="2489" spans="1:20" ht="48">
      <c r="A2489">
        <v>2487</v>
      </c>
      <c r="B2489" s="1" t="s">
        <v>2487</v>
      </c>
      <c r="C2489" s="1" t="s">
        <v>6597</v>
      </c>
      <c r="D2489" s="4">
        <v>1500</v>
      </c>
      <c r="E2489" s="4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3">
        <f t="shared" si="228"/>
        <v>1.0005066666666667</v>
      </c>
      <c r="P2489" s="5">
        <f t="shared" si="229"/>
        <v>39.493684210526318</v>
      </c>
      <c r="Q2489" s="3" t="str">
        <f t="shared" si="230"/>
        <v>music</v>
      </c>
      <c r="R2489" t="str">
        <f t="shared" si="231"/>
        <v>indie rock</v>
      </c>
      <c r="S2489" s="13">
        <f t="shared" si="232"/>
        <v>41026.083298611113</v>
      </c>
      <c r="T2489" s="13">
        <f t="shared" si="233"/>
        <v>41056.083298611113</v>
      </c>
    </row>
    <row r="2490" spans="1:20" ht="48">
      <c r="A2490">
        <v>2488</v>
      </c>
      <c r="B2490" s="1" t="s">
        <v>2488</v>
      </c>
      <c r="C2490" s="1" t="s">
        <v>6598</v>
      </c>
      <c r="D2490" s="4">
        <v>3000</v>
      </c>
      <c r="E2490" s="4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3">
        <f t="shared" si="228"/>
        <v>1.0669999999999999</v>
      </c>
      <c r="P2490" s="5">
        <f t="shared" si="229"/>
        <v>49.246153846153845</v>
      </c>
      <c r="Q2490" s="3" t="str">
        <f t="shared" si="230"/>
        <v>music</v>
      </c>
      <c r="R2490" t="str">
        <f t="shared" si="231"/>
        <v>indie rock</v>
      </c>
      <c r="S2490" s="13">
        <f t="shared" si="232"/>
        <v>40833.633194444446</v>
      </c>
      <c r="T2490" s="13">
        <f t="shared" si="233"/>
        <v>40863.674861111111</v>
      </c>
    </row>
    <row r="2491" spans="1:20" ht="48">
      <c r="A2491">
        <v>2489</v>
      </c>
      <c r="B2491" s="1" t="s">
        <v>2489</v>
      </c>
      <c r="C2491" s="1" t="s">
        <v>6599</v>
      </c>
      <c r="D2491" s="4">
        <v>3500</v>
      </c>
      <c r="E2491" s="4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3">
        <f t="shared" si="228"/>
        <v>1.3367142857142857</v>
      </c>
      <c r="P2491" s="5">
        <f t="shared" si="229"/>
        <v>62.38</v>
      </c>
      <c r="Q2491" s="3" t="str">
        <f t="shared" si="230"/>
        <v>music</v>
      </c>
      <c r="R2491" t="str">
        <f t="shared" si="231"/>
        <v>indie rock</v>
      </c>
      <c r="S2491" s="13">
        <f t="shared" si="232"/>
        <v>41373.690266203703</v>
      </c>
      <c r="T2491" s="13">
        <f t="shared" si="233"/>
        <v>41403.690266203703</v>
      </c>
    </row>
    <row r="2492" spans="1:20" ht="48">
      <c r="A2492">
        <v>2490</v>
      </c>
      <c r="B2492" s="1" t="s">
        <v>2490</v>
      </c>
      <c r="C2492" s="1" t="s">
        <v>6600</v>
      </c>
      <c r="D2492" s="4">
        <v>500</v>
      </c>
      <c r="E2492" s="4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3">
        <f t="shared" si="228"/>
        <v>1.214</v>
      </c>
      <c r="P2492" s="5">
        <f t="shared" si="229"/>
        <v>37.9375</v>
      </c>
      <c r="Q2492" s="3" t="str">
        <f t="shared" si="230"/>
        <v>music</v>
      </c>
      <c r="R2492" t="str">
        <f t="shared" si="231"/>
        <v>indie rock</v>
      </c>
      <c r="S2492" s="13">
        <f t="shared" si="232"/>
        <v>41023.227731481478</v>
      </c>
      <c r="T2492" s="13">
        <f t="shared" si="233"/>
        <v>41083.227731481478</v>
      </c>
    </row>
    <row r="2493" spans="1:20" ht="48">
      <c r="A2493">
        <v>2491</v>
      </c>
      <c r="B2493" s="1" t="s">
        <v>2491</v>
      </c>
      <c r="C2493" s="1" t="s">
        <v>6601</v>
      </c>
      <c r="D2493" s="4">
        <v>500</v>
      </c>
      <c r="E2493" s="4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3">
        <f t="shared" si="228"/>
        <v>1.032</v>
      </c>
      <c r="P2493" s="5">
        <f t="shared" si="229"/>
        <v>51.6</v>
      </c>
      <c r="Q2493" s="3" t="str">
        <f t="shared" si="230"/>
        <v>music</v>
      </c>
      <c r="R2493" t="str">
        <f t="shared" si="231"/>
        <v>indie rock</v>
      </c>
      <c r="S2493" s="13">
        <f t="shared" si="232"/>
        <v>40542.839282407411</v>
      </c>
      <c r="T2493" s="13">
        <f t="shared" si="233"/>
        <v>40559.07708333333</v>
      </c>
    </row>
    <row r="2494" spans="1:20" ht="32">
      <c r="A2494">
        <v>2492</v>
      </c>
      <c r="B2494" s="1" t="s">
        <v>2492</v>
      </c>
      <c r="C2494" s="1" t="s">
        <v>6602</v>
      </c>
      <c r="D2494" s="4">
        <v>600</v>
      </c>
      <c r="E2494" s="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3">
        <f t="shared" si="228"/>
        <v>1.25</v>
      </c>
      <c r="P2494" s="5">
        <f t="shared" si="229"/>
        <v>27.777777777777779</v>
      </c>
      <c r="Q2494" s="3" t="str">
        <f t="shared" si="230"/>
        <v>music</v>
      </c>
      <c r="R2494" t="str">
        <f t="shared" si="231"/>
        <v>indie rock</v>
      </c>
      <c r="S2494" s="13">
        <f t="shared" si="232"/>
        <v>41024.985972222225</v>
      </c>
      <c r="T2494" s="13">
        <f t="shared" si="233"/>
        <v>41076.415972222225</v>
      </c>
    </row>
    <row r="2495" spans="1:20" ht="48">
      <c r="A2495">
        <v>2493</v>
      </c>
      <c r="B2495" s="1" t="s">
        <v>2493</v>
      </c>
      <c r="C2495" s="1" t="s">
        <v>6603</v>
      </c>
      <c r="D2495" s="4">
        <v>20000</v>
      </c>
      <c r="E2495" s="4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3">
        <f t="shared" si="228"/>
        <v>1.2869999999999999</v>
      </c>
      <c r="P2495" s="5">
        <f t="shared" si="229"/>
        <v>99.382239382239376</v>
      </c>
      <c r="Q2495" s="3" t="str">
        <f t="shared" si="230"/>
        <v>music</v>
      </c>
      <c r="R2495" t="str">
        <f t="shared" si="231"/>
        <v>indie rock</v>
      </c>
      <c r="S2495" s="13">
        <f t="shared" si="232"/>
        <v>41348.168287037035</v>
      </c>
      <c r="T2495" s="13">
        <f t="shared" si="233"/>
        <v>41393.168287037035</v>
      </c>
    </row>
    <row r="2496" spans="1:20" ht="48">
      <c r="A2496">
        <v>2494</v>
      </c>
      <c r="B2496" s="1" t="s">
        <v>2494</v>
      </c>
      <c r="C2496" s="1" t="s">
        <v>6604</v>
      </c>
      <c r="D2496" s="4">
        <v>1500</v>
      </c>
      <c r="E2496" s="4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3">
        <f t="shared" si="228"/>
        <v>1.0100533333333332</v>
      </c>
      <c r="P2496" s="5">
        <f t="shared" si="229"/>
        <v>38.848205128205123</v>
      </c>
      <c r="Q2496" s="3" t="str">
        <f t="shared" si="230"/>
        <v>music</v>
      </c>
      <c r="R2496" t="str">
        <f t="shared" si="231"/>
        <v>indie rock</v>
      </c>
      <c r="S2496" s="13">
        <f t="shared" si="232"/>
        <v>41022.645185185182</v>
      </c>
      <c r="T2496" s="13">
        <f t="shared" si="233"/>
        <v>41052.645185185182</v>
      </c>
    </row>
    <row r="2497" spans="1:20" ht="48">
      <c r="A2497">
        <v>2495</v>
      </c>
      <c r="B2497" s="1" t="s">
        <v>2495</v>
      </c>
      <c r="C2497" s="1" t="s">
        <v>6605</v>
      </c>
      <c r="D2497" s="4">
        <v>1500</v>
      </c>
      <c r="E2497" s="4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3">
        <f t="shared" si="228"/>
        <v>1.2753666666666665</v>
      </c>
      <c r="P2497" s="5">
        <f t="shared" si="229"/>
        <v>45.548809523809524</v>
      </c>
      <c r="Q2497" s="3" t="str">
        <f t="shared" si="230"/>
        <v>music</v>
      </c>
      <c r="R2497" t="str">
        <f t="shared" si="231"/>
        <v>indie rock</v>
      </c>
      <c r="S2497" s="13">
        <f t="shared" si="232"/>
        <v>41036.946469907409</v>
      </c>
      <c r="T2497" s="13">
        <f t="shared" si="233"/>
        <v>41066.946469907409</v>
      </c>
    </row>
    <row r="2498" spans="1:20" ht="32">
      <c r="A2498">
        <v>2496</v>
      </c>
      <c r="B2498" s="1" t="s">
        <v>2496</v>
      </c>
      <c r="C2498" s="1" t="s">
        <v>6606</v>
      </c>
      <c r="D2498" s="4">
        <v>6000</v>
      </c>
      <c r="E2498" s="4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3">
        <f t="shared" si="228"/>
        <v>1</v>
      </c>
      <c r="P2498" s="5">
        <f t="shared" si="229"/>
        <v>600</v>
      </c>
      <c r="Q2498" s="3" t="str">
        <f t="shared" si="230"/>
        <v>music</v>
      </c>
      <c r="R2498" t="str">
        <f t="shared" si="231"/>
        <v>indie rock</v>
      </c>
      <c r="S2498" s="13">
        <f t="shared" si="232"/>
        <v>41327.996435185189</v>
      </c>
      <c r="T2498" s="13">
        <f t="shared" si="233"/>
        <v>41362.954768518517</v>
      </c>
    </row>
    <row r="2499" spans="1:20" ht="48">
      <c r="A2499">
        <v>2497</v>
      </c>
      <c r="B2499" s="1" t="s">
        <v>2497</v>
      </c>
      <c r="C2499" s="1" t="s">
        <v>6607</v>
      </c>
      <c r="D2499" s="4">
        <v>4000</v>
      </c>
      <c r="E2499" s="4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3">
        <f t="shared" ref="O2499:O2562" si="234">E2499/D2499</f>
        <v>1.127715</v>
      </c>
      <c r="P2499" s="5">
        <f t="shared" ref="P2499:P2562" si="235">E2499/L2499</f>
        <v>80.551071428571419</v>
      </c>
      <c r="Q2499" s="3" t="str">
        <f t="shared" ref="Q2499:Q2562" si="236">LEFT(N2499,SEARCH("/",N2499)-1)</f>
        <v>music</v>
      </c>
      <c r="R2499" t="str">
        <f t="shared" ref="R2499:R2562" si="237">RIGHT(N2499,LEN(N2499)-SEARCH("/",N2499))</f>
        <v>indie rock</v>
      </c>
      <c r="S2499" s="13">
        <f t="shared" ref="S2499:S2562" si="238">(((J2499/60)/60)/24)+DATE(1970,1,1)</f>
        <v>40730.878912037035</v>
      </c>
      <c r="T2499" s="13">
        <f t="shared" ref="T2499:T2562" si="239">(((I2499/60)/60)/24)+DATE(1970,1,1)</f>
        <v>40760.878912037035</v>
      </c>
    </row>
    <row r="2500" spans="1:20" ht="48">
      <c r="A2500">
        <v>2498</v>
      </c>
      <c r="B2500" s="1" t="s">
        <v>2498</v>
      </c>
      <c r="C2500" s="1" t="s">
        <v>6608</v>
      </c>
      <c r="D2500" s="4">
        <v>1000</v>
      </c>
      <c r="E2500" s="4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3">
        <f t="shared" si="234"/>
        <v>1.056</v>
      </c>
      <c r="P2500" s="5">
        <f t="shared" si="235"/>
        <v>52.8</v>
      </c>
      <c r="Q2500" s="3" t="str">
        <f t="shared" si="236"/>
        <v>music</v>
      </c>
      <c r="R2500" t="str">
        <f t="shared" si="237"/>
        <v>indie rock</v>
      </c>
      <c r="S2500" s="13">
        <f t="shared" si="238"/>
        <v>42017.967442129629</v>
      </c>
      <c r="T2500" s="13">
        <f t="shared" si="239"/>
        <v>42031.967442129629</v>
      </c>
    </row>
    <row r="2501" spans="1:20" ht="48">
      <c r="A2501">
        <v>2499</v>
      </c>
      <c r="B2501" s="1" t="s">
        <v>2499</v>
      </c>
      <c r="C2501" s="1" t="s">
        <v>6609</v>
      </c>
      <c r="D2501" s="4">
        <v>4000</v>
      </c>
      <c r="E2501" s="4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3">
        <f t="shared" si="234"/>
        <v>2.0262500000000001</v>
      </c>
      <c r="P2501" s="5">
        <f t="shared" si="235"/>
        <v>47.676470588235297</v>
      </c>
      <c r="Q2501" s="3" t="str">
        <f t="shared" si="236"/>
        <v>music</v>
      </c>
      <c r="R2501" t="str">
        <f t="shared" si="237"/>
        <v>indie rock</v>
      </c>
      <c r="S2501" s="13">
        <f t="shared" si="238"/>
        <v>41226.648576388885</v>
      </c>
      <c r="T2501" s="13">
        <f t="shared" si="239"/>
        <v>41274.75</v>
      </c>
    </row>
    <row r="2502" spans="1:20" ht="48">
      <c r="A2502">
        <v>2500</v>
      </c>
      <c r="B2502" s="1" t="s">
        <v>2500</v>
      </c>
      <c r="C2502" s="1" t="s">
        <v>6610</v>
      </c>
      <c r="D2502" s="4">
        <v>600</v>
      </c>
      <c r="E2502" s="4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3">
        <f t="shared" si="234"/>
        <v>1.1333333333333333</v>
      </c>
      <c r="P2502" s="5">
        <f t="shared" si="235"/>
        <v>23.448275862068964</v>
      </c>
      <c r="Q2502" s="3" t="str">
        <f t="shared" si="236"/>
        <v>music</v>
      </c>
      <c r="R2502" t="str">
        <f t="shared" si="237"/>
        <v>indie rock</v>
      </c>
      <c r="S2502" s="13">
        <f t="shared" si="238"/>
        <v>41053.772858796299</v>
      </c>
      <c r="T2502" s="13">
        <f t="shared" si="239"/>
        <v>41083.772858796299</v>
      </c>
    </row>
    <row r="2503" spans="1:20" ht="48">
      <c r="A2503">
        <v>2501</v>
      </c>
      <c r="B2503" s="1" t="s">
        <v>2501</v>
      </c>
      <c r="C2503" s="1" t="s">
        <v>6611</v>
      </c>
      <c r="D2503" s="4">
        <v>11000</v>
      </c>
      <c r="E2503" s="4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3">
        <f t="shared" si="234"/>
        <v>2.5545454545454545E-2</v>
      </c>
      <c r="P2503" s="5">
        <f t="shared" si="235"/>
        <v>40.142857142857146</v>
      </c>
      <c r="Q2503" s="3" t="str">
        <f t="shared" si="236"/>
        <v>food</v>
      </c>
      <c r="R2503" t="str">
        <f t="shared" si="237"/>
        <v>restaurants</v>
      </c>
      <c r="S2503" s="13">
        <f t="shared" si="238"/>
        <v>42244.776666666665</v>
      </c>
      <c r="T2503" s="13">
        <f t="shared" si="239"/>
        <v>42274.776666666665</v>
      </c>
    </row>
    <row r="2504" spans="1:20" ht="48">
      <c r="A2504">
        <v>2502</v>
      </c>
      <c r="B2504" s="1" t="s">
        <v>2502</v>
      </c>
      <c r="C2504" s="1" t="s">
        <v>6612</v>
      </c>
      <c r="D2504" s="4">
        <v>110000</v>
      </c>
      <c r="E2504" s="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3">
        <f t="shared" si="234"/>
        <v>7.8181818181818181E-4</v>
      </c>
      <c r="P2504" s="5">
        <f t="shared" si="235"/>
        <v>17.2</v>
      </c>
      <c r="Q2504" s="3" t="str">
        <f t="shared" si="236"/>
        <v>food</v>
      </c>
      <c r="R2504" t="str">
        <f t="shared" si="237"/>
        <v>restaurants</v>
      </c>
      <c r="S2504" s="13">
        <f t="shared" si="238"/>
        <v>41858.825439814813</v>
      </c>
      <c r="T2504" s="13">
        <f t="shared" si="239"/>
        <v>41903.825439814813</v>
      </c>
    </row>
    <row r="2505" spans="1:20" ht="48">
      <c r="A2505">
        <v>2503</v>
      </c>
      <c r="B2505" s="1" t="s">
        <v>2503</v>
      </c>
      <c r="C2505" s="1" t="s">
        <v>6613</v>
      </c>
      <c r="D2505" s="4">
        <v>10000</v>
      </c>
      <c r="E2505" s="4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3">
        <f t="shared" si="234"/>
        <v>0</v>
      </c>
      <c r="P2505" s="5" t="e">
        <f t="shared" si="235"/>
        <v>#DIV/0!</v>
      </c>
      <c r="Q2505" s="3" t="str">
        <f t="shared" si="236"/>
        <v>food</v>
      </c>
      <c r="R2505" t="str">
        <f t="shared" si="237"/>
        <v>restaurants</v>
      </c>
      <c r="S2505" s="13">
        <f t="shared" si="238"/>
        <v>42498.899398148147</v>
      </c>
      <c r="T2505" s="13">
        <f t="shared" si="239"/>
        <v>42528.879166666666</v>
      </c>
    </row>
    <row r="2506" spans="1:20" ht="32">
      <c r="A2506">
        <v>2504</v>
      </c>
      <c r="B2506" s="1" t="s">
        <v>2504</v>
      </c>
      <c r="C2506" s="1" t="s">
        <v>6614</v>
      </c>
      <c r="D2506" s="4">
        <v>35000</v>
      </c>
      <c r="E2506" s="4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3">
        <f t="shared" si="234"/>
        <v>0</v>
      </c>
      <c r="P2506" s="5" t="e">
        <f t="shared" si="235"/>
        <v>#DIV/0!</v>
      </c>
      <c r="Q2506" s="3" t="str">
        <f t="shared" si="236"/>
        <v>food</v>
      </c>
      <c r="R2506" t="str">
        <f t="shared" si="237"/>
        <v>restaurants</v>
      </c>
      <c r="S2506" s="13">
        <f t="shared" si="238"/>
        <v>41928.015439814815</v>
      </c>
      <c r="T2506" s="13">
        <f t="shared" si="239"/>
        <v>41958.057106481487</v>
      </c>
    </row>
    <row r="2507" spans="1:20" ht="64">
      <c r="A2507">
        <v>2505</v>
      </c>
      <c r="B2507" s="1" t="s">
        <v>2505</v>
      </c>
      <c r="C2507" s="1" t="s">
        <v>6615</v>
      </c>
      <c r="D2507" s="4">
        <v>7000</v>
      </c>
      <c r="E2507" s="4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3">
        <f t="shared" si="234"/>
        <v>0</v>
      </c>
      <c r="P2507" s="5" t="e">
        <f t="shared" si="235"/>
        <v>#DIV/0!</v>
      </c>
      <c r="Q2507" s="3" t="str">
        <f t="shared" si="236"/>
        <v>food</v>
      </c>
      <c r="R2507" t="str">
        <f t="shared" si="237"/>
        <v>restaurants</v>
      </c>
      <c r="S2507" s="13">
        <f t="shared" si="238"/>
        <v>42047.05574074074</v>
      </c>
      <c r="T2507" s="13">
        <f t="shared" si="239"/>
        <v>42077.014074074075</v>
      </c>
    </row>
    <row r="2508" spans="1:20" ht="48">
      <c r="A2508">
        <v>2506</v>
      </c>
      <c r="B2508" s="1" t="s">
        <v>2506</v>
      </c>
      <c r="C2508" s="1" t="s">
        <v>6616</v>
      </c>
      <c r="D2508" s="4">
        <v>5000</v>
      </c>
      <c r="E2508" s="4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3">
        <f t="shared" si="234"/>
        <v>6.0000000000000001E-3</v>
      </c>
      <c r="P2508" s="5">
        <f t="shared" si="235"/>
        <v>15</v>
      </c>
      <c r="Q2508" s="3" t="str">
        <f t="shared" si="236"/>
        <v>food</v>
      </c>
      <c r="R2508" t="str">
        <f t="shared" si="237"/>
        <v>restaurants</v>
      </c>
      <c r="S2508" s="13">
        <f t="shared" si="238"/>
        <v>42258.297094907408</v>
      </c>
      <c r="T2508" s="13">
        <f t="shared" si="239"/>
        <v>42280.875</v>
      </c>
    </row>
    <row r="2509" spans="1:20" ht="16">
      <c r="A2509">
        <v>2507</v>
      </c>
      <c r="B2509" s="1" t="s">
        <v>2507</v>
      </c>
      <c r="C2509" s="1" t="s">
        <v>6617</v>
      </c>
      <c r="D2509" s="4">
        <v>42850</v>
      </c>
      <c r="E2509" s="4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3">
        <f t="shared" si="234"/>
        <v>0</v>
      </c>
      <c r="P2509" s="5" t="e">
        <f t="shared" si="235"/>
        <v>#DIV/0!</v>
      </c>
      <c r="Q2509" s="3" t="str">
        <f t="shared" si="236"/>
        <v>food</v>
      </c>
      <c r="R2509" t="str">
        <f t="shared" si="237"/>
        <v>restaurants</v>
      </c>
      <c r="S2509" s="13">
        <f t="shared" si="238"/>
        <v>42105.072962962964</v>
      </c>
      <c r="T2509" s="13">
        <f t="shared" si="239"/>
        <v>42135.072962962964</v>
      </c>
    </row>
    <row r="2510" spans="1:20" ht="48">
      <c r="A2510">
        <v>2508</v>
      </c>
      <c r="B2510" s="1" t="s">
        <v>2508</v>
      </c>
      <c r="C2510" s="1" t="s">
        <v>6618</v>
      </c>
      <c r="D2510" s="4">
        <v>20000</v>
      </c>
      <c r="E2510" s="4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3">
        <f t="shared" si="234"/>
        <v>0</v>
      </c>
      <c r="P2510" s="5" t="e">
        <f t="shared" si="235"/>
        <v>#DIV/0!</v>
      </c>
      <c r="Q2510" s="3" t="str">
        <f t="shared" si="236"/>
        <v>food</v>
      </c>
      <c r="R2510" t="str">
        <f t="shared" si="237"/>
        <v>restaurants</v>
      </c>
      <c r="S2510" s="13">
        <f t="shared" si="238"/>
        <v>41835.951782407406</v>
      </c>
      <c r="T2510" s="13">
        <f t="shared" si="239"/>
        <v>41865.951782407406</v>
      </c>
    </row>
    <row r="2511" spans="1:20" ht="48">
      <c r="A2511">
        <v>2509</v>
      </c>
      <c r="B2511" s="1" t="s">
        <v>2509</v>
      </c>
      <c r="C2511" s="1" t="s">
        <v>6619</v>
      </c>
      <c r="D2511" s="4">
        <v>95000</v>
      </c>
      <c r="E2511" s="4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3">
        <f t="shared" si="234"/>
        <v>1.0526315789473684E-2</v>
      </c>
      <c r="P2511" s="5">
        <f t="shared" si="235"/>
        <v>35.714285714285715</v>
      </c>
      <c r="Q2511" s="3" t="str">
        <f t="shared" si="236"/>
        <v>food</v>
      </c>
      <c r="R2511" t="str">
        <f t="shared" si="237"/>
        <v>restaurants</v>
      </c>
      <c r="S2511" s="13">
        <f t="shared" si="238"/>
        <v>42058.809594907405</v>
      </c>
      <c r="T2511" s="13">
        <f t="shared" si="239"/>
        <v>42114.767928240741</v>
      </c>
    </row>
    <row r="2512" spans="1:20" ht="48">
      <c r="A2512">
        <v>2510</v>
      </c>
      <c r="B2512" s="1" t="s">
        <v>2510</v>
      </c>
      <c r="C2512" s="1" t="s">
        <v>6620</v>
      </c>
      <c r="D2512" s="4">
        <v>50000</v>
      </c>
      <c r="E2512" s="4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3">
        <f t="shared" si="234"/>
        <v>1.5E-3</v>
      </c>
      <c r="P2512" s="5">
        <f t="shared" si="235"/>
        <v>37.5</v>
      </c>
      <c r="Q2512" s="3" t="str">
        <f t="shared" si="236"/>
        <v>food</v>
      </c>
      <c r="R2512" t="str">
        <f t="shared" si="237"/>
        <v>restaurants</v>
      </c>
      <c r="S2512" s="13">
        <f t="shared" si="238"/>
        <v>42078.997361111105</v>
      </c>
      <c r="T2512" s="13">
        <f t="shared" si="239"/>
        <v>42138.997361111105</v>
      </c>
    </row>
    <row r="2513" spans="1:20" ht="48">
      <c r="A2513">
        <v>2511</v>
      </c>
      <c r="B2513" s="1" t="s">
        <v>2511</v>
      </c>
      <c r="C2513" s="1" t="s">
        <v>6621</v>
      </c>
      <c r="D2513" s="4">
        <v>100000</v>
      </c>
      <c r="E2513" s="4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3">
        <f t="shared" si="234"/>
        <v>0</v>
      </c>
      <c r="P2513" s="5" t="e">
        <f t="shared" si="235"/>
        <v>#DIV/0!</v>
      </c>
      <c r="Q2513" s="3" t="str">
        <f t="shared" si="236"/>
        <v>food</v>
      </c>
      <c r="R2513" t="str">
        <f t="shared" si="237"/>
        <v>restaurants</v>
      </c>
      <c r="S2513" s="13">
        <f t="shared" si="238"/>
        <v>42371.446909722217</v>
      </c>
      <c r="T2513" s="13">
        <f t="shared" si="239"/>
        <v>42401.446909722217</v>
      </c>
    </row>
    <row r="2514" spans="1:20" ht="48">
      <c r="A2514">
        <v>2512</v>
      </c>
      <c r="B2514" s="1" t="s">
        <v>2512</v>
      </c>
      <c r="C2514" s="1" t="s">
        <v>6622</v>
      </c>
      <c r="D2514" s="4">
        <v>1150</v>
      </c>
      <c r="E2514" s="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3">
        <f t="shared" si="234"/>
        <v>0</v>
      </c>
      <c r="P2514" s="5" t="e">
        <f t="shared" si="235"/>
        <v>#DIV/0!</v>
      </c>
      <c r="Q2514" s="3" t="str">
        <f t="shared" si="236"/>
        <v>food</v>
      </c>
      <c r="R2514" t="str">
        <f t="shared" si="237"/>
        <v>restaurants</v>
      </c>
      <c r="S2514" s="13">
        <f t="shared" si="238"/>
        <v>41971.876863425925</v>
      </c>
      <c r="T2514" s="13">
        <f t="shared" si="239"/>
        <v>41986.876863425925</v>
      </c>
    </row>
    <row r="2515" spans="1:20" ht="48">
      <c r="A2515">
        <v>2513</v>
      </c>
      <c r="B2515" s="1" t="s">
        <v>2513</v>
      </c>
      <c r="C2515" s="1" t="s">
        <v>6623</v>
      </c>
      <c r="D2515" s="4">
        <v>180000</v>
      </c>
      <c r="E2515" s="4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3">
        <f t="shared" si="234"/>
        <v>0</v>
      </c>
      <c r="P2515" s="5" t="e">
        <f t="shared" si="235"/>
        <v>#DIV/0!</v>
      </c>
      <c r="Q2515" s="3" t="str">
        <f t="shared" si="236"/>
        <v>food</v>
      </c>
      <c r="R2515" t="str">
        <f t="shared" si="237"/>
        <v>restaurants</v>
      </c>
      <c r="S2515" s="13">
        <f t="shared" si="238"/>
        <v>42732.00681712963</v>
      </c>
      <c r="T2515" s="13">
        <f t="shared" si="239"/>
        <v>42792.00681712963</v>
      </c>
    </row>
    <row r="2516" spans="1:20" ht="48">
      <c r="A2516">
        <v>2514</v>
      </c>
      <c r="B2516" s="1" t="s">
        <v>2514</v>
      </c>
      <c r="C2516" s="1" t="s">
        <v>6624</v>
      </c>
      <c r="D2516" s="4">
        <v>12000</v>
      </c>
      <c r="E2516" s="4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3">
        <f t="shared" si="234"/>
        <v>1.7500000000000002E-2</v>
      </c>
      <c r="P2516" s="5">
        <f t="shared" si="235"/>
        <v>52.5</v>
      </c>
      <c r="Q2516" s="3" t="str">
        <f t="shared" si="236"/>
        <v>food</v>
      </c>
      <c r="R2516" t="str">
        <f t="shared" si="237"/>
        <v>restaurants</v>
      </c>
      <c r="S2516" s="13">
        <f t="shared" si="238"/>
        <v>41854.389780092592</v>
      </c>
      <c r="T2516" s="13">
        <f t="shared" si="239"/>
        <v>41871.389780092592</v>
      </c>
    </row>
    <row r="2517" spans="1:20" ht="48">
      <c r="A2517">
        <v>2515</v>
      </c>
      <c r="B2517" s="1" t="s">
        <v>2515</v>
      </c>
      <c r="C2517" s="1" t="s">
        <v>6625</v>
      </c>
      <c r="D2517" s="4">
        <v>5000</v>
      </c>
      <c r="E2517" s="4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3">
        <f t="shared" si="234"/>
        <v>0.186</v>
      </c>
      <c r="P2517" s="5">
        <f t="shared" si="235"/>
        <v>77.5</v>
      </c>
      <c r="Q2517" s="3" t="str">
        <f t="shared" si="236"/>
        <v>food</v>
      </c>
      <c r="R2517" t="str">
        <f t="shared" si="237"/>
        <v>restaurants</v>
      </c>
      <c r="S2517" s="13">
        <f t="shared" si="238"/>
        <v>42027.839733796296</v>
      </c>
      <c r="T2517" s="13">
        <f t="shared" si="239"/>
        <v>42057.839733796296</v>
      </c>
    </row>
    <row r="2518" spans="1:20" ht="48">
      <c r="A2518">
        <v>2516</v>
      </c>
      <c r="B2518" s="1" t="s">
        <v>2516</v>
      </c>
      <c r="C2518" s="1" t="s">
        <v>6626</v>
      </c>
      <c r="D2518" s="4">
        <v>22000</v>
      </c>
      <c r="E2518" s="4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3">
        <f t="shared" si="234"/>
        <v>0</v>
      </c>
      <c r="P2518" s="5" t="e">
        <f t="shared" si="235"/>
        <v>#DIV/0!</v>
      </c>
      <c r="Q2518" s="3" t="str">
        <f t="shared" si="236"/>
        <v>food</v>
      </c>
      <c r="R2518" t="str">
        <f t="shared" si="237"/>
        <v>restaurants</v>
      </c>
      <c r="S2518" s="13">
        <f t="shared" si="238"/>
        <v>41942.653379629628</v>
      </c>
      <c r="T2518" s="13">
        <f t="shared" si="239"/>
        <v>41972.6950462963</v>
      </c>
    </row>
    <row r="2519" spans="1:20" ht="48">
      <c r="A2519">
        <v>2517</v>
      </c>
      <c r="B2519" s="1" t="s">
        <v>2517</v>
      </c>
      <c r="C2519" s="1" t="s">
        <v>6627</v>
      </c>
      <c r="D2519" s="4">
        <v>18000</v>
      </c>
      <c r="E2519" s="4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3">
        <f t="shared" si="234"/>
        <v>9.8166666666666666E-2</v>
      </c>
      <c r="P2519" s="5">
        <f t="shared" si="235"/>
        <v>53.545454545454547</v>
      </c>
      <c r="Q2519" s="3" t="str">
        <f t="shared" si="236"/>
        <v>food</v>
      </c>
      <c r="R2519" t="str">
        <f t="shared" si="237"/>
        <v>restaurants</v>
      </c>
      <c r="S2519" s="13">
        <f t="shared" si="238"/>
        <v>42052.802430555559</v>
      </c>
      <c r="T2519" s="13">
        <f t="shared" si="239"/>
        <v>42082.760763888888</v>
      </c>
    </row>
    <row r="2520" spans="1:20" ht="48">
      <c r="A2520">
        <v>2518</v>
      </c>
      <c r="B2520" s="1" t="s">
        <v>2518</v>
      </c>
      <c r="C2520" s="1" t="s">
        <v>6628</v>
      </c>
      <c r="D2520" s="4">
        <v>5000</v>
      </c>
      <c r="E2520" s="4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3">
        <f t="shared" si="234"/>
        <v>0</v>
      </c>
      <c r="P2520" s="5" t="e">
        <f t="shared" si="235"/>
        <v>#DIV/0!</v>
      </c>
      <c r="Q2520" s="3" t="str">
        <f t="shared" si="236"/>
        <v>food</v>
      </c>
      <c r="R2520" t="str">
        <f t="shared" si="237"/>
        <v>restaurants</v>
      </c>
      <c r="S2520" s="13">
        <f t="shared" si="238"/>
        <v>41926.680879629632</v>
      </c>
      <c r="T2520" s="13">
        <f t="shared" si="239"/>
        <v>41956.722546296296</v>
      </c>
    </row>
    <row r="2521" spans="1:20" ht="32">
      <c r="A2521">
        <v>2519</v>
      </c>
      <c r="B2521" s="1" t="s">
        <v>2519</v>
      </c>
      <c r="C2521" s="1" t="s">
        <v>6629</v>
      </c>
      <c r="D2521" s="4">
        <v>150000</v>
      </c>
      <c r="E2521" s="4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3">
        <f t="shared" si="234"/>
        <v>4.3333333333333331E-4</v>
      </c>
      <c r="P2521" s="5">
        <f t="shared" si="235"/>
        <v>16.25</v>
      </c>
      <c r="Q2521" s="3" t="str">
        <f t="shared" si="236"/>
        <v>food</v>
      </c>
      <c r="R2521" t="str">
        <f t="shared" si="237"/>
        <v>restaurants</v>
      </c>
      <c r="S2521" s="13">
        <f t="shared" si="238"/>
        <v>41809.155138888891</v>
      </c>
      <c r="T2521" s="13">
        <f t="shared" si="239"/>
        <v>41839.155138888891</v>
      </c>
    </row>
    <row r="2522" spans="1:20" ht="48">
      <c r="A2522">
        <v>2520</v>
      </c>
      <c r="B2522" s="1" t="s">
        <v>2520</v>
      </c>
      <c r="C2522" s="1" t="s">
        <v>6630</v>
      </c>
      <c r="D2522" s="4">
        <v>100000</v>
      </c>
      <c r="E2522" s="4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3">
        <f t="shared" si="234"/>
        <v>0</v>
      </c>
      <c r="P2522" s="5" t="e">
        <f t="shared" si="235"/>
        <v>#DIV/0!</v>
      </c>
      <c r="Q2522" s="3" t="str">
        <f t="shared" si="236"/>
        <v>food</v>
      </c>
      <c r="R2522" t="str">
        <f t="shared" si="237"/>
        <v>restaurants</v>
      </c>
      <c r="S2522" s="13">
        <f t="shared" si="238"/>
        <v>42612.600520833337</v>
      </c>
      <c r="T2522" s="13">
        <f t="shared" si="239"/>
        <v>42658.806249999994</v>
      </c>
    </row>
    <row r="2523" spans="1:20" ht="48">
      <c r="A2523">
        <v>2521</v>
      </c>
      <c r="B2523" s="1" t="s">
        <v>2521</v>
      </c>
      <c r="C2523" s="1" t="s">
        <v>6631</v>
      </c>
      <c r="D2523" s="4">
        <v>12500</v>
      </c>
      <c r="E2523" s="4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3">
        <f t="shared" si="234"/>
        <v>1.0948792000000001</v>
      </c>
      <c r="P2523" s="5">
        <f t="shared" si="235"/>
        <v>103.68174242424243</v>
      </c>
      <c r="Q2523" s="3" t="str">
        <f t="shared" si="236"/>
        <v>music</v>
      </c>
      <c r="R2523" t="str">
        <f t="shared" si="237"/>
        <v>classical music</v>
      </c>
      <c r="S2523" s="13">
        <f t="shared" si="238"/>
        <v>42269.967835648145</v>
      </c>
      <c r="T2523" s="13">
        <f t="shared" si="239"/>
        <v>42290.967835648145</v>
      </c>
    </row>
    <row r="2524" spans="1:20" ht="48">
      <c r="A2524">
        <v>2522</v>
      </c>
      <c r="B2524" s="1" t="s">
        <v>2522</v>
      </c>
      <c r="C2524" s="1" t="s">
        <v>6632</v>
      </c>
      <c r="D2524" s="4">
        <v>5000</v>
      </c>
      <c r="E2524" s="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3">
        <f t="shared" si="234"/>
        <v>1</v>
      </c>
      <c r="P2524" s="5">
        <f t="shared" si="235"/>
        <v>185.18518518518519</v>
      </c>
      <c r="Q2524" s="3" t="str">
        <f t="shared" si="236"/>
        <v>music</v>
      </c>
      <c r="R2524" t="str">
        <f t="shared" si="237"/>
        <v>classical music</v>
      </c>
      <c r="S2524" s="13">
        <f t="shared" si="238"/>
        <v>42460.573611111111</v>
      </c>
      <c r="T2524" s="13">
        <f t="shared" si="239"/>
        <v>42482.619444444441</v>
      </c>
    </row>
    <row r="2525" spans="1:20" ht="48">
      <c r="A2525">
        <v>2523</v>
      </c>
      <c r="B2525" s="1" t="s">
        <v>2523</v>
      </c>
      <c r="C2525" s="1" t="s">
        <v>6633</v>
      </c>
      <c r="D2525" s="4">
        <v>900</v>
      </c>
      <c r="E2525" s="4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3">
        <f t="shared" si="234"/>
        <v>1.5644444444444445</v>
      </c>
      <c r="P2525" s="5">
        <f t="shared" si="235"/>
        <v>54.153846153846153</v>
      </c>
      <c r="Q2525" s="3" t="str">
        <f t="shared" si="236"/>
        <v>music</v>
      </c>
      <c r="R2525" t="str">
        <f t="shared" si="237"/>
        <v>classical music</v>
      </c>
      <c r="S2525" s="13">
        <f t="shared" si="238"/>
        <v>41930.975601851853</v>
      </c>
      <c r="T2525" s="13">
        <f t="shared" si="239"/>
        <v>41961.017268518524</v>
      </c>
    </row>
    <row r="2526" spans="1:20" ht="32">
      <c r="A2526">
        <v>2524</v>
      </c>
      <c r="B2526" s="1" t="s">
        <v>2524</v>
      </c>
      <c r="C2526" s="1" t="s">
        <v>6634</v>
      </c>
      <c r="D2526" s="4">
        <v>7500</v>
      </c>
      <c r="E2526" s="4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3">
        <f t="shared" si="234"/>
        <v>1.016</v>
      </c>
      <c r="P2526" s="5">
        <f t="shared" si="235"/>
        <v>177.2093023255814</v>
      </c>
      <c r="Q2526" s="3" t="str">
        <f t="shared" si="236"/>
        <v>music</v>
      </c>
      <c r="R2526" t="str">
        <f t="shared" si="237"/>
        <v>classical music</v>
      </c>
      <c r="S2526" s="13">
        <f t="shared" si="238"/>
        <v>41961.807372685187</v>
      </c>
      <c r="T2526" s="13">
        <f t="shared" si="239"/>
        <v>41994.1875</v>
      </c>
    </row>
    <row r="2527" spans="1:20" ht="48">
      <c r="A2527">
        <v>2525</v>
      </c>
      <c r="B2527" s="1" t="s">
        <v>2525</v>
      </c>
      <c r="C2527" s="1" t="s">
        <v>6635</v>
      </c>
      <c r="D2527" s="4">
        <v>8000</v>
      </c>
      <c r="E2527" s="4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3">
        <f t="shared" si="234"/>
        <v>1.00325</v>
      </c>
      <c r="P2527" s="5">
        <f t="shared" si="235"/>
        <v>100.325</v>
      </c>
      <c r="Q2527" s="3" t="str">
        <f t="shared" si="236"/>
        <v>music</v>
      </c>
      <c r="R2527" t="str">
        <f t="shared" si="237"/>
        <v>classical music</v>
      </c>
      <c r="S2527" s="13">
        <f t="shared" si="238"/>
        <v>41058.844571759262</v>
      </c>
      <c r="T2527" s="13">
        <f t="shared" si="239"/>
        <v>41088.844571759262</v>
      </c>
    </row>
    <row r="2528" spans="1:20" ht="48">
      <c r="A2528">
        <v>2526</v>
      </c>
      <c r="B2528" s="1" t="s">
        <v>2526</v>
      </c>
      <c r="C2528" s="1" t="s">
        <v>6636</v>
      </c>
      <c r="D2528" s="4">
        <v>4000</v>
      </c>
      <c r="E2528" s="4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3">
        <f t="shared" si="234"/>
        <v>1.1294999999999999</v>
      </c>
      <c r="P2528" s="5">
        <f t="shared" si="235"/>
        <v>136.90909090909091</v>
      </c>
      <c r="Q2528" s="3" t="str">
        <f t="shared" si="236"/>
        <v>music</v>
      </c>
      <c r="R2528" t="str">
        <f t="shared" si="237"/>
        <v>classical music</v>
      </c>
      <c r="S2528" s="13">
        <f t="shared" si="238"/>
        <v>41953.091134259259</v>
      </c>
      <c r="T2528" s="13">
        <f t="shared" si="239"/>
        <v>41981.207638888889</v>
      </c>
    </row>
    <row r="2529" spans="1:20" ht="48">
      <c r="A2529">
        <v>2527</v>
      </c>
      <c r="B2529" s="1" t="s">
        <v>2527</v>
      </c>
      <c r="C2529" s="1" t="s">
        <v>6637</v>
      </c>
      <c r="D2529" s="4">
        <v>4000</v>
      </c>
      <c r="E2529" s="4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3">
        <f t="shared" si="234"/>
        <v>1.02125</v>
      </c>
      <c r="P2529" s="5">
        <f t="shared" si="235"/>
        <v>57.535211267605632</v>
      </c>
      <c r="Q2529" s="3" t="str">
        <f t="shared" si="236"/>
        <v>music</v>
      </c>
      <c r="R2529" t="str">
        <f t="shared" si="237"/>
        <v>classical music</v>
      </c>
      <c r="S2529" s="13">
        <f t="shared" si="238"/>
        <v>41546.75105324074</v>
      </c>
      <c r="T2529" s="13">
        <f t="shared" si="239"/>
        <v>41565.165972222225</v>
      </c>
    </row>
    <row r="2530" spans="1:20" ht="48">
      <c r="A2530">
        <v>2528</v>
      </c>
      <c r="B2530" s="1" t="s">
        <v>2528</v>
      </c>
      <c r="C2530" s="1" t="s">
        <v>6638</v>
      </c>
      <c r="D2530" s="4">
        <v>4000</v>
      </c>
      <c r="E2530" s="4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3">
        <f t="shared" si="234"/>
        <v>1.0724974999999999</v>
      </c>
      <c r="P2530" s="5">
        <f t="shared" si="235"/>
        <v>52.962839506172834</v>
      </c>
      <c r="Q2530" s="3" t="str">
        <f t="shared" si="236"/>
        <v>music</v>
      </c>
      <c r="R2530" t="str">
        <f t="shared" si="237"/>
        <v>classical music</v>
      </c>
      <c r="S2530" s="13">
        <f t="shared" si="238"/>
        <v>42217.834525462968</v>
      </c>
      <c r="T2530" s="13">
        <f t="shared" si="239"/>
        <v>42236.458333333328</v>
      </c>
    </row>
    <row r="2531" spans="1:20" ht="32">
      <c r="A2531">
        <v>2529</v>
      </c>
      <c r="B2531" s="1" t="s">
        <v>2529</v>
      </c>
      <c r="C2531" s="1" t="s">
        <v>6639</v>
      </c>
      <c r="D2531" s="4">
        <v>6000</v>
      </c>
      <c r="E2531" s="4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3">
        <f t="shared" si="234"/>
        <v>1.0428333333333333</v>
      </c>
      <c r="P2531" s="5">
        <f t="shared" si="235"/>
        <v>82.328947368421055</v>
      </c>
      <c r="Q2531" s="3" t="str">
        <f t="shared" si="236"/>
        <v>music</v>
      </c>
      <c r="R2531" t="str">
        <f t="shared" si="237"/>
        <v>classical music</v>
      </c>
      <c r="S2531" s="13">
        <f t="shared" si="238"/>
        <v>40948.080729166664</v>
      </c>
      <c r="T2531" s="13">
        <f t="shared" si="239"/>
        <v>40993.0390625</v>
      </c>
    </row>
    <row r="2532" spans="1:20" ht="48">
      <c r="A2532">
        <v>2530</v>
      </c>
      <c r="B2532" s="1" t="s">
        <v>2530</v>
      </c>
      <c r="C2532" s="1" t="s">
        <v>6640</v>
      </c>
      <c r="D2532" s="4">
        <v>6500</v>
      </c>
      <c r="E2532" s="4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3">
        <f t="shared" si="234"/>
        <v>1</v>
      </c>
      <c r="P2532" s="5">
        <f t="shared" si="235"/>
        <v>135.41666666666666</v>
      </c>
      <c r="Q2532" s="3" t="str">
        <f t="shared" si="236"/>
        <v>music</v>
      </c>
      <c r="R2532" t="str">
        <f t="shared" si="237"/>
        <v>classical music</v>
      </c>
      <c r="S2532" s="13">
        <f t="shared" si="238"/>
        <v>42081.864641203705</v>
      </c>
      <c r="T2532" s="13">
        <f t="shared" si="239"/>
        <v>42114.201388888891</v>
      </c>
    </row>
    <row r="2533" spans="1:20" ht="48">
      <c r="A2533">
        <v>2531</v>
      </c>
      <c r="B2533" s="1" t="s">
        <v>2531</v>
      </c>
      <c r="C2533" s="1" t="s">
        <v>6641</v>
      </c>
      <c r="D2533" s="4">
        <v>4500</v>
      </c>
      <c r="E2533" s="4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3">
        <f t="shared" si="234"/>
        <v>1.004</v>
      </c>
      <c r="P2533" s="5">
        <f t="shared" si="235"/>
        <v>74.06557377049181</v>
      </c>
      <c r="Q2533" s="3" t="str">
        <f t="shared" si="236"/>
        <v>music</v>
      </c>
      <c r="R2533" t="str">
        <f t="shared" si="237"/>
        <v>classical music</v>
      </c>
      <c r="S2533" s="13">
        <f t="shared" si="238"/>
        <v>42208.680023148147</v>
      </c>
      <c r="T2533" s="13">
        <f t="shared" si="239"/>
        <v>42231.165972222225</v>
      </c>
    </row>
    <row r="2534" spans="1:20" ht="48">
      <c r="A2534">
        <v>2532</v>
      </c>
      <c r="B2534" s="1" t="s">
        <v>2532</v>
      </c>
      <c r="C2534" s="1" t="s">
        <v>6642</v>
      </c>
      <c r="D2534" s="4">
        <v>4000</v>
      </c>
      <c r="E2534" s="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3">
        <f t="shared" si="234"/>
        <v>1.26125</v>
      </c>
      <c r="P2534" s="5">
        <f t="shared" si="235"/>
        <v>84.083333333333329</v>
      </c>
      <c r="Q2534" s="3" t="str">
        <f t="shared" si="236"/>
        <v>music</v>
      </c>
      <c r="R2534" t="str">
        <f t="shared" si="237"/>
        <v>classical music</v>
      </c>
      <c r="S2534" s="13">
        <f t="shared" si="238"/>
        <v>41107.849143518521</v>
      </c>
      <c r="T2534" s="13">
        <f t="shared" si="239"/>
        <v>41137.849143518521</v>
      </c>
    </row>
    <row r="2535" spans="1:20" ht="48">
      <c r="A2535">
        <v>2533</v>
      </c>
      <c r="B2535" s="1" t="s">
        <v>2533</v>
      </c>
      <c r="C2535" s="1" t="s">
        <v>6643</v>
      </c>
      <c r="D2535" s="4">
        <v>7500</v>
      </c>
      <c r="E2535" s="4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3">
        <f t="shared" si="234"/>
        <v>1.1066666666666667</v>
      </c>
      <c r="P2535" s="5">
        <f t="shared" si="235"/>
        <v>61.029411764705884</v>
      </c>
      <c r="Q2535" s="3" t="str">
        <f t="shared" si="236"/>
        <v>music</v>
      </c>
      <c r="R2535" t="str">
        <f t="shared" si="237"/>
        <v>classical music</v>
      </c>
      <c r="S2535" s="13">
        <f t="shared" si="238"/>
        <v>41304.751284722224</v>
      </c>
      <c r="T2535" s="13">
        <f t="shared" si="239"/>
        <v>41334.750787037039</v>
      </c>
    </row>
    <row r="2536" spans="1:20" ht="64">
      <c r="A2536">
        <v>2534</v>
      </c>
      <c r="B2536" s="1" t="s">
        <v>2534</v>
      </c>
      <c r="C2536" s="1" t="s">
        <v>6644</v>
      </c>
      <c r="D2536" s="4">
        <v>2000</v>
      </c>
      <c r="E2536" s="4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3">
        <f t="shared" si="234"/>
        <v>1.05</v>
      </c>
      <c r="P2536" s="5">
        <f t="shared" si="235"/>
        <v>150</v>
      </c>
      <c r="Q2536" s="3" t="str">
        <f t="shared" si="236"/>
        <v>music</v>
      </c>
      <c r="R2536" t="str">
        <f t="shared" si="237"/>
        <v>classical music</v>
      </c>
      <c r="S2536" s="13">
        <f t="shared" si="238"/>
        <v>40127.700370370374</v>
      </c>
      <c r="T2536" s="13">
        <f t="shared" si="239"/>
        <v>40179.25</v>
      </c>
    </row>
    <row r="2537" spans="1:20" ht="16">
      <c r="A2537">
        <v>2535</v>
      </c>
      <c r="B2537" s="1" t="s">
        <v>2535</v>
      </c>
      <c r="C2537" s="1" t="s">
        <v>6645</v>
      </c>
      <c r="D2537" s="4">
        <v>20000</v>
      </c>
      <c r="E2537" s="4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3">
        <f t="shared" si="234"/>
        <v>1.03775</v>
      </c>
      <c r="P2537" s="5">
        <f t="shared" si="235"/>
        <v>266.08974358974359</v>
      </c>
      <c r="Q2537" s="3" t="str">
        <f t="shared" si="236"/>
        <v>music</v>
      </c>
      <c r="R2537" t="str">
        <f t="shared" si="237"/>
        <v>classical music</v>
      </c>
      <c r="S2537" s="13">
        <f t="shared" si="238"/>
        <v>41943.791030092594</v>
      </c>
      <c r="T2537" s="13">
        <f t="shared" si="239"/>
        <v>41974.832696759258</v>
      </c>
    </row>
    <row r="2538" spans="1:20" ht="48">
      <c r="A2538">
        <v>2536</v>
      </c>
      <c r="B2538" s="1" t="s">
        <v>2536</v>
      </c>
      <c r="C2538" s="1" t="s">
        <v>6646</v>
      </c>
      <c r="D2538" s="4">
        <v>25</v>
      </c>
      <c r="E2538" s="4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3">
        <f t="shared" si="234"/>
        <v>1.1599999999999999</v>
      </c>
      <c r="P2538" s="5">
        <f t="shared" si="235"/>
        <v>7.25</v>
      </c>
      <c r="Q2538" s="3" t="str">
        <f t="shared" si="236"/>
        <v>music</v>
      </c>
      <c r="R2538" t="str">
        <f t="shared" si="237"/>
        <v>classical music</v>
      </c>
      <c r="S2538" s="13">
        <f t="shared" si="238"/>
        <v>41464.106087962966</v>
      </c>
      <c r="T2538" s="13">
        <f t="shared" si="239"/>
        <v>41485.106087962966</v>
      </c>
    </row>
    <row r="2539" spans="1:20" ht="48">
      <c r="A2539">
        <v>2537</v>
      </c>
      <c r="B2539" s="1" t="s">
        <v>2537</v>
      </c>
      <c r="C2539" s="1" t="s">
        <v>6647</v>
      </c>
      <c r="D2539" s="4">
        <v>1000</v>
      </c>
      <c r="E2539" s="4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3">
        <f t="shared" si="234"/>
        <v>1.1000000000000001</v>
      </c>
      <c r="P2539" s="5">
        <f t="shared" si="235"/>
        <v>100</v>
      </c>
      <c r="Q2539" s="3" t="str">
        <f t="shared" si="236"/>
        <v>music</v>
      </c>
      <c r="R2539" t="str">
        <f t="shared" si="237"/>
        <v>classical music</v>
      </c>
      <c r="S2539" s="13">
        <f t="shared" si="238"/>
        <v>40696.648784722223</v>
      </c>
      <c r="T2539" s="13">
        <f t="shared" si="239"/>
        <v>40756.648784722223</v>
      </c>
    </row>
    <row r="2540" spans="1:20" ht="32">
      <c r="A2540">
        <v>2538</v>
      </c>
      <c r="B2540" s="1" t="s">
        <v>2538</v>
      </c>
      <c r="C2540" s="1" t="s">
        <v>6648</v>
      </c>
      <c r="D2540" s="4">
        <v>18000</v>
      </c>
      <c r="E2540" s="4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3">
        <f t="shared" si="234"/>
        <v>1.130176111111111</v>
      </c>
      <c r="P2540" s="5">
        <f t="shared" si="235"/>
        <v>109.96308108108107</v>
      </c>
      <c r="Q2540" s="3" t="str">
        <f t="shared" si="236"/>
        <v>music</v>
      </c>
      <c r="R2540" t="str">
        <f t="shared" si="237"/>
        <v>classical music</v>
      </c>
      <c r="S2540" s="13">
        <f t="shared" si="238"/>
        <v>41298.509965277779</v>
      </c>
      <c r="T2540" s="13">
        <f t="shared" si="239"/>
        <v>41329.207638888889</v>
      </c>
    </row>
    <row r="2541" spans="1:20" ht="48">
      <c r="A2541">
        <v>2539</v>
      </c>
      <c r="B2541" s="1" t="s">
        <v>2539</v>
      </c>
      <c r="C2541" s="1" t="s">
        <v>6649</v>
      </c>
      <c r="D2541" s="4">
        <v>10000</v>
      </c>
      <c r="E2541" s="4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3">
        <f t="shared" si="234"/>
        <v>1.0024999999999999</v>
      </c>
      <c r="P2541" s="5">
        <f t="shared" si="235"/>
        <v>169.91525423728814</v>
      </c>
      <c r="Q2541" s="3" t="str">
        <f t="shared" si="236"/>
        <v>music</v>
      </c>
      <c r="R2541" t="str">
        <f t="shared" si="237"/>
        <v>classical music</v>
      </c>
      <c r="S2541" s="13">
        <f t="shared" si="238"/>
        <v>41977.902222222227</v>
      </c>
      <c r="T2541" s="13">
        <f t="shared" si="239"/>
        <v>42037.902222222227</v>
      </c>
    </row>
    <row r="2542" spans="1:20" ht="48">
      <c r="A2542">
        <v>2540</v>
      </c>
      <c r="B2542" s="1" t="s">
        <v>2540</v>
      </c>
      <c r="C2542" s="1" t="s">
        <v>6650</v>
      </c>
      <c r="D2542" s="4">
        <v>2500</v>
      </c>
      <c r="E2542" s="4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3">
        <f t="shared" si="234"/>
        <v>1.034</v>
      </c>
      <c r="P2542" s="5">
        <f t="shared" si="235"/>
        <v>95.740740740740748</v>
      </c>
      <c r="Q2542" s="3" t="str">
        <f t="shared" si="236"/>
        <v>music</v>
      </c>
      <c r="R2542" t="str">
        <f t="shared" si="237"/>
        <v>classical music</v>
      </c>
      <c r="S2542" s="13">
        <f t="shared" si="238"/>
        <v>40785.675011574072</v>
      </c>
      <c r="T2542" s="13">
        <f t="shared" si="239"/>
        <v>40845.675011574072</v>
      </c>
    </row>
    <row r="2543" spans="1:20" ht="48">
      <c r="A2543">
        <v>2541</v>
      </c>
      <c r="B2543" s="1" t="s">
        <v>2541</v>
      </c>
      <c r="C2543" s="1" t="s">
        <v>6651</v>
      </c>
      <c r="D2543" s="4">
        <v>3500</v>
      </c>
      <c r="E2543" s="4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3">
        <f t="shared" si="234"/>
        <v>1.0702857142857143</v>
      </c>
      <c r="P2543" s="5">
        <f t="shared" si="235"/>
        <v>59.460317460317462</v>
      </c>
      <c r="Q2543" s="3" t="str">
        <f t="shared" si="236"/>
        <v>music</v>
      </c>
      <c r="R2543" t="str">
        <f t="shared" si="237"/>
        <v>classical music</v>
      </c>
      <c r="S2543" s="13">
        <f t="shared" si="238"/>
        <v>41483.449282407404</v>
      </c>
      <c r="T2543" s="13">
        <f t="shared" si="239"/>
        <v>41543.449282407404</v>
      </c>
    </row>
    <row r="2544" spans="1:20" ht="48">
      <c r="A2544">
        <v>2542</v>
      </c>
      <c r="B2544" s="1" t="s">
        <v>2542</v>
      </c>
      <c r="C2544" s="1" t="s">
        <v>6652</v>
      </c>
      <c r="D2544" s="4">
        <v>700</v>
      </c>
      <c r="E2544" s="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3">
        <f t="shared" si="234"/>
        <v>1.0357142857142858</v>
      </c>
      <c r="P2544" s="5">
        <f t="shared" si="235"/>
        <v>55.769230769230766</v>
      </c>
      <c r="Q2544" s="3" t="str">
        <f t="shared" si="236"/>
        <v>music</v>
      </c>
      <c r="R2544" t="str">
        <f t="shared" si="237"/>
        <v>classical music</v>
      </c>
      <c r="S2544" s="13">
        <f t="shared" si="238"/>
        <v>41509.426585648151</v>
      </c>
      <c r="T2544" s="13">
        <f t="shared" si="239"/>
        <v>41548.165972222225</v>
      </c>
    </row>
    <row r="2545" spans="1:20" ht="48">
      <c r="A2545">
        <v>2543</v>
      </c>
      <c r="B2545" s="1" t="s">
        <v>2543</v>
      </c>
      <c r="C2545" s="1" t="s">
        <v>6653</v>
      </c>
      <c r="D2545" s="4">
        <v>250</v>
      </c>
      <c r="E2545" s="4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3">
        <f t="shared" si="234"/>
        <v>1.5640000000000001</v>
      </c>
      <c r="P2545" s="5">
        <f t="shared" si="235"/>
        <v>30.076923076923077</v>
      </c>
      <c r="Q2545" s="3" t="str">
        <f t="shared" si="236"/>
        <v>music</v>
      </c>
      <c r="R2545" t="str">
        <f t="shared" si="237"/>
        <v>classical music</v>
      </c>
      <c r="S2545" s="13">
        <f t="shared" si="238"/>
        <v>40514.107615740737</v>
      </c>
      <c r="T2545" s="13">
        <f t="shared" si="239"/>
        <v>40545.125</v>
      </c>
    </row>
    <row r="2546" spans="1:20" ht="48">
      <c r="A2546">
        <v>2544</v>
      </c>
      <c r="B2546" s="1" t="s">
        <v>2544</v>
      </c>
      <c r="C2546" s="1" t="s">
        <v>6654</v>
      </c>
      <c r="D2546" s="4">
        <v>5000</v>
      </c>
      <c r="E2546" s="4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3">
        <f t="shared" si="234"/>
        <v>1.0082</v>
      </c>
      <c r="P2546" s="5">
        <f t="shared" si="235"/>
        <v>88.438596491228068</v>
      </c>
      <c r="Q2546" s="3" t="str">
        <f t="shared" si="236"/>
        <v>music</v>
      </c>
      <c r="R2546" t="str">
        <f t="shared" si="237"/>
        <v>classical music</v>
      </c>
      <c r="S2546" s="13">
        <f t="shared" si="238"/>
        <v>41068.520474537036</v>
      </c>
      <c r="T2546" s="13">
        <f t="shared" si="239"/>
        <v>41098.520474537036</v>
      </c>
    </row>
    <row r="2547" spans="1:20" ht="48">
      <c r="A2547">
        <v>2545</v>
      </c>
      <c r="B2547" s="1" t="s">
        <v>2545</v>
      </c>
      <c r="C2547" s="1" t="s">
        <v>6655</v>
      </c>
      <c r="D2547" s="4">
        <v>2000</v>
      </c>
      <c r="E2547" s="4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3">
        <f t="shared" si="234"/>
        <v>1.9530000000000001</v>
      </c>
      <c r="P2547" s="5">
        <f t="shared" si="235"/>
        <v>64.032786885245898</v>
      </c>
      <c r="Q2547" s="3" t="str">
        <f t="shared" si="236"/>
        <v>music</v>
      </c>
      <c r="R2547" t="str">
        <f t="shared" si="237"/>
        <v>classical music</v>
      </c>
      <c r="S2547" s="13">
        <f t="shared" si="238"/>
        <v>42027.13817129629</v>
      </c>
      <c r="T2547" s="13">
        <f t="shared" si="239"/>
        <v>42062.020833333328</v>
      </c>
    </row>
    <row r="2548" spans="1:20" ht="48">
      <c r="A2548">
        <v>2546</v>
      </c>
      <c r="B2548" s="1" t="s">
        <v>2546</v>
      </c>
      <c r="C2548" s="1" t="s">
        <v>6656</v>
      </c>
      <c r="D2548" s="4">
        <v>3500</v>
      </c>
      <c r="E2548" s="4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3">
        <f t="shared" si="234"/>
        <v>1.1171428571428572</v>
      </c>
      <c r="P2548" s="5">
        <f t="shared" si="235"/>
        <v>60.153846153846153</v>
      </c>
      <c r="Q2548" s="3" t="str">
        <f t="shared" si="236"/>
        <v>music</v>
      </c>
      <c r="R2548" t="str">
        <f t="shared" si="237"/>
        <v>classical music</v>
      </c>
      <c r="S2548" s="13">
        <f t="shared" si="238"/>
        <v>41524.858553240738</v>
      </c>
      <c r="T2548" s="13">
        <f t="shared" si="239"/>
        <v>41552.208333333336</v>
      </c>
    </row>
    <row r="2549" spans="1:20" ht="48">
      <c r="A2549">
        <v>2547</v>
      </c>
      <c r="B2549" s="1" t="s">
        <v>2547</v>
      </c>
      <c r="C2549" s="1" t="s">
        <v>6657</v>
      </c>
      <c r="D2549" s="4">
        <v>5500</v>
      </c>
      <c r="E2549" s="4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3">
        <f t="shared" si="234"/>
        <v>1.1985454545454546</v>
      </c>
      <c r="P2549" s="5">
        <f t="shared" si="235"/>
        <v>49.194029850746269</v>
      </c>
      <c r="Q2549" s="3" t="str">
        <f t="shared" si="236"/>
        <v>music</v>
      </c>
      <c r="R2549" t="str">
        <f t="shared" si="237"/>
        <v>classical music</v>
      </c>
      <c r="S2549" s="13">
        <f t="shared" si="238"/>
        <v>40973.773182870369</v>
      </c>
      <c r="T2549" s="13">
        <f t="shared" si="239"/>
        <v>41003.731516203705</v>
      </c>
    </row>
    <row r="2550" spans="1:20" ht="48">
      <c r="A2550">
        <v>2548</v>
      </c>
      <c r="B2550" s="1" t="s">
        <v>2548</v>
      </c>
      <c r="C2550" s="1" t="s">
        <v>6658</v>
      </c>
      <c r="D2550" s="4">
        <v>6000</v>
      </c>
      <c r="E2550" s="4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3">
        <f t="shared" si="234"/>
        <v>1.0185</v>
      </c>
      <c r="P2550" s="5">
        <f t="shared" si="235"/>
        <v>165.16216216216216</v>
      </c>
      <c r="Q2550" s="3" t="str">
        <f t="shared" si="236"/>
        <v>music</v>
      </c>
      <c r="R2550" t="str">
        <f t="shared" si="237"/>
        <v>classical music</v>
      </c>
      <c r="S2550" s="13">
        <f t="shared" si="238"/>
        <v>42618.625428240746</v>
      </c>
      <c r="T2550" s="13">
        <f t="shared" si="239"/>
        <v>42643.185416666667</v>
      </c>
    </row>
    <row r="2551" spans="1:20" ht="48">
      <c r="A2551">
        <v>2549</v>
      </c>
      <c r="B2551" s="1" t="s">
        <v>2549</v>
      </c>
      <c r="C2551" s="1" t="s">
        <v>6659</v>
      </c>
      <c r="D2551" s="4">
        <v>1570</v>
      </c>
      <c r="E2551" s="4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3">
        <f t="shared" si="234"/>
        <v>1.0280254777070064</v>
      </c>
      <c r="P2551" s="5">
        <f t="shared" si="235"/>
        <v>43.621621621621621</v>
      </c>
      <c r="Q2551" s="3" t="str">
        <f t="shared" si="236"/>
        <v>music</v>
      </c>
      <c r="R2551" t="str">
        <f t="shared" si="237"/>
        <v>classical music</v>
      </c>
      <c r="S2551" s="13">
        <f t="shared" si="238"/>
        <v>41390.757754629631</v>
      </c>
      <c r="T2551" s="13">
        <f t="shared" si="239"/>
        <v>41425.708333333336</v>
      </c>
    </row>
    <row r="2552" spans="1:20" ht="48">
      <c r="A2552">
        <v>2550</v>
      </c>
      <c r="B2552" s="1" t="s">
        <v>2550</v>
      </c>
      <c r="C2552" s="1" t="s">
        <v>6660</v>
      </c>
      <c r="D2552" s="4">
        <v>6500</v>
      </c>
      <c r="E2552" s="4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3">
        <f t="shared" si="234"/>
        <v>1.0084615384615385</v>
      </c>
      <c r="P2552" s="5">
        <f t="shared" si="235"/>
        <v>43.7</v>
      </c>
      <c r="Q2552" s="3" t="str">
        <f t="shared" si="236"/>
        <v>music</v>
      </c>
      <c r="R2552" t="str">
        <f t="shared" si="237"/>
        <v>classical music</v>
      </c>
      <c r="S2552" s="13">
        <f t="shared" si="238"/>
        <v>42228.634328703702</v>
      </c>
      <c r="T2552" s="13">
        <f t="shared" si="239"/>
        <v>42285.165972222225</v>
      </c>
    </row>
    <row r="2553" spans="1:20" ht="48">
      <c r="A2553">
        <v>2551</v>
      </c>
      <c r="B2553" s="1" t="s">
        <v>2551</v>
      </c>
      <c r="C2553" s="1" t="s">
        <v>6661</v>
      </c>
      <c r="D2553" s="4">
        <v>3675</v>
      </c>
      <c r="E2553" s="4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3">
        <f t="shared" si="234"/>
        <v>1.0273469387755103</v>
      </c>
      <c r="P2553" s="5">
        <f t="shared" si="235"/>
        <v>67.419642857142861</v>
      </c>
      <c r="Q2553" s="3" t="str">
        <f t="shared" si="236"/>
        <v>music</v>
      </c>
      <c r="R2553" t="str">
        <f t="shared" si="237"/>
        <v>classical music</v>
      </c>
      <c r="S2553" s="13">
        <f t="shared" si="238"/>
        <v>40961.252141203702</v>
      </c>
      <c r="T2553" s="13">
        <f t="shared" si="239"/>
        <v>40989.866666666669</v>
      </c>
    </row>
    <row r="2554" spans="1:20" ht="48">
      <c r="A2554">
        <v>2552</v>
      </c>
      <c r="B2554" s="1" t="s">
        <v>2552</v>
      </c>
      <c r="C2554" s="1" t="s">
        <v>6662</v>
      </c>
      <c r="D2554" s="4">
        <v>3000</v>
      </c>
      <c r="E2554" s="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3">
        <f t="shared" si="234"/>
        <v>1.0649999999999999</v>
      </c>
      <c r="P2554" s="5">
        <f t="shared" si="235"/>
        <v>177.5</v>
      </c>
      <c r="Q2554" s="3" t="str">
        <f t="shared" si="236"/>
        <v>music</v>
      </c>
      <c r="R2554" t="str">
        <f t="shared" si="237"/>
        <v>classical music</v>
      </c>
      <c r="S2554" s="13">
        <f t="shared" si="238"/>
        <v>42769.809965277775</v>
      </c>
      <c r="T2554" s="13">
        <f t="shared" si="239"/>
        <v>42799.809965277775</v>
      </c>
    </row>
    <row r="2555" spans="1:20" ht="48">
      <c r="A2555">
        <v>2553</v>
      </c>
      <c r="B2555" s="1" t="s">
        <v>2553</v>
      </c>
      <c r="C2555" s="1" t="s">
        <v>6663</v>
      </c>
      <c r="D2555" s="4">
        <v>1500</v>
      </c>
      <c r="E2555" s="4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3">
        <f t="shared" si="234"/>
        <v>1.5553333333333332</v>
      </c>
      <c r="P2555" s="5">
        <f t="shared" si="235"/>
        <v>38.883333333333333</v>
      </c>
      <c r="Q2555" s="3" t="str">
        <f t="shared" si="236"/>
        <v>music</v>
      </c>
      <c r="R2555" t="str">
        <f t="shared" si="237"/>
        <v>classical music</v>
      </c>
      <c r="S2555" s="13">
        <f t="shared" si="238"/>
        <v>41113.199155092596</v>
      </c>
      <c r="T2555" s="13">
        <f t="shared" si="239"/>
        <v>41173.199155092596</v>
      </c>
    </row>
    <row r="2556" spans="1:20" ht="48">
      <c r="A2556">
        <v>2554</v>
      </c>
      <c r="B2556" s="1" t="s">
        <v>2554</v>
      </c>
      <c r="C2556" s="1" t="s">
        <v>6664</v>
      </c>
      <c r="D2556" s="4">
        <v>3000</v>
      </c>
      <c r="E2556" s="4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3">
        <f t="shared" si="234"/>
        <v>1.228</v>
      </c>
      <c r="P2556" s="5">
        <f t="shared" si="235"/>
        <v>54.985074626865675</v>
      </c>
      <c r="Q2556" s="3" t="str">
        <f t="shared" si="236"/>
        <v>music</v>
      </c>
      <c r="R2556" t="str">
        <f t="shared" si="237"/>
        <v>classical music</v>
      </c>
      <c r="S2556" s="13">
        <f t="shared" si="238"/>
        <v>42125.078275462962</v>
      </c>
      <c r="T2556" s="13">
        <f t="shared" si="239"/>
        <v>42156.165972222225</v>
      </c>
    </row>
    <row r="2557" spans="1:20" ht="48">
      <c r="A2557">
        <v>2555</v>
      </c>
      <c r="B2557" s="1" t="s">
        <v>2555</v>
      </c>
      <c r="C2557" s="1" t="s">
        <v>6665</v>
      </c>
      <c r="D2557" s="4">
        <v>2000</v>
      </c>
      <c r="E2557" s="4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3">
        <f t="shared" si="234"/>
        <v>1.0734999999999999</v>
      </c>
      <c r="P2557" s="5">
        <f t="shared" si="235"/>
        <v>61.342857142857142</v>
      </c>
      <c r="Q2557" s="3" t="str">
        <f t="shared" si="236"/>
        <v>music</v>
      </c>
      <c r="R2557" t="str">
        <f t="shared" si="237"/>
        <v>classical music</v>
      </c>
      <c r="S2557" s="13">
        <f t="shared" si="238"/>
        <v>41026.655011574076</v>
      </c>
      <c r="T2557" s="13">
        <f t="shared" si="239"/>
        <v>41057.655011574076</v>
      </c>
    </row>
    <row r="2558" spans="1:20" ht="48">
      <c r="A2558">
        <v>2556</v>
      </c>
      <c r="B2558" s="1" t="s">
        <v>2556</v>
      </c>
      <c r="C2558" s="1" t="s">
        <v>6666</v>
      </c>
      <c r="D2558" s="4">
        <v>745</v>
      </c>
      <c r="E2558" s="4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3">
        <f t="shared" si="234"/>
        <v>1.0550335570469798</v>
      </c>
      <c r="P2558" s="5">
        <f t="shared" si="235"/>
        <v>23.117647058823529</v>
      </c>
      <c r="Q2558" s="3" t="str">
        <f t="shared" si="236"/>
        <v>music</v>
      </c>
      <c r="R2558" t="str">
        <f t="shared" si="237"/>
        <v>classical music</v>
      </c>
      <c r="S2558" s="13">
        <f t="shared" si="238"/>
        <v>41222.991400462961</v>
      </c>
      <c r="T2558" s="13">
        <f t="shared" si="239"/>
        <v>41267.991400462961</v>
      </c>
    </row>
    <row r="2559" spans="1:20" ht="32">
      <c r="A2559">
        <v>2557</v>
      </c>
      <c r="B2559" s="1" t="s">
        <v>2557</v>
      </c>
      <c r="C2559" s="1" t="s">
        <v>6667</v>
      </c>
      <c r="D2559" s="4">
        <v>900</v>
      </c>
      <c r="E2559" s="4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3">
        <f t="shared" si="234"/>
        <v>1.1844444444444444</v>
      </c>
      <c r="P2559" s="5">
        <f t="shared" si="235"/>
        <v>29.611111111111111</v>
      </c>
      <c r="Q2559" s="3" t="str">
        <f t="shared" si="236"/>
        <v>music</v>
      </c>
      <c r="R2559" t="str">
        <f t="shared" si="237"/>
        <v>classical music</v>
      </c>
      <c r="S2559" s="13">
        <f t="shared" si="238"/>
        <v>41744.745208333334</v>
      </c>
      <c r="T2559" s="13">
        <f t="shared" si="239"/>
        <v>41774.745208333334</v>
      </c>
    </row>
    <row r="2560" spans="1:20" ht="32">
      <c r="A2560">
        <v>2558</v>
      </c>
      <c r="B2560" s="1" t="s">
        <v>2558</v>
      </c>
      <c r="C2560" s="1" t="s">
        <v>6668</v>
      </c>
      <c r="D2560" s="4">
        <v>1250</v>
      </c>
      <c r="E2560" s="4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3">
        <f t="shared" si="234"/>
        <v>1.0888</v>
      </c>
      <c r="P2560" s="5">
        <f t="shared" si="235"/>
        <v>75.611111111111114</v>
      </c>
      <c r="Q2560" s="3" t="str">
        <f t="shared" si="236"/>
        <v>music</v>
      </c>
      <c r="R2560" t="str">
        <f t="shared" si="237"/>
        <v>classical music</v>
      </c>
      <c r="S2560" s="13">
        <f t="shared" si="238"/>
        <v>42093.860023148154</v>
      </c>
      <c r="T2560" s="13">
        <f t="shared" si="239"/>
        <v>42125.582638888889</v>
      </c>
    </row>
    <row r="2561" spans="1:20" ht="48">
      <c r="A2561">
        <v>2559</v>
      </c>
      <c r="B2561" s="1" t="s">
        <v>2559</v>
      </c>
      <c r="C2561" s="1" t="s">
        <v>6669</v>
      </c>
      <c r="D2561" s="4">
        <v>800</v>
      </c>
      <c r="E2561" s="4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3">
        <f t="shared" si="234"/>
        <v>1.1125</v>
      </c>
      <c r="P2561" s="5">
        <f t="shared" si="235"/>
        <v>35.6</v>
      </c>
      <c r="Q2561" s="3" t="str">
        <f t="shared" si="236"/>
        <v>music</v>
      </c>
      <c r="R2561" t="str">
        <f t="shared" si="237"/>
        <v>classical music</v>
      </c>
      <c r="S2561" s="13">
        <f t="shared" si="238"/>
        <v>40829.873657407406</v>
      </c>
      <c r="T2561" s="13">
        <f t="shared" si="239"/>
        <v>40862.817361111112</v>
      </c>
    </row>
    <row r="2562" spans="1:20" ht="48">
      <c r="A2562">
        <v>2560</v>
      </c>
      <c r="B2562" s="1" t="s">
        <v>2560</v>
      </c>
      <c r="C2562" s="1" t="s">
        <v>6670</v>
      </c>
      <c r="D2562" s="4">
        <v>3000</v>
      </c>
      <c r="E2562" s="4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3">
        <f t="shared" si="234"/>
        <v>1.0009999999999999</v>
      </c>
      <c r="P2562" s="5">
        <f t="shared" si="235"/>
        <v>143</v>
      </c>
      <c r="Q2562" s="3" t="str">
        <f t="shared" si="236"/>
        <v>music</v>
      </c>
      <c r="R2562" t="str">
        <f t="shared" si="237"/>
        <v>classical music</v>
      </c>
      <c r="S2562" s="13">
        <f t="shared" si="238"/>
        <v>42039.951087962967</v>
      </c>
      <c r="T2562" s="13">
        <f t="shared" si="239"/>
        <v>42069.951087962967</v>
      </c>
    </row>
    <row r="2563" spans="1:20" ht="48">
      <c r="A2563">
        <v>2561</v>
      </c>
      <c r="B2563" s="1" t="s">
        <v>2561</v>
      </c>
      <c r="C2563" s="1" t="s">
        <v>6671</v>
      </c>
      <c r="D2563" s="4">
        <v>100000</v>
      </c>
      <c r="E2563" s="4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3">
        <f t="shared" ref="O2563:O2626" si="240">E2563/D2563</f>
        <v>0</v>
      </c>
      <c r="P2563" s="5" t="e">
        <f t="shared" ref="P2563:P2626" si="241">E2563/L2563</f>
        <v>#DIV/0!</v>
      </c>
      <c r="Q2563" s="3" t="str">
        <f t="shared" ref="Q2563:Q2626" si="242">LEFT(N2563,SEARCH("/",N2563)-1)</f>
        <v>food</v>
      </c>
      <c r="R2563" t="str">
        <f t="shared" ref="R2563:R2626" si="243">RIGHT(N2563,LEN(N2563)-SEARCH("/",N2563))</f>
        <v>food trucks</v>
      </c>
      <c r="S2563" s="13">
        <f t="shared" ref="S2563:S2626" si="244">(((J2563/60)/60)/24)+DATE(1970,1,1)</f>
        <v>42260.528807870374</v>
      </c>
      <c r="T2563" s="13">
        <f t="shared" ref="T2563:T2626" si="245">(((I2563/60)/60)/24)+DATE(1970,1,1)</f>
        <v>42290.528807870374</v>
      </c>
    </row>
    <row r="2564" spans="1:20" ht="48">
      <c r="A2564">
        <v>2562</v>
      </c>
      <c r="B2564" s="1" t="s">
        <v>2562</v>
      </c>
      <c r="C2564" s="1" t="s">
        <v>6672</v>
      </c>
      <c r="D2564" s="4">
        <v>10000</v>
      </c>
      <c r="E2564" s="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3">
        <f t="shared" si="240"/>
        <v>7.4999999999999997E-3</v>
      </c>
      <c r="P2564" s="5">
        <f t="shared" si="241"/>
        <v>25</v>
      </c>
      <c r="Q2564" s="3" t="str">
        <f t="shared" si="242"/>
        <v>food</v>
      </c>
      <c r="R2564" t="str">
        <f t="shared" si="243"/>
        <v>food trucks</v>
      </c>
      <c r="S2564" s="13">
        <f t="shared" si="244"/>
        <v>42594.524756944447</v>
      </c>
      <c r="T2564" s="13">
        <f t="shared" si="245"/>
        <v>42654.524756944447</v>
      </c>
    </row>
    <row r="2565" spans="1:20" ht="32">
      <c r="A2565">
        <v>2563</v>
      </c>
      <c r="B2565" s="1" t="s">
        <v>2563</v>
      </c>
      <c r="C2565" s="1" t="s">
        <v>6673</v>
      </c>
      <c r="D2565" s="4">
        <v>20000</v>
      </c>
      <c r="E2565" s="4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3">
        <f t="shared" si="240"/>
        <v>0</v>
      </c>
      <c r="P2565" s="5" t="e">
        <f t="shared" si="241"/>
        <v>#DIV/0!</v>
      </c>
      <c r="Q2565" s="3" t="str">
        <f t="shared" si="242"/>
        <v>food</v>
      </c>
      <c r="R2565" t="str">
        <f t="shared" si="243"/>
        <v>food trucks</v>
      </c>
      <c r="S2565" s="13">
        <f t="shared" si="244"/>
        <v>42155.139479166668</v>
      </c>
      <c r="T2565" s="13">
        <f t="shared" si="245"/>
        <v>42215.139479166668</v>
      </c>
    </row>
    <row r="2566" spans="1:20" ht="48">
      <c r="A2566">
        <v>2564</v>
      </c>
      <c r="B2566" s="1" t="s">
        <v>2564</v>
      </c>
      <c r="C2566" s="1" t="s">
        <v>6674</v>
      </c>
      <c r="D2566" s="4">
        <v>40000</v>
      </c>
      <c r="E2566" s="4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3">
        <f t="shared" si="240"/>
        <v>0</v>
      </c>
      <c r="P2566" s="5" t="e">
        <f t="shared" si="241"/>
        <v>#DIV/0!</v>
      </c>
      <c r="Q2566" s="3" t="str">
        <f t="shared" si="242"/>
        <v>food</v>
      </c>
      <c r="R2566" t="str">
        <f t="shared" si="243"/>
        <v>food trucks</v>
      </c>
      <c r="S2566" s="13">
        <f t="shared" si="244"/>
        <v>41822.040497685186</v>
      </c>
      <c r="T2566" s="13">
        <f t="shared" si="245"/>
        <v>41852.040497685186</v>
      </c>
    </row>
    <row r="2567" spans="1:20" ht="48">
      <c r="A2567">
        <v>2565</v>
      </c>
      <c r="B2567" s="1" t="s">
        <v>2565</v>
      </c>
      <c r="C2567" s="1" t="s">
        <v>6675</v>
      </c>
      <c r="D2567" s="4">
        <v>10000</v>
      </c>
      <c r="E2567" s="4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3">
        <f t="shared" si="240"/>
        <v>0.01</v>
      </c>
      <c r="P2567" s="5">
        <f t="shared" si="241"/>
        <v>100</v>
      </c>
      <c r="Q2567" s="3" t="str">
        <f t="shared" si="242"/>
        <v>food</v>
      </c>
      <c r="R2567" t="str">
        <f t="shared" si="243"/>
        <v>food trucks</v>
      </c>
      <c r="S2567" s="13">
        <f t="shared" si="244"/>
        <v>42440.650335648148</v>
      </c>
      <c r="T2567" s="13">
        <f t="shared" si="245"/>
        <v>42499.868055555555</v>
      </c>
    </row>
    <row r="2568" spans="1:20" ht="48">
      <c r="A2568">
        <v>2566</v>
      </c>
      <c r="B2568" s="1" t="s">
        <v>2566</v>
      </c>
      <c r="C2568" s="1" t="s">
        <v>6676</v>
      </c>
      <c r="D2568" s="4">
        <v>35000</v>
      </c>
      <c r="E2568" s="4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3">
        <f t="shared" si="240"/>
        <v>0</v>
      </c>
      <c r="P2568" s="5" t="e">
        <f t="shared" si="241"/>
        <v>#DIV/0!</v>
      </c>
      <c r="Q2568" s="3" t="str">
        <f t="shared" si="242"/>
        <v>food</v>
      </c>
      <c r="R2568" t="str">
        <f t="shared" si="243"/>
        <v>food trucks</v>
      </c>
      <c r="S2568" s="13">
        <f t="shared" si="244"/>
        <v>41842.980879629627</v>
      </c>
      <c r="T2568" s="13">
        <f t="shared" si="245"/>
        <v>41872.980879629627</v>
      </c>
    </row>
    <row r="2569" spans="1:20" ht="48">
      <c r="A2569">
        <v>2567</v>
      </c>
      <c r="B2569" s="1" t="s">
        <v>2567</v>
      </c>
      <c r="C2569" s="1" t="s">
        <v>6677</v>
      </c>
      <c r="D2569" s="4">
        <v>45000</v>
      </c>
      <c r="E2569" s="4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3">
        <f t="shared" si="240"/>
        <v>2.6666666666666666E-3</v>
      </c>
      <c r="P2569" s="5">
        <f t="shared" si="241"/>
        <v>60</v>
      </c>
      <c r="Q2569" s="3" t="str">
        <f t="shared" si="242"/>
        <v>food</v>
      </c>
      <c r="R2569" t="str">
        <f t="shared" si="243"/>
        <v>food trucks</v>
      </c>
      <c r="S2569" s="13">
        <f t="shared" si="244"/>
        <v>42087.878912037035</v>
      </c>
      <c r="T2569" s="13">
        <f t="shared" si="245"/>
        <v>42117.878912037035</v>
      </c>
    </row>
    <row r="2570" spans="1:20" ht="48">
      <c r="A2570">
        <v>2568</v>
      </c>
      <c r="B2570" s="1" t="s">
        <v>2568</v>
      </c>
      <c r="C2570" s="1" t="s">
        <v>6678</v>
      </c>
      <c r="D2570" s="4">
        <v>10000</v>
      </c>
      <c r="E2570" s="4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3">
        <f t="shared" si="240"/>
        <v>5.0000000000000001E-3</v>
      </c>
      <c r="P2570" s="5">
        <f t="shared" si="241"/>
        <v>50</v>
      </c>
      <c r="Q2570" s="3" t="str">
        <f t="shared" si="242"/>
        <v>food</v>
      </c>
      <c r="R2570" t="str">
        <f t="shared" si="243"/>
        <v>food trucks</v>
      </c>
      <c r="S2570" s="13">
        <f t="shared" si="244"/>
        <v>42584.666597222225</v>
      </c>
      <c r="T2570" s="13">
        <f t="shared" si="245"/>
        <v>42614.666597222225</v>
      </c>
    </row>
    <row r="2571" spans="1:20" ht="48">
      <c r="A2571">
        <v>2569</v>
      </c>
      <c r="B2571" s="1" t="s">
        <v>2569</v>
      </c>
      <c r="C2571" s="1" t="s">
        <v>6679</v>
      </c>
      <c r="D2571" s="4">
        <v>6500</v>
      </c>
      <c r="E2571" s="4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3">
        <f t="shared" si="240"/>
        <v>2.2307692307692306E-2</v>
      </c>
      <c r="P2571" s="5">
        <f t="shared" si="241"/>
        <v>72.5</v>
      </c>
      <c r="Q2571" s="3" t="str">
        <f t="shared" si="242"/>
        <v>food</v>
      </c>
      <c r="R2571" t="str">
        <f t="shared" si="243"/>
        <v>food trucks</v>
      </c>
      <c r="S2571" s="13">
        <f t="shared" si="244"/>
        <v>42234.105462962965</v>
      </c>
      <c r="T2571" s="13">
        <f t="shared" si="245"/>
        <v>42264.105462962965</v>
      </c>
    </row>
    <row r="2572" spans="1:20" ht="48">
      <c r="A2572">
        <v>2570</v>
      </c>
      <c r="B2572" s="1" t="s">
        <v>2570</v>
      </c>
      <c r="C2572" s="1" t="s">
        <v>6680</v>
      </c>
      <c r="D2572" s="4">
        <v>7000</v>
      </c>
      <c r="E2572" s="4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3">
        <f t="shared" si="240"/>
        <v>8.4285714285714294E-3</v>
      </c>
      <c r="P2572" s="5">
        <f t="shared" si="241"/>
        <v>29.5</v>
      </c>
      <c r="Q2572" s="3" t="str">
        <f t="shared" si="242"/>
        <v>food</v>
      </c>
      <c r="R2572" t="str">
        <f t="shared" si="243"/>
        <v>food trucks</v>
      </c>
      <c r="S2572" s="13">
        <f t="shared" si="244"/>
        <v>42744.903182870374</v>
      </c>
      <c r="T2572" s="13">
        <f t="shared" si="245"/>
        <v>42774.903182870374</v>
      </c>
    </row>
    <row r="2573" spans="1:20" ht="48">
      <c r="A2573">
        <v>2571</v>
      </c>
      <c r="B2573" s="1" t="s">
        <v>2571</v>
      </c>
      <c r="C2573" s="1" t="s">
        <v>6681</v>
      </c>
      <c r="D2573" s="4">
        <v>100000</v>
      </c>
      <c r="E2573" s="4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3">
        <f t="shared" si="240"/>
        <v>2.5000000000000001E-3</v>
      </c>
      <c r="P2573" s="5">
        <f t="shared" si="241"/>
        <v>62.5</v>
      </c>
      <c r="Q2573" s="3" t="str">
        <f t="shared" si="242"/>
        <v>food</v>
      </c>
      <c r="R2573" t="str">
        <f t="shared" si="243"/>
        <v>food trucks</v>
      </c>
      <c r="S2573" s="13">
        <f t="shared" si="244"/>
        <v>42449.341678240744</v>
      </c>
      <c r="T2573" s="13">
        <f t="shared" si="245"/>
        <v>42509.341678240744</v>
      </c>
    </row>
    <row r="2574" spans="1:20" ht="48">
      <c r="A2574">
        <v>2572</v>
      </c>
      <c r="B2574" s="1" t="s">
        <v>2572</v>
      </c>
      <c r="C2574" s="1" t="s">
        <v>6682</v>
      </c>
      <c r="D2574" s="4">
        <v>30000</v>
      </c>
      <c r="E2574" s="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3">
        <f t="shared" si="240"/>
        <v>0</v>
      </c>
      <c r="P2574" s="5" t="e">
        <f t="shared" si="241"/>
        <v>#DIV/0!</v>
      </c>
      <c r="Q2574" s="3" t="str">
        <f t="shared" si="242"/>
        <v>food</v>
      </c>
      <c r="R2574" t="str">
        <f t="shared" si="243"/>
        <v>food trucks</v>
      </c>
      <c r="S2574" s="13">
        <f t="shared" si="244"/>
        <v>42077.119409722218</v>
      </c>
      <c r="T2574" s="13">
        <f t="shared" si="245"/>
        <v>42107.119409722218</v>
      </c>
    </row>
    <row r="2575" spans="1:20" ht="48">
      <c r="A2575">
        <v>2573</v>
      </c>
      <c r="B2575" s="1" t="s">
        <v>2573</v>
      </c>
      <c r="C2575" s="1" t="s">
        <v>6683</v>
      </c>
      <c r="D2575" s="4">
        <v>8000</v>
      </c>
      <c r="E2575" s="4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3">
        <f t="shared" si="240"/>
        <v>0</v>
      </c>
      <c r="P2575" s="5" t="e">
        <f t="shared" si="241"/>
        <v>#DIV/0!</v>
      </c>
      <c r="Q2575" s="3" t="str">
        <f t="shared" si="242"/>
        <v>food</v>
      </c>
      <c r="R2575" t="str">
        <f t="shared" si="243"/>
        <v>food trucks</v>
      </c>
      <c r="S2575" s="13">
        <f t="shared" si="244"/>
        <v>41829.592002314814</v>
      </c>
      <c r="T2575" s="13">
        <f t="shared" si="245"/>
        <v>41874.592002314814</v>
      </c>
    </row>
    <row r="2576" spans="1:20" ht="48">
      <c r="A2576">
        <v>2574</v>
      </c>
      <c r="B2576" s="1" t="s">
        <v>2574</v>
      </c>
      <c r="C2576" s="1" t="s">
        <v>6684</v>
      </c>
      <c r="D2576" s="4">
        <v>10000</v>
      </c>
      <c r="E2576" s="4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3">
        <f t="shared" si="240"/>
        <v>0</v>
      </c>
      <c r="P2576" s="5" t="e">
        <f t="shared" si="241"/>
        <v>#DIV/0!</v>
      </c>
      <c r="Q2576" s="3" t="str">
        <f t="shared" si="242"/>
        <v>food</v>
      </c>
      <c r="R2576" t="str">
        <f t="shared" si="243"/>
        <v>food trucks</v>
      </c>
      <c r="S2576" s="13">
        <f t="shared" si="244"/>
        <v>42487.825752314813</v>
      </c>
      <c r="T2576" s="13">
        <f t="shared" si="245"/>
        <v>42508.825752314813</v>
      </c>
    </row>
    <row r="2577" spans="1:20" ht="48">
      <c r="A2577">
        <v>2575</v>
      </c>
      <c r="B2577" s="1" t="s">
        <v>2575</v>
      </c>
      <c r="C2577" s="1" t="s">
        <v>6685</v>
      </c>
      <c r="D2577" s="4">
        <v>85000</v>
      </c>
      <c r="E2577" s="4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3">
        <f t="shared" si="240"/>
        <v>0</v>
      </c>
      <c r="P2577" s="5" t="e">
        <f t="shared" si="241"/>
        <v>#DIV/0!</v>
      </c>
      <c r="Q2577" s="3" t="str">
        <f t="shared" si="242"/>
        <v>food</v>
      </c>
      <c r="R2577" t="str">
        <f t="shared" si="243"/>
        <v>food trucks</v>
      </c>
      <c r="S2577" s="13">
        <f t="shared" si="244"/>
        <v>41986.108726851846</v>
      </c>
      <c r="T2577" s="13">
        <f t="shared" si="245"/>
        <v>42016.108726851846</v>
      </c>
    </row>
    <row r="2578" spans="1:20" ht="32">
      <c r="A2578">
        <v>2576</v>
      </c>
      <c r="B2578" s="1" t="s">
        <v>2576</v>
      </c>
      <c r="C2578" s="1" t="s">
        <v>6686</v>
      </c>
      <c r="D2578" s="4">
        <v>10000</v>
      </c>
      <c r="E2578" s="4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3">
        <f t="shared" si="240"/>
        <v>0</v>
      </c>
      <c r="P2578" s="5" t="e">
        <f t="shared" si="241"/>
        <v>#DIV/0!</v>
      </c>
      <c r="Q2578" s="3" t="str">
        <f t="shared" si="242"/>
        <v>food</v>
      </c>
      <c r="R2578" t="str">
        <f t="shared" si="243"/>
        <v>food trucks</v>
      </c>
      <c r="S2578" s="13">
        <f t="shared" si="244"/>
        <v>42060.00980324074</v>
      </c>
      <c r="T2578" s="13">
        <f t="shared" si="245"/>
        <v>42104.968136574069</v>
      </c>
    </row>
    <row r="2579" spans="1:20" ht="48">
      <c r="A2579">
        <v>2577</v>
      </c>
      <c r="B2579" s="1" t="s">
        <v>2577</v>
      </c>
      <c r="C2579" s="1" t="s">
        <v>6687</v>
      </c>
      <c r="D2579" s="4">
        <v>15000</v>
      </c>
      <c r="E2579" s="4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3">
        <f t="shared" si="240"/>
        <v>0</v>
      </c>
      <c r="P2579" s="5" t="e">
        <f t="shared" si="241"/>
        <v>#DIV/0!</v>
      </c>
      <c r="Q2579" s="3" t="str">
        <f t="shared" si="242"/>
        <v>food</v>
      </c>
      <c r="R2579" t="str">
        <f t="shared" si="243"/>
        <v>food trucks</v>
      </c>
      <c r="S2579" s="13">
        <f t="shared" si="244"/>
        <v>41830.820567129631</v>
      </c>
      <c r="T2579" s="13">
        <f t="shared" si="245"/>
        <v>41855.820567129631</v>
      </c>
    </row>
    <row r="2580" spans="1:20" ht="48">
      <c r="A2580">
        <v>2578</v>
      </c>
      <c r="B2580" s="1" t="s">
        <v>2578</v>
      </c>
      <c r="C2580" s="1" t="s">
        <v>6688</v>
      </c>
      <c r="D2580" s="4">
        <v>6000</v>
      </c>
      <c r="E2580" s="4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3">
        <f t="shared" si="240"/>
        <v>0</v>
      </c>
      <c r="P2580" s="5" t="e">
        <f t="shared" si="241"/>
        <v>#DIV/0!</v>
      </c>
      <c r="Q2580" s="3" t="str">
        <f t="shared" si="242"/>
        <v>food</v>
      </c>
      <c r="R2580" t="str">
        <f t="shared" si="243"/>
        <v>food trucks</v>
      </c>
      <c r="S2580" s="13">
        <f t="shared" si="244"/>
        <v>42238.022905092599</v>
      </c>
      <c r="T2580" s="13">
        <f t="shared" si="245"/>
        <v>42286.708333333328</v>
      </c>
    </row>
    <row r="2581" spans="1:20" ht="48">
      <c r="A2581">
        <v>2579</v>
      </c>
      <c r="B2581" s="1" t="s">
        <v>2579</v>
      </c>
      <c r="C2581" s="1" t="s">
        <v>6689</v>
      </c>
      <c r="D2581" s="4">
        <v>200000</v>
      </c>
      <c r="E2581" s="4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3">
        <f t="shared" si="240"/>
        <v>1.3849999999999999E-3</v>
      </c>
      <c r="P2581" s="5">
        <f t="shared" si="241"/>
        <v>23.083333333333332</v>
      </c>
      <c r="Q2581" s="3" t="str">
        <f t="shared" si="242"/>
        <v>food</v>
      </c>
      <c r="R2581" t="str">
        <f t="shared" si="243"/>
        <v>food trucks</v>
      </c>
      <c r="S2581" s="13">
        <f t="shared" si="244"/>
        <v>41837.829895833333</v>
      </c>
      <c r="T2581" s="13">
        <f t="shared" si="245"/>
        <v>41897.829895833333</v>
      </c>
    </row>
    <row r="2582" spans="1:20" ht="48">
      <c r="A2582">
        <v>2580</v>
      </c>
      <c r="B2582" s="1" t="s">
        <v>2580</v>
      </c>
      <c r="C2582" s="1" t="s">
        <v>6690</v>
      </c>
      <c r="D2582" s="4">
        <v>8500</v>
      </c>
      <c r="E2582" s="4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3">
        <f t="shared" si="240"/>
        <v>6.0000000000000001E-3</v>
      </c>
      <c r="P2582" s="5">
        <f t="shared" si="241"/>
        <v>25.5</v>
      </c>
      <c r="Q2582" s="3" t="str">
        <f t="shared" si="242"/>
        <v>food</v>
      </c>
      <c r="R2582" t="str">
        <f t="shared" si="243"/>
        <v>food trucks</v>
      </c>
      <c r="S2582" s="13">
        <f t="shared" si="244"/>
        <v>42110.326423611114</v>
      </c>
      <c r="T2582" s="13">
        <f t="shared" si="245"/>
        <v>42140.125</v>
      </c>
    </row>
    <row r="2583" spans="1:20" ht="48">
      <c r="A2583">
        <v>2581</v>
      </c>
      <c r="B2583" s="1" t="s">
        <v>2581</v>
      </c>
      <c r="C2583" s="1" t="s">
        <v>6691</v>
      </c>
      <c r="D2583" s="4">
        <v>5000</v>
      </c>
      <c r="E2583" s="4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3">
        <f t="shared" si="240"/>
        <v>0.106</v>
      </c>
      <c r="P2583" s="5">
        <f t="shared" si="241"/>
        <v>48.18181818181818</v>
      </c>
      <c r="Q2583" s="3" t="str">
        <f t="shared" si="242"/>
        <v>food</v>
      </c>
      <c r="R2583" t="str">
        <f t="shared" si="243"/>
        <v>food trucks</v>
      </c>
      <c r="S2583" s="13">
        <f t="shared" si="244"/>
        <v>42294.628449074073</v>
      </c>
      <c r="T2583" s="13">
        <f t="shared" si="245"/>
        <v>42324.670115740737</v>
      </c>
    </row>
    <row r="2584" spans="1:20" ht="32">
      <c r="A2584">
        <v>2582</v>
      </c>
      <c r="B2584" s="1" t="s">
        <v>2582</v>
      </c>
      <c r="C2584" s="1" t="s">
        <v>6692</v>
      </c>
      <c r="D2584" s="4">
        <v>90000</v>
      </c>
      <c r="E2584" s="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3">
        <f t="shared" si="240"/>
        <v>1.1111111111111112E-5</v>
      </c>
      <c r="P2584" s="5">
        <f t="shared" si="241"/>
        <v>1</v>
      </c>
      <c r="Q2584" s="3" t="str">
        <f t="shared" si="242"/>
        <v>food</v>
      </c>
      <c r="R2584" t="str">
        <f t="shared" si="243"/>
        <v>food trucks</v>
      </c>
      <c r="S2584" s="13">
        <f t="shared" si="244"/>
        <v>42642.988819444443</v>
      </c>
      <c r="T2584" s="13">
        <f t="shared" si="245"/>
        <v>42672.988819444443</v>
      </c>
    </row>
    <row r="2585" spans="1:20" ht="32">
      <c r="A2585">
        <v>2583</v>
      </c>
      <c r="B2585" s="1" t="s">
        <v>2583</v>
      </c>
      <c r="C2585" s="1" t="s">
        <v>6693</v>
      </c>
      <c r="D2585" s="4">
        <v>1000</v>
      </c>
      <c r="E2585" s="4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3">
        <f t="shared" si="240"/>
        <v>5.0000000000000001E-3</v>
      </c>
      <c r="P2585" s="5">
        <f t="shared" si="241"/>
        <v>1</v>
      </c>
      <c r="Q2585" s="3" t="str">
        <f t="shared" si="242"/>
        <v>food</v>
      </c>
      <c r="R2585" t="str">
        <f t="shared" si="243"/>
        <v>food trucks</v>
      </c>
      <c r="S2585" s="13">
        <f t="shared" si="244"/>
        <v>42019.76944444445</v>
      </c>
      <c r="T2585" s="13">
        <f t="shared" si="245"/>
        <v>42079.727777777778</v>
      </c>
    </row>
    <row r="2586" spans="1:20" ht="32">
      <c r="A2586">
        <v>2584</v>
      </c>
      <c r="B2586" s="1" t="s">
        <v>2584</v>
      </c>
      <c r="C2586" s="1" t="s">
        <v>6694</v>
      </c>
      <c r="D2586" s="4">
        <v>10000</v>
      </c>
      <c r="E2586" s="4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3">
        <f t="shared" si="240"/>
        <v>0</v>
      </c>
      <c r="P2586" s="5" t="e">
        <f t="shared" si="241"/>
        <v>#DIV/0!</v>
      </c>
      <c r="Q2586" s="3" t="str">
        <f t="shared" si="242"/>
        <v>food</v>
      </c>
      <c r="R2586" t="str">
        <f t="shared" si="243"/>
        <v>food trucks</v>
      </c>
      <c r="S2586" s="13">
        <f t="shared" si="244"/>
        <v>42140.173252314817</v>
      </c>
      <c r="T2586" s="13">
        <f t="shared" si="245"/>
        <v>42170.173252314817</v>
      </c>
    </row>
    <row r="2587" spans="1:20" ht="48">
      <c r="A2587">
        <v>2585</v>
      </c>
      <c r="B2587" s="1" t="s">
        <v>2585</v>
      </c>
      <c r="C2587" s="1" t="s">
        <v>6695</v>
      </c>
      <c r="D2587" s="4">
        <v>30000</v>
      </c>
      <c r="E2587" s="4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3">
        <f t="shared" si="240"/>
        <v>1.6666666666666668E-3</v>
      </c>
      <c r="P2587" s="5">
        <f t="shared" si="241"/>
        <v>50</v>
      </c>
      <c r="Q2587" s="3" t="str">
        <f t="shared" si="242"/>
        <v>food</v>
      </c>
      <c r="R2587" t="str">
        <f t="shared" si="243"/>
        <v>food trucks</v>
      </c>
      <c r="S2587" s="13">
        <f t="shared" si="244"/>
        <v>41795.963333333333</v>
      </c>
      <c r="T2587" s="13">
        <f t="shared" si="245"/>
        <v>41825.963333333333</v>
      </c>
    </row>
    <row r="2588" spans="1:20" ht="32">
      <c r="A2588">
        <v>2586</v>
      </c>
      <c r="B2588" s="1" t="s">
        <v>2586</v>
      </c>
      <c r="C2588" s="1" t="s">
        <v>6696</v>
      </c>
      <c r="D2588" s="4">
        <v>3000</v>
      </c>
      <c r="E2588" s="4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3">
        <f t="shared" si="240"/>
        <v>1.6666666666666668E-3</v>
      </c>
      <c r="P2588" s="5">
        <f t="shared" si="241"/>
        <v>5</v>
      </c>
      <c r="Q2588" s="3" t="str">
        <f t="shared" si="242"/>
        <v>food</v>
      </c>
      <c r="R2588" t="str">
        <f t="shared" si="243"/>
        <v>food trucks</v>
      </c>
      <c r="S2588" s="13">
        <f t="shared" si="244"/>
        <v>42333.330277777779</v>
      </c>
      <c r="T2588" s="13">
        <f t="shared" si="245"/>
        <v>42363.330277777779</v>
      </c>
    </row>
    <row r="2589" spans="1:20" ht="48">
      <c r="A2589">
        <v>2587</v>
      </c>
      <c r="B2589" s="1" t="s">
        <v>2587</v>
      </c>
      <c r="C2589" s="1" t="s">
        <v>6697</v>
      </c>
      <c r="D2589" s="4">
        <v>50000</v>
      </c>
      <c r="E2589" s="4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3">
        <f t="shared" si="240"/>
        <v>2.4340000000000001E-2</v>
      </c>
      <c r="P2589" s="5">
        <f t="shared" si="241"/>
        <v>202.83333333333334</v>
      </c>
      <c r="Q2589" s="3" t="str">
        <f t="shared" si="242"/>
        <v>food</v>
      </c>
      <c r="R2589" t="str">
        <f t="shared" si="243"/>
        <v>food trucks</v>
      </c>
      <c r="S2589" s="13">
        <f t="shared" si="244"/>
        <v>42338.675381944442</v>
      </c>
      <c r="T2589" s="13">
        <f t="shared" si="245"/>
        <v>42368.675381944442</v>
      </c>
    </row>
    <row r="2590" spans="1:20" ht="48">
      <c r="A2590">
        <v>2588</v>
      </c>
      <c r="B2590" s="1" t="s">
        <v>2588</v>
      </c>
      <c r="C2590" s="1" t="s">
        <v>6698</v>
      </c>
      <c r="D2590" s="4">
        <v>6000</v>
      </c>
      <c r="E2590" s="4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3">
        <f t="shared" si="240"/>
        <v>3.8833333333333331E-2</v>
      </c>
      <c r="P2590" s="5">
        <f t="shared" si="241"/>
        <v>29.125</v>
      </c>
      <c r="Q2590" s="3" t="str">
        <f t="shared" si="242"/>
        <v>food</v>
      </c>
      <c r="R2590" t="str">
        <f t="shared" si="243"/>
        <v>food trucks</v>
      </c>
      <c r="S2590" s="13">
        <f t="shared" si="244"/>
        <v>42042.676226851851</v>
      </c>
      <c r="T2590" s="13">
        <f t="shared" si="245"/>
        <v>42094.551388888889</v>
      </c>
    </row>
    <row r="2591" spans="1:20" ht="48">
      <c r="A2591">
        <v>2589</v>
      </c>
      <c r="B2591" s="1" t="s">
        <v>2589</v>
      </c>
      <c r="C2591" s="1" t="s">
        <v>6699</v>
      </c>
      <c r="D2591" s="4">
        <v>50000</v>
      </c>
      <c r="E2591" s="4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3">
        <f t="shared" si="240"/>
        <v>1E-4</v>
      </c>
      <c r="P2591" s="5">
        <f t="shared" si="241"/>
        <v>5</v>
      </c>
      <c r="Q2591" s="3" t="str">
        <f t="shared" si="242"/>
        <v>food</v>
      </c>
      <c r="R2591" t="str">
        <f t="shared" si="243"/>
        <v>food trucks</v>
      </c>
      <c r="S2591" s="13">
        <f t="shared" si="244"/>
        <v>42422.536192129628</v>
      </c>
      <c r="T2591" s="13">
        <f t="shared" si="245"/>
        <v>42452.494525462964</v>
      </c>
    </row>
    <row r="2592" spans="1:20" ht="48">
      <c r="A2592">
        <v>2590</v>
      </c>
      <c r="B2592" s="1" t="s">
        <v>2590</v>
      </c>
      <c r="C2592" s="1" t="s">
        <v>6700</v>
      </c>
      <c r="D2592" s="4">
        <v>3000</v>
      </c>
      <c r="E2592" s="4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3">
        <f t="shared" si="240"/>
        <v>0</v>
      </c>
      <c r="P2592" s="5" t="e">
        <f t="shared" si="241"/>
        <v>#DIV/0!</v>
      </c>
      <c r="Q2592" s="3" t="str">
        <f t="shared" si="242"/>
        <v>food</v>
      </c>
      <c r="R2592" t="str">
        <f t="shared" si="243"/>
        <v>food trucks</v>
      </c>
      <c r="S2592" s="13">
        <f t="shared" si="244"/>
        <v>42388.589085648149</v>
      </c>
      <c r="T2592" s="13">
        <f t="shared" si="245"/>
        <v>42395.589085648149</v>
      </c>
    </row>
    <row r="2593" spans="1:20" ht="48">
      <c r="A2593">
        <v>2591</v>
      </c>
      <c r="B2593" s="1" t="s">
        <v>2591</v>
      </c>
      <c r="C2593" s="1" t="s">
        <v>6701</v>
      </c>
      <c r="D2593" s="4">
        <v>1500</v>
      </c>
      <c r="E2593" s="4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3">
        <f t="shared" si="240"/>
        <v>1.7333333333333333E-2</v>
      </c>
      <c r="P2593" s="5">
        <f t="shared" si="241"/>
        <v>13</v>
      </c>
      <c r="Q2593" s="3" t="str">
        <f t="shared" si="242"/>
        <v>food</v>
      </c>
      <c r="R2593" t="str">
        <f t="shared" si="243"/>
        <v>food trucks</v>
      </c>
      <c r="S2593" s="13">
        <f t="shared" si="244"/>
        <v>42382.906527777777</v>
      </c>
      <c r="T2593" s="13">
        <f t="shared" si="245"/>
        <v>42442.864861111113</v>
      </c>
    </row>
    <row r="2594" spans="1:20" ht="48">
      <c r="A2594">
        <v>2592</v>
      </c>
      <c r="B2594" s="1" t="s">
        <v>2592</v>
      </c>
      <c r="C2594" s="1" t="s">
        <v>6702</v>
      </c>
      <c r="D2594" s="4">
        <v>30000</v>
      </c>
      <c r="E2594" s="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3">
        <f t="shared" si="240"/>
        <v>1.6666666666666668E-3</v>
      </c>
      <c r="P2594" s="5">
        <f t="shared" si="241"/>
        <v>50</v>
      </c>
      <c r="Q2594" s="3" t="str">
        <f t="shared" si="242"/>
        <v>food</v>
      </c>
      <c r="R2594" t="str">
        <f t="shared" si="243"/>
        <v>food trucks</v>
      </c>
      <c r="S2594" s="13">
        <f t="shared" si="244"/>
        <v>41887.801168981481</v>
      </c>
      <c r="T2594" s="13">
        <f t="shared" si="245"/>
        <v>41917.801168981481</v>
      </c>
    </row>
    <row r="2595" spans="1:20" ht="48">
      <c r="A2595">
        <v>2593</v>
      </c>
      <c r="B2595" s="1" t="s">
        <v>2593</v>
      </c>
      <c r="C2595" s="1" t="s">
        <v>6703</v>
      </c>
      <c r="D2595" s="4">
        <v>10000</v>
      </c>
      <c r="E2595" s="4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3">
        <f t="shared" si="240"/>
        <v>0</v>
      </c>
      <c r="P2595" s="5" t="e">
        <f t="shared" si="241"/>
        <v>#DIV/0!</v>
      </c>
      <c r="Q2595" s="3" t="str">
        <f t="shared" si="242"/>
        <v>food</v>
      </c>
      <c r="R2595" t="str">
        <f t="shared" si="243"/>
        <v>food trucks</v>
      </c>
      <c r="S2595" s="13">
        <f t="shared" si="244"/>
        <v>42089.84520833334</v>
      </c>
      <c r="T2595" s="13">
        <f t="shared" si="245"/>
        <v>42119.84520833334</v>
      </c>
    </row>
    <row r="2596" spans="1:20" ht="48">
      <c r="A2596">
        <v>2594</v>
      </c>
      <c r="B2596" s="1" t="s">
        <v>2594</v>
      </c>
      <c r="C2596" s="1" t="s">
        <v>6704</v>
      </c>
      <c r="D2596" s="4">
        <v>80000</v>
      </c>
      <c r="E2596" s="4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3">
        <f t="shared" si="240"/>
        <v>1.2500000000000001E-5</v>
      </c>
      <c r="P2596" s="5">
        <f t="shared" si="241"/>
        <v>1</v>
      </c>
      <c r="Q2596" s="3" t="str">
        <f t="shared" si="242"/>
        <v>food</v>
      </c>
      <c r="R2596" t="str">
        <f t="shared" si="243"/>
        <v>food trucks</v>
      </c>
      <c r="S2596" s="13">
        <f t="shared" si="244"/>
        <v>41828.967916666668</v>
      </c>
      <c r="T2596" s="13">
        <f t="shared" si="245"/>
        <v>41858.967916666668</v>
      </c>
    </row>
    <row r="2597" spans="1:20" ht="32">
      <c r="A2597">
        <v>2595</v>
      </c>
      <c r="B2597" s="1" t="s">
        <v>2595</v>
      </c>
      <c r="C2597" s="1" t="s">
        <v>6705</v>
      </c>
      <c r="D2597" s="4">
        <v>15000</v>
      </c>
      <c r="E2597" s="4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3">
        <f t="shared" si="240"/>
        <v>0.12166666666666667</v>
      </c>
      <c r="P2597" s="5">
        <f t="shared" si="241"/>
        <v>96.05263157894737</v>
      </c>
      <c r="Q2597" s="3" t="str">
        <f t="shared" si="242"/>
        <v>food</v>
      </c>
      <c r="R2597" t="str">
        <f t="shared" si="243"/>
        <v>food trucks</v>
      </c>
      <c r="S2597" s="13">
        <f t="shared" si="244"/>
        <v>42760.244212962964</v>
      </c>
      <c r="T2597" s="13">
        <f t="shared" si="245"/>
        <v>42790.244212962964</v>
      </c>
    </row>
    <row r="2598" spans="1:20" ht="48">
      <c r="A2598">
        <v>2596</v>
      </c>
      <c r="B2598" s="1" t="s">
        <v>2596</v>
      </c>
      <c r="C2598" s="1" t="s">
        <v>6706</v>
      </c>
      <c r="D2598" s="4">
        <v>35000</v>
      </c>
      <c r="E2598" s="4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3">
        <f t="shared" si="240"/>
        <v>0.23588571428571428</v>
      </c>
      <c r="P2598" s="5">
        <f t="shared" si="241"/>
        <v>305.77777777777777</v>
      </c>
      <c r="Q2598" s="3" t="str">
        <f t="shared" si="242"/>
        <v>food</v>
      </c>
      <c r="R2598" t="str">
        <f t="shared" si="243"/>
        <v>food trucks</v>
      </c>
      <c r="S2598" s="13">
        <f t="shared" si="244"/>
        <v>41828.664456018516</v>
      </c>
      <c r="T2598" s="13">
        <f t="shared" si="245"/>
        <v>41858.664456018516</v>
      </c>
    </row>
    <row r="2599" spans="1:20" ht="48">
      <c r="A2599">
        <v>2597</v>
      </c>
      <c r="B2599" s="1" t="s">
        <v>2597</v>
      </c>
      <c r="C2599" s="1" t="s">
        <v>6707</v>
      </c>
      <c r="D2599" s="4">
        <v>1500</v>
      </c>
      <c r="E2599" s="4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3">
        <f t="shared" si="240"/>
        <v>5.6666666666666664E-2</v>
      </c>
      <c r="P2599" s="5">
        <f t="shared" si="241"/>
        <v>12.142857142857142</v>
      </c>
      <c r="Q2599" s="3" t="str">
        <f t="shared" si="242"/>
        <v>food</v>
      </c>
      <c r="R2599" t="str">
        <f t="shared" si="243"/>
        <v>food trucks</v>
      </c>
      <c r="S2599" s="13">
        <f t="shared" si="244"/>
        <v>42510.341631944444</v>
      </c>
      <c r="T2599" s="13">
        <f t="shared" si="245"/>
        <v>42540.341631944444</v>
      </c>
    </row>
    <row r="2600" spans="1:20" ht="32">
      <c r="A2600">
        <v>2598</v>
      </c>
      <c r="B2600" s="1" t="s">
        <v>2598</v>
      </c>
      <c r="C2600" s="1" t="s">
        <v>6708</v>
      </c>
      <c r="D2600" s="4">
        <v>3000</v>
      </c>
      <c r="E2600" s="4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3">
        <f t="shared" si="240"/>
        <v>0.39</v>
      </c>
      <c r="P2600" s="5">
        <f t="shared" si="241"/>
        <v>83.571428571428569</v>
      </c>
      <c r="Q2600" s="3" t="str">
        <f t="shared" si="242"/>
        <v>food</v>
      </c>
      <c r="R2600" t="str">
        <f t="shared" si="243"/>
        <v>food trucks</v>
      </c>
      <c r="S2600" s="13">
        <f t="shared" si="244"/>
        <v>42240.840289351851</v>
      </c>
      <c r="T2600" s="13">
        <f t="shared" si="245"/>
        <v>42270.840289351851</v>
      </c>
    </row>
    <row r="2601" spans="1:20" ht="32">
      <c r="A2601">
        <v>2599</v>
      </c>
      <c r="B2601" s="1" t="s">
        <v>2599</v>
      </c>
      <c r="C2601" s="1" t="s">
        <v>6709</v>
      </c>
      <c r="D2601" s="4">
        <v>9041</v>
      </c>
      <c r="E2601" s="4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3">
        <f t="shared" si="240"/>
        <v>9.9546510341776348E-3</v>
      </c>
      <c r="P2601" s="5">
        <f t="shared" si="241"/>
        <v>18</v>
      </c>
      <c r="Q2601" s="3" t="str">
        <f t="shared" si="242"/>
        <v>food</v>
      </c>
      <c r="R2601" t="str">
        <f t="shared" si="243"/>
        <v>food trucks</v>
      </c>
      <c r="S2601" s="13">
        <f t="shared" si="244"/>
        <v>41809.754016203704</v>
      </c>
      <c r="T2601" s="13">
        <f t="shared" si="245"/>
        <v>41854.754016203704</v>
      </c>
    </row>
    <row r="2602" spans="1:20" ht="32">
      <c r="A2602">
        <v>2600</v>
      </c>
      <c r="B2602" s="1" t="s">
        <v>2600</v>
      </c>
      <c r="C2602" s="1" t="s">
        <v>6710</v>
      </c>
      <c r="D2602" s="4">
        <v>50000</v>
      </c>
      <c r="E2602" s="4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3">
        <f t="shared" si="240"/>
        <v>6.9320000000000007E-2</v>
      </c>
      <c r="P2602" s="5">
        <f t="shared" si="241"/>
        <v>115.53333333333333</v>
      </c>
      <c r="Q2602" s="3" t="str">
        <f t="shared" si="242"/>
        <v>food</v>
      </c>
      <c r="R2602" t="str">
        <f t="shared" si="243"/>
        <v>food trucks</v>
      </c>
      <c r="S2602" s="13">
        <f t="shared" si="244"/>
        <v>42394.900462962964</v>
      </c>
      <c r="T2602" s="13">
        <f t="shared" si="245"/>
        <v>42454.858796296292</v>
      </c>
    </row>
    <row r="2603" spans="1:20" ht="48">
      <c r="A2603">
        <v>2601</v>
      </c>
      <c r="B2603" s="1" t="s">
        <v>2601</v>
      </c>
      <c r="C2603" s="1" t="s">
        <v>6711</v>
      </c>
      <c r="D2603" s="4">
        <v>500</v>
      </c>
      <c r="E2603" s="4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3">
        <f t="shared" si="240"/>
        <v>6.6139999999999999</v>
      </c>
      <c r="P2603" s="5">
        <f t="shared" si="241"/>
        <v>21.900662251655628</v>
      </c>
      <c r="Q2603" s="3" t="str">
        <f t="shared" si="242"/>
        <v>technology</v>
      </c>
      <c r="R2603" t="str">
        <f t="shared" si="243"/>
        <v>space exploration</v>
      </c>
      <c r="S2603" s="13">
        <f t="shared" si="244"/>
        <v>41150.902187499996</v>
      </c>
      <c r="T2603" s="13">
        <f t="shared" si="245"/>
        <v>41165.165972222225</v>
      </c>
    </row>
    <row r="2604" spans="1:20" ht="48">
      <c r="A2604">
        <v>2602</v>
      </c>
      <c r="B2604" s="1" t="s">
        <v>2602</v>
      </c>
      <c r="C2604" s="1" t="s">
        <v>6712</v>
      </c>
      <c r="D2604" s="4">
        <v>12000</v>
      </c>
      <c r="E2604" s="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3">
        <f t="shared" si="240"/>
        <v>3.2609166666666667</v>
      </c>
      <c r="P2604" s="5">
        <f t="shared" si="241"/>
        <v>80.022494887525568</v>
      </c>
      <c r="Q2604" s="3" t="str">
        <f t="shared" si="242"/>
        <v>technology</v>
      </c>
      <c r="R2604" t="str">
        <f t="shared" si="243"/>
        <v>space exploration</v>
      </c>
      <c r="S2604" s="13">
        <f t="shared" si="244"/>
        <v>41915.747314814813</v>
      </c>
      <c r="T2604" s="13">
        <f t="shared" si="245"/>
        <v>41955.888888888891</v>
      </c>
    </row>
    <row r="2605" spans="1:20" ht="32">
      <c r="A2605">
        <v>2603</v>
      </c>
      <c r="B2605" s="1" t="s">
        <v>2603</v>
      </c>
      <c r="C2605" s="1" t="s">
        <v>6713</v>
      </c>
      <c r="D2605" s="4">
        <v>1750</v>
      </c>
      <c r="E2605" s="4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3">
        <f t="shared" si="240"/>
        <v>1.0148571428571429</v>
      </c>
      <c r="P2605" s="5">
        <f t="shared" si="241"/>
        <v>35.520000000000003</v>
      </c>
      <c r="Q2605" s="3" t="str">
        <f t="shared" si="242"/>
        <v>technology</v>
      </c>
      <c r="R2605" t="str">
        <f t="shared" si="243"/>
        <v>space exploration</v>
      </c>
      <c r="S2605" s="13">
        <f t="shared" si="244"/>
        <v>41617.912662037037</v>
      </c>
      <c r="T2605" s="13">
        <f t="shared" si="245"/>
        <v>41631.912662037037</v>
      </c>
    </row>
    <row r="2606" spans="1:20" ht="48">
      <c r="A2606">
        <v>2604</v>
      </c>
      <c r="B2606" s="1" t="s">
        <v>2604</v>
      </c>
      <c r="C2606" s="1" t="s">
        <v>6714</v>
      </c>
      <c r="D2606" s="4">
        <v>20000</v>
      </c>
      <c r="E2606" s="4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3">
        <f t="shared" si="240"/>
        <v>1.0421799999999999</v>
      </c>
      <c r="P2606" s="5">
        <f t="shared" si="241"/>
        <v>64.933333333333323</v>
      </c>
      <c r="Q2606" s="3" t="str">
        <f t="shared" si="242"/>
        <v>technology</v>
      </c>
      <c r="R2606" t="str">
        <f t="shared" si="243"/>
        <v>space exploration</v>
      </c>
      <c r="S2606" s="13">
        <f t="shared" si="244"/>
        <v>40998.051192129627</v>
      </c>
      <c r="T2606" s="13">
        <f t="shared" si="245"/>
        <v>41028.051192129627</v>
      </c>
    </row>
    <row r="2607" spans="1:20" ht="48">
      <c r="A2607">
        <v>2605</v>
      </c>
      <c r="B2607" s="1" t="s">
        <v>2605</v>
      </c>
      <c r="C2607" s="1" t="s">
        <v>6715</v>
      </c>
      <c r="D2607" s="4">
        <v>100000</v>
      </c>
      <c r="E2607" s="4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3">
        <f t="shared" si="240"/>
        <v>1.0742157000000001</v>
      </c>
      <c r="P2607" s="5">
        <f t="shared" si="241"/>
        <v>60.965703745743475</v>
      </c>
      <c r="Q2607" s="3" t="str">
        <f t="shared" si="242"/>
        <v>technology</v>
      </c>
      <c r="R2607" t="str">
        <f t="shared" si="243"/>
        <v>space exploration</v>
      </c>
      <c r="S2607" s="13">
        <f t="shared" si="244"/>
        <v>42508.541550925926</v>
      </c>
      <c r="T2607" s="13">
        <f t="shared" si="245"/>
        <v>42538.541550925926</v>
      </c>
    </row>
    <row r="2608" spans="1:20" ht="64">
      <c r="A2608">
        <v>2606</v>
      </c>
      <c r="B2608" s="1" t="s">
        <v>2606</v>
      </c>
      <c r="C2608" s="1" t="s">
        <v>6716</v>
      </c>
      <c r="D2608" s="4">
        <v>11000</v>
      </c>
      <c r="E2608" s="4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3">
        <f t="shared" si="240"/>
        <v>1.1005454545454545</v>
      </c>
      <c r="P2608" s="5">
        <f t="shared" si="241"/>
        <v>31.444155844155844</v>
      </c>
      <c r="Q2608" s="3" t="str">
        <f t="shared" si="242"/>
        <v>technology</v>
      </c>
      <c r="R2608" t="str">
        <f t="shared" si="243"/>
        <v>space exploration</v>
      </c>
      <c r="S2608" s="13">
        <f t="shared" si="244"/>
        <v>41726.712754629632</v>
      </c>
      <c r="T2608" s="13">
        <f t="shared" si="245"/>
        <v>41758.712754629632</v>
      </c>
    </row>
    <row r="2609" spans="1:20" ht="48">
      <c r="A2609">
        <v>2607</v>
      </c>
      <c r="B2609" s="1" t="s">
        <v>2607</v>
      </c>
      <c r="C2609" s="1" t="s">
        <v>6717</v>
      </c>
      <c r="D2609" s="4">
        <v>8000</v>
      </c>
      <c r="E2609" s="4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3">
        <f t="shared" si="240"/>
        <v>4.077</v>
      </c>
      <c r="P2609" s="5">
        <f t="shared" si="241"/>
        <v>81.949748743718587</v>
      </c>
      <c r="Q2609" s="3" t="str">
        <f t="shared" si="242"/>
        <v>technology</v>
      </c>
      <c r="R2609" t="str">
        <f t="shared" si="243"/>
        <v>space exploration</v>
      </c>
      <c r="S2609" s="13">
        <f t="shared" si="244"/>
        <v>42184.874675925923</v>
      </c>
      <c r="T2609" s="13">
        <f t="shared" si="245"/>
        <v>42228.083333333328</v>
      </c>
    </row>
    <row r="2610" spans="1:20" ht="48">
      <c r="A2610">
        <v>2608</v>
      </c>
      <c r="B2610" s="1" t="s">
        <v>2608</v>
      </c>
      <c r="C2610" s="1" t="s">
        <v>6718</v>
      </c>
      <c r="D2610" s="4">
        <v>8000</v>
      </c>
      <c r="E2610" s="4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3">
        <f t="shared" si="240"/>
        <v>2.2392500000000002</v>
      </c>
      <c r="P2610" s="5">
        <f t="shared" si="241"/>
        <v>58.92763157894737</v>
      </c>
      <c r="Q2610" s="3" t="str">
        <f t="shared" si="242"/>
        <v>technology</v>
      </c>
      <c r="R2610" t="str">
        <f t="shared" si="243"/>
        <v>space exploration</v>
      </c>
      <c r="S2610" s="13">
        <f t="shared" si="244"/>
        <v>42767.801712962959</v>
      </c>
      <c r="T2610" s="13">
        <f t="shared" si="245"/>
        <v>42809</v>
      </c>
    </row>
    <row r="2611" spans="1:20" ht="48">
      <c r="A2611">
        <v>2609</v>
      </c>
      <c r="B2611" s="1" t="s">
        <v>2609</v>
      </c>
      <c r="C2611" s="1" t="s">
        <v>6719</v>
      </c>
      <c r="D2611" s="4">
        <v>35000</v>
      </c>
      <c r="E2611" s="4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3">
        <f t="shared" si="240"/>
        <v>3.038011142857143</v>
      </c>
      <c r="P2611" s="5">
        <f t="shared" si="241"/>
        <v>157.29347633136095</v>
      </c>
      <c r="Q2611" s="3" t="str">
        <f t="shared" si="242"/>
        <v>technology</v>
      </c>
      <c r="R2611" t="str">
        <f t="shared" si="243"/>
        <v>space exploration</v>
      </c>
      <c r="S2611" s="13">
        <f t="shared" si="244"/>
        <v>41075.237858796296</v>
      </c>
      <c r="T2611" s="13">
        <f t="shared" si="245"/>
        <v>41105.237858796296</v>
      </c>
    </row>
    <row r="2612" spans="1:20" ht="32">
      <c r="A2612">
        <v>2610</v>
      </c>
      <c r="B2612" s="1" t="s">
        <v>2610</v>
      </c>
      <c r="C2612" s="1" t="s">
        <v>6720</v>
      </c>
      <c r="D2612" s="4">
        <v>22765</v>
      </c>
      <c r="E2612" s="4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3">
        <f t="shared" si="240"/>
        <v>1.4132510432681749</v>
      </c>
      <c r="P2612" s="5">
        <f t="shared" si="241"/>
        <v>55.758509532062391</v>
      </c>
      <c r="Q2612" s="3" t="str">
        <f t="shared" si="242"/>
        <v>technology</v>
      </c>
      <c r="R2612" t="str">
        <f t="shared" si="243"/>
        <v>space exploration</v>
      </c>
      <c r="S2612" s="13">
        <f t="shared" si="244"/>
        <v>42564.881076388891</v>
      </c>
      <c r="T2612" s="13">
        <f t="shared" si="245"/>
        <v>42604.290972222225</v>
      </c>
    </row>
    <row r="2613" spans="1:20" ht="48">
      <c r="A2613">
        <v>2611</v>
      </c>
      <c r="B2613" s="1" t="s">
        <v>2611</v>
      </c>
      <c r="C2613" s="1" t="s">
        <v>6721</v>
      </c>
      <c r="D2613" s="4">
        <v>11000</v>
      </c>
      <c r="E2613" s="4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3">
        <f t="shared" si="240"/>
        <v>27.906363636363636</v>
      </c>
      <c r="P2613" s="5">
        <f t="shared" si="241"/>
        <v>83.802893802893806</v>
      </c>
      <c r="Q2613" s="3" t="str">
        <f t="shared" si="242"/>
        <v>technology</v>
      </c>
      <c r="R2613" t="str">
        <f t="shared" si="243"/>
        <v>space exploration</v>
      </c>
      <c r="S2613" s="13">
        <f t="shared" si="244"/>
        <v>42704.335810185185</v>
      </c>
      <c r="T2613" s="13">
        <f t="shared" si="245"/>
        <v>42737.957638888889</v>
      </c>
    </row>
    <row r="2614" spans="1:20" ht="48">
      <c r="A2614">
        <v>2612</v>
      </c>
      <c r="B2614" s="1" t="s">
        <v>2612</v>
      </c>
      <c r="C2614" s="1" t="s">
        <v>6722</v>
      </c>
      <c r="D2614" s="4">
        <v>10000</v>
      </c>
      <c r="E2614" s="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3">
        <f t="shared" si="240"/>
        <v>1.7176130000000001</v>
      </c>
      <c r="P2614" s="5">
        <f t="shared" si="241"/>
        <v>58.422210884353746</v>
      </c>
      <c r="Q2614" s="3" t="str">
        <f t="shared" si="242"/>
        <v>technology</v>
      </c>
      <c r="R2614" t="str">
        <f t="shared" si="243"/>
        <v>space exploration</v>
      </c>
      <c r="S2614" s="13">
        <f t="shared" si="244"/>
        <v>41982.143171296295</v>
      </c>
      <c r="T2614" s="13">
        <f t="shared" si="245"/>
        <v>42013.143171296295</v>
      </c>
    </row>
    <row r="2615" spans="1:20" ht="48">
      <c r="A2615">
        <v>2613</v>
      </c>
      <c r="B2615" s="1" t="s">
        <v>2613</v>
      </c>
      <c r="C2615" s="1" t="s">
        <v>6723</v>
      </c>
      <c r="D2615" s="4">
        <v>7500</v>
      </c>
      <c r="E2615" s="4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3">
        <f t="shared" si="240"/>
        <v>1.0101333333333333</v>
      </c>
      <c r="P2615" s="5">
        <f t="shared" si="241"/>
        <v>270.57142857142856</v>
      </c>
      <c r="Q2615" s="3" t="str">
        <f t="shared" si="242"/>
        <v>technology</v>
      </c>
      <c r="R2615" t="str">
        <f t="shared" si="243"/>
        <v>space exploration</v>
      </c>
      <c r="S2615" s="13">
        <f t="shared" si="244"/>
        <v>41143.81821759259</v>
      </c>
      <c r="T2615" s="13">
        <f t="shared" si="245"/>
        <v>41173.81821759259</v>
      </c>
    </row>
    <row r="2616" spans="1:20" ht="48">
      <c r="A2616">
        <v>2614</v>
      </c>
      <c r="B2616" s="1" t="s">
        <v>2614</v>
      </c>
      <c r="C2616" s="1" t="s">
        <v>6724</v>
      </c>
      <c r="D2616" s="4">
        <v>10500</v>
      </c>
      <c r="E2616" s="4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3">
        <f t="shared" si="240"/>
        <v>1.02</v>
      </c>
      <c r="P2616" s="5">
        <f t="shared" si="241"/>
        <v>107.1</v>
      </c>
      <c r="Q2616" s="3" t="str">
        <f t="shared" si="242"/>
        <v>technology</v>
      </c>
      <c r="R2616" t="str">
        <f t="shared" si="243"/>
        <v>space exploration</v>
      </c>
      <c r="S2616" s="13">
        <f t="shared" si="244"/>
        <v>41730.708472222221</v>
      </c>
      <c r="T2616" s="13">
        <f t="shared" si="245"/>
        <v>41759.208333333336</v>
      </c>
    </row>
    <row r="2617" spans="1:20" ht="48">
      <c r="A2617">
        <v>2615</v>
      </c>
      <c r="B2617" s="1" t="s">
        <v>2615</v>
      </c>
      <c r="C2617" s="1" t="s">
        <v>6725</v>
      </c>
      <c r="D2617" s="4">
        <v>2001</v>
      </c>
      <c r="E2617" s="4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3">
        <f t="shared" si="240"/>
        <v>1.6976511744127936</v>
      </c>
      <c r="P2617" s="5">
        <f t="shared" si="241"/>
        <v>47.180555555555557</v>
      </c>
      <c r="Q2617" s="3" t="str">
        <f t="shared" si="242"/>
        <v>technology</v>
      </c>
      <c r="R2617" t="str">
        <f t="shared" si="243"/>
        <v>space exploration</v>
      </c>
      <c r="S2617" s="13">
        <f t="shared" si="244"/>
        <v>42453.49726851852</v>
      </c>
      <c r="T2617" s="13">
        <f t="shared" si="245"/>
        <v>42490.5</v>
      </c>
    </row>
    <row r="2618" spans="1:20" ht="48">
      <c r="A2618">
        <v>2616</v>
      </c>
      <c r="B2618" s="1" t="s">
        <v>2616</v>
      </c>
      <c r="C2618" s="1" t="s">
        <v>6726</v>
      </c>
      <c r="D2618" s="4">
        <v>25000</v>
      </c>
      <c r="E2618" s="4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3">
        <f t="shared" si="240"/>
        <v>1.14534</v>
      </c>
      <c r="P2618" s="5">
        <f t="shared" si="241"/>
        <v>120.30882352941177</v>
      </c>
      <c r="Q2618" s="3" t="str">
        <f t="shared" si="242"/>
        <v>technology</v>
      </c>
      <c r="R2618" t="str">
        <f t="shared" si="243"/>
        <v>space exploration</v>
      </c>
      <c r="S2618" s="13">
        <f t="shared" si="244"/>
        <v>42211.99454861111</v>
      </c>
      <c r="T2618" s="13">
        <f t="shared" si="245"/>
        <v>42241.99454861111</v>
      </c>
    </row>
    <row r="2619" spans="1:20" ht="48">
      <c r="A2619">
        <v>2617</v>
      </c>
      <c r="B2619" s="1" t="s">
        <v>2617</v>
      </c>
      <c r="C2619" s="1" t="s">
        <v>6727</v>
      </c>
      <c r="D2619" s="4">
        <v>500</v>
      </c>
      <c r="E2619" s="4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3">
        <f t="shared" si="240"/>
        <v>8.7759999999999998</v>
      </c>
      <c r="P2619" s="5">
        <f t="shared" si="241"/>
        <v>27.59748427672956</v>
      </c>
      <c r="Q2619" s="3" t="str">
        <f t="shared" si="242"/>
        <v>technology</v>
      </c>
      <c r="R2619" t="str">
        <f t="shared" si="243"/>
        <v>space exploration</v>
      </c>
      <c r="S2619" s="13">
        <f t="shared" si="244"/>
        <v>41902.874432870369</v>
      </c>
      <c r="T2619" s="13">
        <f t="shared" si="245"/>
        <v>41932.874432870369</v>
      </c>
    </row>
    <row r="2620" spans="1:20" ht="32">
      <c r="A2620">
        <v>2618</v>
      </c>
      <c r="B2620" s="1" t="s">
        <v>2618</v>
      </c>
      <c r="C2620" s="1" t="s">
        <v>6728</v>
      </c>
      <c r="D2620" s="4">
        <v>15000</v>
      </c>
      <c r="E2620" s="4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3">
        <f t="shared" si="240"/>
        <v>1.0538666666666667</v>
      </c>
      <c r="P2620" s="5">
        <f t="shared" si="241"/>
        <v>205.2987012987013</v>
      </c>
      <c r="Q2620" s="3" t="str">
        <f t="shared" si="242"/>
        <v>technology</v>
      </c>
      <c r="R2620" t="str">
        <f t="shared" si="243"/>
        <v>space exploration</v>
      </c>
      <c r="S2620" s="13">
        <f t="shared" si="244"/>
        <v>42279.792372685188</v>
      </c>
      <c r="T2620" s="13">
        <f t="shared" si="245"/>
        <v>42339.834039351852</v>
      </c>
    </row>
    <row r="2621" spans="1:20" ht="48">
      <c r="A2621">
        <v>2619</v>
      </c>
      <c r="B2621" s="1" t="s">
        <v>2619</v>
      </c>
      <c r="C2621" s="1" t="s">
        <v>6729</v>
      </c>
      <c r="D2621" s="4">
        <v>1000</v>
      </c>
      <c r="E2621" s="4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3">
        <f t="shared" si="240"/>
        <v>1.8839999999999999</v>
      </c>
      <c r="P2621" s="5">
        <f t="shared" si="241"/>
        <v>35.547169811320757</v>
      </c>
      <c r="Q2621" s="3" t="str">
        <f t="shared" si="242"/>
        <v>technology</v>
      </c>
      <c r="R2621" t="str">
        <f t="shared" si="243"/>
        <v>space exploration</v>
      </c>
      <c r="S2621" s="13">
        <f t="shared" si="244"/>
        <v>42273.884305555555</v>
      </c>
      <c r="T2621" s="13">
        <f t="shared" si="245"/>
        <v>42300.458333333328</v>
      </c>
    </row>
    <row r="2622" spans="1:20" ht="48">
      <c r="A2622">
        <v>2620</v>
      </c>
      <c r="B2622" s="1" t="s">
        <v>2620</v>
      </c>
      <c r="C2622" s="1" t="s">
        <v>6730</v>
      </c>
      <c r="D2622" s="4">
        <v>65000</v>
      </c>
      <c r="E2622" s="4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3">
        <f t="shared" si="240"/>
        <v>1.436523076923077</v>
      </c>
      <c r="P2622" s="5">
        <f t="shared" si="241"/>
        <v>74.639488409272587</v>
      </c>
      <c r="Q2622" s="3" t="str">
        <f t="shared" si="242"/>
        <v>technology</v>
      </c>
      <c r="R2622" t="str">
        <f t="shared" si="243"/>
        <v>space exploration</v>
      </c>
      <c r="S2622" s="13">
        <f t="shared" si="244"/>
        <v>42251.16715277778</v>
      </c>
      <c r="T2622" s="13">
        <f t="shared" si="245"/>
        <v>42288.041666666672</v>
      </c>
    </row>
    <row r="2623" spans="1:20" ht="48">
      <c r="A2623">
        <v>2621</v>
      </c>
      <c r="B2623" s="1" t="s">
        <v>2621</v>
      </c>
      <c r="C2623" s="1" t="s">
        <v>6731</v>
      </c>
      <c r="D2623" s="4">
        <v>15000</v>
      </c>
      <c r="E2623" s="4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3">
        <f t="shared" si="240"/>
        <v>1.4588000000000001</v>
      </c>
      <c r="P2623" s="5">
        <f t="shared" si="241"/>
        <v>47.058064516129029</v>
      </c>
      <c r="Q2623" s="3" t="str">
        <f t="shared" si="242"/>
        <v>technology</v>
      </c>
      <c r="R2623" t="str">
        <f t="shared" si="243"/>
        <v>space exploration</v>
      </c>
      <c r="S2623" s="13">
        <f t="shared" si="244"/>
        <v>42115.74754629629</v>
      </c>
      <c r="T2623" s="13">
        <f t="shared" si="245"/>
        <v>42145.74754629629</v>
      </c>
    </row>
    <row r="2624" spans="1:20" ht="48">
      <c r="A2624">
        <v>2622</v>
      </c>
      <c r="B2624" s="1" t="s">
        <v>2622</v>
      </c>
      <c r="C2624" s="1" t="s">
        <v>6732</v>
      </c>
      <c r="D2624" s="4">
        <v>1500</v>
      </c>
      <c r="E2624" s="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3">
        <f t="shared" si="240"/>
        <v>1.3118399999999999</v>
      </c>
      <c r="P2624" s="5">
        <f t="shared" si="241"/>
        <v>26.591351351351353</v>
      </c>
      <c r="Q2624" s="3" t="str">
        <f t="shared" si="242"/>
        <v>technology</v>
      </c>
      <c r="R2624" t="str">
        <f t="shared" si="243"/>
        <v>space exploration</v>
      </c>
      <c r="S2624" s="13">
        <f t="shared" si="244"/>
        <v>42689.74324074074</v>
      </c>
      <c r="T2624" s="13">
        <f t="shared" si="245"/>
        <v>42734.74324074074</v>
      </c>
    </row>
    <row r="2625" spans="1:20" ht="48">
      <c r="A2625">
        <v>2623</v>
      </c>
      <c r="B2625" s="1" t="s">
        <v>2623</v>
      </c>
      <c r="C2625" s="1" t="s">
        <v>6733</v>
      </c>
      <c r="D2625" s="4">
        <v>2000</v>
      </c>
      <c r="E2625" s="4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3">
        <f t="shared" si="240"/>
        <v>1.1399999999999999</v>
      </c>
      <c r="P2625" s="5">
        <f t="shared" si="241"/>
        <v>36.774193548387096</v>
      </c>
      <c r="Q2625" s="3" t="str">
        <f t="shared" si="242"/>
        <v>technology</v>
      </c>
      <c r="R2625" t="str">
        <f t="shared" si="243"/>
        <v>space exploration</v>
      </c>
      <c r="S2625" s="13">
        <f t="shared" si="244"/>
        <v>42692.256550925929</v>
      </c>
      <c r="T2625" s="13">
        <f t="shared" si="245"/>
        <v>42706.256550925929</v>
      </c>
    </row>
    <row r="2626" spans="1:20" ht="48">
      <c r="A2626">
        <v>2624</v>
      </c>
      <c r="B2626" s="1" t="s">
        <v>2624</v>
      </c>
      <c r="C2626" s="1" t="s">
        <v>6734</v>
      </c>
      <c r="D2626" s="4">
        <v>8000</v>
      </c>
      <c r="E2626" s="4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3">
        <f t="shared" si="240"/>
        <v>13.794206249999998</v>
      </c>
      <c r="P2626" s="5">
        <f t="shared" si="241"/>
        <v>31.820544982698959</v>
      </c>
      <c r="Q2626" s="3" t="str">
        <f t="shared" si="242"/>
        <v>technology</v>
      </c>
      <c r="R2626" t="str">
        <f t="shared" si="243"/>
        <v>space exploration</v>
      </c>
      <c r="S2626" s="13">
        <f t="shared" si="244"/>
        <v>41144.42155092593</v>
      </c>
      <c r="T2626" s="13">
        <f t="shared" si="245"/>
        <v>41165.42155092593</v>
      </c>
    </row>
    <row r="2627" spans="1:20" ht="48">
      <c r="A2627">
        <v>2625</v>
      </c>
      <c r="B2627" s="1" t="s">
        <v>2625</v>
      </c>
      <c r="C2627" s="1" t="s">
        <v>6735</v>
      </c>
      <c r="D2627" s="4">
        <v>150</v>
      </c>
      <c r="E2627" s="4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3">
        <f t="shared" ref="O2627:O2690" si="246">E2627/D2627</f>
        <v>9.56</v>
      </c>
      <c r="P2627" s="5">
        <f t="shared" ref="P2627:P2690" si="247">E2627/L2627</f>
        <v>27.576923076923077</v>
      </c>
      <c r="Q2627" s="3" t="str">
        <f t="shared" ref="Q2627:Q2690" si="248">LEFT(N2627,SEARCH("/",N2627)-1)</f>
        <v>technology</v>
      </c>
      <c r="R2627" t="str">
        <f t="shared" ref="R2627:R2690" si="249">RIGHT(N2627,LEN(N2627)-SEARCH("/",N2627))</f>
        <v>space exploration</v>
      </c>
      <c r="S2627" s="13">
        <f t="shared" ref="S2627:S2690" si="250">(((J2627/60)/60)/24)+DATE(1970,1,1)</f>
        <v>42658.810277777782</v>
      </c>
      <c r="T2627" s="13">
        <f t="shared" ref="T2627:T2690" si="251">(((I2627/60)/60)/24)+DATE(1970,1,1)</f>
        <v>42683.851944444439</v>
      </c>
    </row>
    <row r="2628" spans="1:20" ht="48">
      <c r="A2628">
        <v>2626</v>
      </c>
      <c r="B2628" s="1" t="s">
        <v>2626</v>
      </c>
      <c r="C2628" s="1" t="s">
        <v>6736</v>
      </c>
      <c r="D2628" s="4">
        <v>2500</v>
      </c>
      <c r="E2628" s="4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3">
        <f t="shared" si="246"/>
        <v>1.1200000000000001</v>
      </c>
      <c r="P2628" s="5">
        <f t="shared" si="247"/>
        <v>56</v>
      </c>
      <c r="Q2628" s="3" t="str">
        <f t="shared" si="248"/>
        <v>technology</v>
      </c>
      <c r="R2628" t="str">
        <f t="shared" si="249"/>
        <v>space exploration</v>
      </c>
      <c r="S2628" s="13">
        <f t="shared" si="250"/>
        <v>42128.628113425926</v>
      </c>
      <c r="T2628" s="13">
        <f t="shared" si="251"/>
        <v>42158.628113425926</v>
      </c>
    </row>
    <row r="2629" spans="1:20" ht="48">
      <c r="A2629">
        <v>2627</v>
      </c>
      <c r="B2629" s="1" t="s">
        <v>2627</v>
      </c>
      <c r="C2629" s="1" t="s">
        <v>6737</v>
      </c>
      <c r="D2629" s="4">
        <v>150</v>
      </c>
      <c r="E2629" s="4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3">
        <f t="shared" si="246"/>
        <v>6.4666666666666668</v>
      </c>
      <c r="P2629" s="5">
        <f t="shared" si="247"/>
        <v>21.555555555555557</v>
      </c>
      <c r="Q2629" s="3" t="str">
        <f t="shared" si="248"/>
        <v>technology</v>
      </c>
      <c r="R2629" t="str">
        <f t="shared" si="249"/>
        <v>space exploration</v>
      </c>
      <c r="S2629" s="13">
        <f t="shared" si="250"/>
        <v>42304.829409722224</v>
      </c>
      <c r="T2629" s="13">
        <f t="shared" si="251"/>
        <v>42334.871076388896</v>
      </c>
    </row>
    <row r="2630" spans="1:20" ht="32">
      <c r="A2630">
        <v>2628</v>
      </c>
      <c r="B2630" s="1" t="s">
        <v>2628</v>
      </c>
      <c r="C2630" s="1" t="s">
        <v>6738</v>
      </c>
      <c r="D2630" s="4">
        <v>839</v>
      </c>
      <c r="E2630" s="4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3">
        <f t="shared" si="246"/>
        <v>1.1036948748510131</v>
      </c>
      <c r="P2630" s="5">
        <f t="shared" si="247"/>
        <v>44.095238095238095</v>
      </c>
      <c r="Q2630" s="3" t="str">
        <f t="shared" si="248"/>
        <v>technology</v>
      </c>
      <c r="R2630" t="str">
        <f t="shared" si="249"/>
        <v>space exploration</v>
      </c>
      <c r="S2630" s="13">
        <f t="shared" si="250"/>
        <v>41953.966053240743</v>
      </c>
      <c r="T2630" s="13">
        <f t="shared" si="251"/>
        <v>41973.966053240743</v>
      </c>
    </row>
    <row r="2631" spans="1:20" ht="32">
      <c r="A2631">
        <v>2629</v>
      </c>
      <c r="B2631" s="1" t="s">
        <v>2629</v>
      </c>
      <c r="C2631" s="1" t="s">
        <v>6739</v>
      </c>
      <c r="D2631" s="4">
        <v>5000</v>
      </c>
      <c r="E2631" s="4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3">
        <f t="shared" si="246"/>
        <v>1.2774000000000001</v>
      </c>
      <c r="P2631" s="5">
        <f t="shared" si="247"/>
        <v>63.87</v>
      </c>
      <c r="Q2631" s="3" t="str">
        <f t="shared" si="248"/>
        <v>technology</v>
      </c>
      <c r="R2631" t="str">
        <f t="shared" si="249"/>
        <v>space exploration</v>
      </c>
      <c r="S2631" s="13">
        <f t="shared" si="250"/>
        <v>42108.538449074069</v>
      </c>
      <c r="T2631" s="13">
        <f t="shared" si="251"/>
        <v>42138.538449074069</v>
      </c>
    </row>
    <row r="2632" spans="1:20" ht="48">
      <c r="A2632">
        <v>2630</v>
      </c>
      <c r="B2632" s="1" t="s">
        <v>2630</v>
      </c>
      <c r="C2632" s="1" t="s">
        <v>6740</v>
      </c>
      <c r="D2632" s="4">
        <v>2000</v>
      </c>
      <c r="E2632" s="4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3">
        <f t="shared" si="246"/>
        <v>1.579</v>
      </c>
      <c r="P2632" s="5">
        <f t="shared" si="247"/>
        <v>38.987654320987652</v>
      </c>
      <c r="Q2632" s="3" t="str">
        <f t="shared" si="248"/>
        <v>technology</v>
      </c>
      <c r="R2632" t="str">
        <f t="shared" si="249"/>
        <v>space exploration</v>
      </c>
      <c r="S2632" s="13">
        <f t="shared" si="250"/>
        <v>42524.105462962965</v>
      </c>
      <c r="T2632" s="13">
        <f t="shared" si="251"/>
        <v>42551.416666666672</v>
      </c>
    </row>
    <row r="2633" spans="1:20" ht="48">
      <c r="A2633">
        <v>2631</v>
      </c>
      <c r="B2633" s="1" t="s">
        <v>2631</v>
      </c>
      <c r="C2633" s="1" t="s">
        <v>6741</v>
      </c>
      <c r="D2633" s="4">
        <v>20000</v>
      </c>
      <c r="E2633" s="4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3">
        <f t="shared" si="246"/>
        <v>1.1466525000000001</v>
      </c>
      <c r="P2633" s="5">
        <f t="shared" si="247"/>
        <v>80.185489510489504</v>
      </c>
      <c r="Q2633" s="3" t="str">
        <f t="shared" si="248"/>
        <v>technology</v>
      </c>
      <c r="R2633" t="str">
        <f t="shared" si="249"/>
        <v>space exploration</v>
      </c>
      <c r="S2633" s="13">
        <f t="shared" si="250"/>
        <v>42218.169293981482</v>
      </c>
      <c r="T2633" s="13">
        <f t="shared" si="251"/>
        <v>42246.169293981482</v>
      </c>
    </row>
    <row r="2634" spans="1:20" ht="48">
      <c r="A2634">
        <v>2632</v>
      </c>
      <c r="B2634" s="1" t="s">
        <v>2632</v>
      </c>
      <c r="C2634" s="1" t="s">
        <v>6742</v>
      </c>
      <c r="D2634" s="4">
        <v>1070</v>
      </c>
      <c r="E2634" s="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3">
        <f t="shared" si="246"/>
        <v>1.3700934579439252</v>
      </c>
      <c r="P2634" s="5">
        <f t="shared" si="247"/>
        <v>34.904761904761905</v>
      </c>
      <c r="Q2634" s="3" t="str">
        <f t="shared" si="248"/>
        <v>technology</v>
      </c>
      <c r="R2634" t="str">
        <f t="shared" si="249"/>
        <v>space exploration</v>
      </c>
      <c r="S2634" s="13">
        <f t="shared" si="250"/>
        <v>42494.061793981484</v>
      </c>
      <c r="T2634" s="13">
        <f t="shared" si="251"/>
        <v>42519.061793981484</v>
      </c>
    </row>
    <row r="2635" spans="1:20" ht="48">
      <c r="A2635">
        <v>2633</v>
      </c>
      <c r="B2635" s="1" t="s">
        <v>2633</v>
      </c>
      <c r="C2635" s="1" t="s">
        <v>6743</v>
      </c>
      <c r="D2635" s="4">
        <v>5000</v>
      </c>
      <c r="E2635" s="4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3">
        <f t="shared" si="246"/>
        <v>3.5461999999999998</v>
      </c>
      <c r="P2635" s="5">
        <f t="shared" si="247"/>
        <v>89.100502512562812</v>
      </c>
      <c r="Q2635" s="3" t="str">
        <f t="shared" si="248"/>
        <v>technology</v>
      </c>
      <c r="R2635" t="str">
        <f t="shared" si="249"/>
        <v>space exploration</v>
      </c>
      <c r="S2635" s="13">
        <f t="shared" si="250"/>
        <v>41667.823287037041</v>
      </c>
      <c r="T2635" s="13">
        <f t="shared" si="251"/>
        <v>41697.958333333336</v>
      </c>
    </row>
    <row r="2636" spans="1:20" ht="48">
      <c r="A2636">
        <v>2634</v>
      </c>
      <c r="B2636" s="1" t="s">
        <v>2634</v>
      </c>
      <c r="C2636" s="1" t="s">
        <v>6744</v>
      </c>
      <c r="D2636" s="4">
        <v>930</v>
      </c>
      <c r="E2636" s="4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3">
        <f t="shared" si="246"/>
        <v>1.0602150537634409</v>
      </c>
      <c r="P2636" s="5">
        <f t="shared" si="247"/>
        <v>39.44</v>
      </c>
      <c r="Q2636" s="3" t="str">
        <f t="shared" si="248"/>
        <v>technology</v>
      </c>
      <c r="R2636" t="str">
        <f t="shared" si="249"/>
        <v>space exploration</v>
      </c>
      <c r="S2636" s="13">
        <f t="shared" si="250"/>
        <v>42612.656493055561</v>
      </c>
      <c r="T2636" s="13">
        <f t="shared" si="251"/>
        <v>42642.656493055561</v>
      </c>
    </row>
    <row r="2637" spans="1:20" ht="48">
      <c r="A2637">
        <v>2635</v>
      </c>
      <c r="B2637" s="1" t="s">
        <v>2635</v>
      </c>
      <c r="C2637" s="1" t="s">
        <v>6745</v>
      </c>
      <c r="D2637" s="4">
        <v>11500</v>
      </c>
      <c r="E2637" s="4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3">
        <f t="shared" si="246"/>
        <v>1</v>
      </c>
      <c r="P2637" s="5">
        <f t="shared" si="247"/>
        <v>136.9047619047619</v>
      </c>
      <c r="Q2637" s="3" t="str">
        <f t="shared" si="248"/>
        <v>technology</v>
      </c>
      <c r="R2637" t="str">
        <f t="shared" si="249"/>
        <v>space exploration</v>
      </c>
      <c r="S2637" s="13">
        <f t="shared" si="250"/>
        <v>42037.950937500005</v>
      </c>
      <c r="T2637" s="13">
        <f t="shared" si="251"/>
        <v>42072.909270833334</v>
      </c>
    </row>
    <row r="2638" spans="1:20" ht="48">
      <c r="A2638">
        <v>2636</v>
      </c>
      <c r="B2638" s="1" t="s">
        <v>2636</v>
      </c>
      <c r="C2638" s="1" t="s">
        <v>6746</v>
      </c>
      <c r="D2638" s="4">
        <v>1000</v>
      </c>
      <c r="E2638" s="4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3">
        <f t="shared" si="246"/>
        <v>1.873</v>
      </c>
      <c r="P2638" s="5">
        <f t="shared" si="247"/>
        <v>37.46</v>
      </c>
      <c r="Q2638" s="3" t="str">
        <f t="shared" si="248"/>
        <v>technology</v>
      </c>
      <c r="R2638" t="str">
        <f t="shared" si="249"/>
        <v>space exploration</v>
      </c>
      <c r="S2638" s="13">
        <f t="shared" si="250"/>
        <v>42636.614745370374</v>
      </c>
      <c r="T2638" s="13">
        <f t="shared" si="251"/>
        <v>42659.041666666672</v>
      </c>
    </row>
    <row r="2639" spans="1:20" ht="32">
      <c r="A2639">
        <v>2637</v>
      </c>
      <c r="B2639" s="1" t="s">
        <v>2637</v>
      </c>
      <c r="C2639" s="1" t="s">
        <v>6747</v>
      </c>
      <c r="D2639" s="4">
        <v>500</v>
      </c>
      <c r="E2639" s="4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3">
        <f t="shared" si="246"/>
        <v>1.6619999999999999</v>
      </c>
      <c r="P2639" s="5">
        <f t="shared" si="247"/>
        <v>31.96153846153846</v>
      </c>
      <c r="Q2639" s="3" t="str">
        <f t="shared" si="248"/>
        <v>technology</v>
      </c>
      <c r="R2639" t="str">
        <f t="shared" si="249"/>
        <v>space exploration</v>
      </c>
      <c r="S2639" s="13">
        <f t="shared" si="250"/>
        <v>42639.549479166672</v>
      </c>
      <c r="T2639" s="13">
        <f t="shared" si="251"/>
        <v>42655.549479166672</v>
      </c>
    </row>
    <row r="2640" spans="1:20" ht="48">
      <c r="A2640">
        <v>2638</v>
      </c>
      <c r="B2640" s="1" t="s">
        <v>2638</v>
      </c>
      <c r="C2640" s="1" t="s">
        <v>6748</v>
      </c>
      <c r="D2640" s="4">
        <v>347</v>
      </c>
      <c r="E2640" s="4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3">
        <f t="shared" si="246"/>
        <v>1.0172910662824208</v>
      </c>
      <c r="P2640" s="5">
        <f t="shared" si="247"/>
        <v>25.214285714285715</v>
      </c>
      <c r="Q2640" s="3" t="str">
        <f t="shared" si="248"/>
        <v>technology</v>
      </c>
      <c r="R2640" t="str">
        <f t="shared" si="249"/>
        <v>space exploration</v>
      </c>
      <c r="S2640" s="13">
        <f t="shared" si="250"/>
        <v>41989.913136574076</v>
      </c>
      <c r="T2640" s="13">
        <f t="shared" si="251"/>
        <v>42019.913136574076</v>
      </c>
    </row>
    <row r="2641" spans="1:20" ht="48">
      <c r="A2641">
        <v>2639</v>
      </c>
      <c r="B2641" s="1" t="s">
        <v>2639</v>
      </c>
      <c r="C2641" s="1" t="s">
        <v>6749</v>
      </c>
      <c r="D2641" s="4">
        <v>300</v>
      </c>
      <c r="E2641" s="4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3">
        <f t="shared" si="246"/>
        <v>1.64</v>
      </c>
      <c r="P2641" s="5">
        <f t="shared" si="247"/>
        <v>10.040816326530612</v>
      </c>
      <c r="Q2641" s="3" t="str">
        <f t="shared" si="248"/>
        <v>technology</v>
      </c>
      <c r="R2641" t="str">
        <f t="shared" si="249"/>
        <v>space exploration</v>
      </c>
      <c r="S2641" s="13">
        <f t="shared" si="250"/>
        <v>42024.86513888889</v>
      </c>
      <c r="T2641" s="13">
        <f t="shared" si="251"/>
        <v>42054.86513888889</v>
      </c>
    </row>
    <row r="2642" spans="1:20" ht="64">
      <c r="A2642">
        <v>2640</v>
      </c>
      <c r="B2642" s="1" t="s">
        <v>2640</v>
      </c>
      <c r="C2642" s="1" t="s">
        <v>6750</v>
      </c>
      <c r="D2642" s="4">
        <v>3000</v>
      </c>
      <c r="E2642" s="4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3">
        <f t="shared" si="246"/>
        <v>1.0566666666666666</v>
      </c>
      <c r="P2642" s="5">
        <f t="shared" si="247"/>
        <v>45.94202898550725</v>
      </c>
      <c r="Q2642" s="3" t="str">
        <f t="shared" si="248"/>
        <v>technology</v>
      </c>
      <c r="R2642" t="str">
        <f t="shared" si="249"/>
        <v>space exploration</v>
      </c>
      <c r="S2642" s="13">
        <f t="shared" si="250"/>
        <v>42103.160578703704</v>
      </c>
      <c r="T2642" s="13">
        <f t="shared" si="251"/>
        <v>42163.160578703704</v>
      </c>
    </row>
    <row r="2643" spans="1:20" ht="32">
      <c r="A2643">
        <v>2641</v>
      </c>
      <c r="B2643" s="1" t="s">
        <v>2641</v>
      </c>
      <c r="C2643" s="1" t="s">
        <v>6751</v>
      </c>
      <c r="D2643" s="4">
        <v>1500</v>
      </c>
      <c r="E2643" s="4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3">
        <f t="shared" si="246"/>
        <v>0.01</v>
      </c>
      <c r="P2643" s="5">
        <f t="shared" si="247"/>
        <v>15</v>
      </c>
      <c r="Q2643" s="3" t="str">
        <f t="shared" si="248"/>
        <v>technology</v>
      </c>
      <c r="R2643" t="str">
        <f t="shared" si="249"/>
        <v>space exploration</v>
      </c>
      <c r="S2643" s="13">
        <f t="shared" si="250"/>
        <v>41880.827118055553</v>
      </c>
      <c r="T2643" s="13">
        <f t="shared" si="251"/>
        <v>41897.839583333334</v>
      </c>
    </row>
    <row r="2644" spans="1:20" ht="64">
      <c r="A2644">
        <v>2642</v>
      </c>
      <c r="B2644" s="1" t="s">
        <v>2642</v>
      </c>
      <c r="C2644" s="1" t="s">
        <v>6752</v>
      </c>
      <c r="D2644" s="4">
        <v>500000</v>
      </c>
      <c r="E2644" s="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3">
        <f t="shared" si="246"/>
        <v>0</v>
      </c>
      <c r="P2644" s="5" t="e">
        <f t="shared" si="247"/>
        <v>#DIV/0!</v>
      </c>
      <c r="Q2644" s="3" t="str">
        <f t="shared" si="248"/>
        <v>technology</v>
      </c>
      <c r="R2644" t="str">
        <f t="shared" si="249"/>
        <v>space exploration</v>
      </c>
      <c r="S2644" s="13">
        <f t="shared" si="250"/>
        <v>42536.246620370366</v>
      </c>
      <c r="T2644" s="13">
        <f t="shared" si="251"/>
        <v>42566.289583333331</v>
      </c>
    </row>
    <row r="2645" spans="1:20" ht="48">
      <c r="A2645">
        <v>2643</v>
      </c>
      <c r="B2645" s="1" t="s">
        <v>2643</v>
      </c>
      <c r="C2645" s="1" t="s">
        <v>6753</v>
      </c>
      <c r="D2645" s="4">
        <v>1000000</v>
      </c>
      <c r="E2645" s="4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3">
        <f t="shared" si="246"/>
        <v>0.33559730999999998</v>
      </c>
      <c r="P2645" s="5">
        <f t="shared" si="247"/>
        <v>223.58248500999335</v>
      </c>
      <c r="Q2645" s="3" t="str">
        <f t="shared" si="248"/>
        <v>technology</v>
      </c>
      <c r="R2645" t="str">
        <f t="shared" si="249"/>
        <v>space exploration</v>
      </c>
      <c r="S2645" s="13">
        <f t="shared" si="250"/>
        <v>42689.582349537035</v>
      </c>
      <c r="T2645" s="13">
        <f t="shared" si="251"/>
        <v>42725.332638888889</v>
      </c>
    </row>
    <row r="2646" spans="1:20" ht="48">
      <c r="A2646">
        <v>2644</v>
      </c>
      <c r="B2646" s="1" t="s">
        <v>2644</v>
      </c>
      <c r="C2646" s="1" t="s">
        <v>6754</v>
      </c>
      <c r="D2646" s="4">
        <v>100000</v>
      </c>
      <c r="E2646" s="4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3">
        <f t="shared" si="246"/>
        <v>2.053E-2</v>
      </c>
      <c r="P2646" s="5">
        <f t="shared" si="247"/>
        <v>39.480769230769234</v>
      </c>
      <c r="Q2646" s="3" t="str">
        <f t="shared" si="248"/>
        <v>technology</v>
      </c>
      <c r="R2646" t="str">
        <f t="shared" si="249"/>
        <v>space exploration</v>
      </c>
      <c r="S2646" s="13">
        <f t="shared" si="250"/>
        <v>42774.792071759264</v>
      </c>
      <c r="T2646" s="13">
        <f t="shared" si="251"/>
        <v>42804.792071759264</v>
      </c>
    </row>
    <row r="2647" spans="1:20" ht="48">
      <c r="A2647">
        <v>2645</v>
      </c>
      <c r="B2647" s="1" t="s">
        <v>2645</v>
      </c>
      <c r="C2647" s="1" t="s">
        <v>6755</v>
      </c>
      <c r="D2647" s="4">
        <v>20000</v>
      </c>
      <c r="E2647" s="4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3">
        <f t="shared" si="246"/>
        <v>0.105</v>
      </c>
      <c r="P2647" s="5">
        <f t="shared" si="247"/>
        <v>91.304347826086953</v>
      </c>
      <c r="Q2647" s="3" t="str">
        <f t="shared" si="248"/>
        <v>technology</v>
      </c>
      <c r="R2647" t="str">
        <f t="shared" si="249"/>
        <v>space exploration</v>
      </c>
      <c r="S2647" s="13">
        <f t="shared" si="250"/>
        <v>41921.842627314814</v>
      </c>
      <c r="T2647" s="13">
        <f t="shared" si="251"/>
        <v>41951.884293981479</v>
      </c>
    </row>
    <row r="2648" spans="1:20" ht="48">
      <c r="A2648">
        <v>2646</v>
      </c>
      <c r="B2648" s="1" t="s">
        <v>2646</v>
      </c>
      <c r="C2648" s="1" t="s">
        <v>6756</v>
      </c>
      <c r="D2648" s="4">
        <v>500000</v>
      </c>
      <c r="E2648" s="4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3">
        <f t="shared" si="246"/>
        <v>8.4172839999999999E-2</v>
      </c>
      <c r="P2648" s="5">
        <f t="shared" si="247"/>
        <v>78.666205607476627</v>
      </c>
      <c r="Q2648" s="3" t="str">
        <f t="shared" si="248"/>
        <v>technology</v>
      </c>
      <c r="R2648" t="str">
        <f t="shared" si="249"/>
        <v>space exploration</v>
      </c>
      <c r="S2648" s="13">
        <f t="shared" si="250"/>
        <v>42226.313298611116</v>
      </c>
      <c r="T2648" s="13">
        <f t="shared" si="251"/>
        <v>42256.313298611116</v>
      </c>
    </row>
    <row r="2649" spans="1:20" ht="48">
      <c r="A2649">
        <v>2647</v>
      </c>
      <c r="B2649" s="1" t="s">
        <v>2647</v>
      </c>
      <c r="C2649" s="1" t="s">
        <v>6757</v>
      </c>
      <c r="D2649" s="4">
        <v>2500</v>
      </c>
      <c r="E2649" s="4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3">
        <f t="shared" si="246"/>
        <v>1.44E-2</v>
      </c>
      <c r="P2649" s="5">
        <f t="shared" si="247"/>
        <v>12</v>
      </c>
      <c r="Q2649" s="3" t="str">
        <f t="shared" si="248"/>
        <v>technology</v>
      </c>
      <c r="R2649" t="str">
        <f t="shared" si="249"/>
        <v>space exploration</v>
      </c>
      <c r="S2649" s="13">
        <f t="shared" si="250"/>
        <v>42200.261793981481</v>
      </c>
      <c r="T2649" s="13">
        <f t="shared" si="251"/>
        <v>42230.261793981481</v>
      </c>
    </row>
    <row r="2650" spans="1:20" ht="48">
      <c r="A2650">
        <v>2648</v>
      </c>
      <c r="B2650" s="1" t="s">
        <v>2648</v>
      </c>
      <c r="C2650" s="1" t="s">
        <v>6758</v>
      </c>
      <c r="D2650" s="4">
        <v>12000</v>
      </c>
      <c r="E2650" s="4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3">
        <f t="shared" si="246"/>
        <v>8.8333333333333337E-3</v>
      </c>
      <c r="P2650" s="5">
        <f t="shared" si="247"/>
        <v>17.666666666666668</v>
      </c>
      <c r="Q2650" s="3" t="str">
        <f t="shared" si="248"/>
        <v>technology</v>
      </c>
      <c r="R2650" t="str">
        <f t="shared" si="249"/>
        <v>space exploration</v>
      </c>
      <c r="S2650" s="13">
        <f t="shared" si="250"/>
        <v>42408.714814814812</v>
      </c>
      <c r="T2650" s="13">
        <f t="shared" si="251"/>
        <v>42438.714814814812</v>
      </c>
    </row>
    <row r="2651" spans="1:20" ht="16">
      <c r="A2651">
        <v>2649</v>
      </c>
      <c r="B2651" s="1" t="s">
        <v>2649</v>
      </c>
      <c r="C2651" s="1" t="s">
        <v>6759</v>
      </c>
      <c r="D2651" s="4">
        <v>125000</v>
      </c>
      <c r="E2651" s="4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3">
        <f t="shared" si="246"/>
        <v>9.9200000000000004E-4</v>
      </c>
      <c r="P2651" s="5">
        <f t="shared" si="247"/>
        <v>41.333333333333336</v>
      </c>
      <c r="Q2651" s="3" t="str">
        <f t="shared" si="248"/>
        <v>technology</v>
      </c>
      <c r="R2651" t="str">
        <f t="shared" si="249"/>
        <v>space exploration</v>
      </c>
      <c r="S2651" s="13">
        <f t="shared" si="250"/>
        <v>42341.99700231482</v>
      </c>
      <c r="T2651" s="13">
        <f t="shared" si="251"/>
        <v>42401.99700231482</v>
      </c>
    </row>
    <row r="2652" spans="1:20" ht="48">
      <c r="A2652">
        <v>2650</v>
      </c>
      <c r="B2652" s="1" t="s">
        <v>2650</v>
      </c>
      <c r="C2652" s="1" t="s">
        <v>6760</v>
      </c>
      <c r="D2652" s="4">
        <v>60000</v>
      </c>
      <c r="E2652" s="4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3">
        <f t="shared" si="246"/>
        <v>5.966666666666667E-3</v>
      </c>
      <c r="P2652" s="5">
        <f t="shared" si="247"/>
        <v>71.599999999999994</v>
      </c>
      <c r="Q2652" s="3" t="str">
        <f t="shared" si="248"/>
        <v>technology</v>
      </c>
      <c r="R2652" t="str">
        <f t="shared" si="249"/>
        <v>space exploration</v>
      </c>
      <c r="S2652" s="13">
        <f t="shared" si="250"/>
        <v>42695.624340277776</v>
      </c>
      <c r="T2652" s="13">
        <f t="shared" si="251"/>
        <v>42725.624340277776</v>
      </c>
    </row>
    <row r="2653" spans="1:20" ht="48">
      <c r="A2653">
        <v>2651</v>
      </c>
      <c r="B2653" s="1" t="s">
        <v>2651</v>
      </c>
      <c r="C2653" s="1" t="s">
        <v>6761</v>
      </c>
      <c r="D2653" s="4">
        <v>280000</v>
      </c>
      <c r="E2653" s="4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3">
        <f t="shared" si="246"/>
        <v>1.8689285714285714E-2</v>
      </c>
      <c r="P2653" s="5">
        <f t="shared" si="247"/>
        <v>307.8235294117647</v>
      </c>
      <c r="Q2653" s="3" t="str">
        <f t="shared" si="248"/>
        <v>technology</v>
      </c>
      <c r="R2653" t="str">
        <f t="shared" si="249"/>
        <v>space exploration</v>
      </c>
      <c r="S2653" s="13">
        <f t="shared" si="250"/>
        <v>42327.805659722217</v>
      </c>
      <c r="T2653" s="13">
        <f t="shared" si="251"/>
        <v>42355.805659722217</v>
      </c>
    </row>
    <row r="2654" spans="1:20" ht="48">
      <c r="A2654">
        <v>2652</v>
      </c>
      <c r="B2654" s="1" t="s">
        <v>2652</v>
      </c>
      <c r="C2654" s="1" t="s">
        <v>6762</v>
      </c>
      <c r="D2654" s="4">
        <v>100000</v>
      </c>
      <c r="E2654" s="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3">
        <f t="shared" si="246"/>
        <v>8.8500000000000002E-3</v>
      </c>
      <c r="P2654" s="5">
        <f t="shared" si="247"/>
        <v>80.454545454545453</v>
      </c>
      <c r="Q2654" s="3" t="str">
        <f t="shared" si="248"/>
        <v>technology</v>
      </c>
      <c r="R2654" t="str">
        <f t="shared" si="249"/>
        <v>space exploration</v>
      </c>
      <c r="S2654" s="13">
        <f t="shared" si="250"/>
        <v>41953.158854166672</v>
      </c>
      <c r="T2654" s="13">
        <f t="shared" si="251"/>
        <v>41983.158854166672</v>
      </c>
    </row>
    <row r="2655" spans="1:20" ht="48">
      <c r="A2655">
        <v>2653</v>
      </c>
      <c r="B2655" s="1" t="s">
        <v>2653</v>
      </c>
      <c r="C2655" s="1" t="s">
        <v>6763</v>
      </c>
      <c r="D2655" s="4">
        <v>51000</v>
      </c>
      <c r="E2655" s="4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3">
        <f t="shared" si="246"/>
        <v>0.1152156862745098</v>
      </c>
      <c r="P2655" s="5">
        <f t="shared" si="247"/>
        <v>83.942857142857136</v>
      </c>
      <c r="Q2655" s="3" t="str">
        <f t="shared" si="248"/>
        <v>technology</v>
      </c>
      <c r="R2655" t="str">
        <f t="shared" si="249"/>
        <v>space exploration</v>
      </c>
      <c r="S2655" s="13">
        <f t="shared" si="250"/>
        <v>41771.651932870373</v>
      </c>
      <c r="T2655" s="13">
        <f t="shared" si="251"/>
        <v>41803.166666666664</v>
      </c>
    </row>
    <row r="2656" spans="1:20" ht="48">
      <c r="A2656">
        <v>2654</v>
      </c>
      <c r="B2656" s="1" t="s">
        <v>2654</v>
      </c>
      <c r="C2656" s="1" t="s">
        <v>6764</v>
      </c>
      <c r="D2656" s="4">
        <v>100000</v>
      </c>
      <c r="E2656" s="4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3">
        <f t="shared" si="246"/>
        <v>5.1000000000000004E-4</v>
      </c>
      <c r="P2656" s="5">
        <f t="shared" si="247"/>
        <v>8.5</v>
      </c>
      <c r="Q2656" s="3" t="str">
        <f t="shared" si="248"/>
        <v>technology</v>
      </c>
      <c r="R2656" t="str">
        <f t="shared" si="249"/>
        <v>space exploration</v>
      </c>
      <c r="S2656" s="13">
        <f t="shared" si="250"/>
        <v>42055.600995370376</v>
      </c>
      <c r="T2656" s="13">
        <f t="shared" si="251"/>
        <v>42115.559328703705</v>
      </c>
    </row>
    <row r="2657" spans="1:20" ht="16">
      <c r="A2657">
        <v>2655</v>
      </c>
      <c r="B2657" s="1" t="s">
        <v>2655</v>
      </c>
      <c r="C2657" s="1" t="s">
        <v>6765</v>
      </c>
      <c r="D2657" s="4">
        <v>15000</v>
      </c>
      <c r="E2657" s="4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3">
        <f t="shared" si="246"/>
        <v>0.21033333333333334</v>
      </c>
      <c r="P2657" s="5">
        <f t="shared" si="247"/>
        <v>73.372093023255815</v>
      </c>
      <c r="Q2657" s="3" t="str">
        <f t="shared" si="248"/>
        <v>technology</v>
      </c>
      <c r="R2657" t="str">
        <f t="shared" si="249"/>
        <v>space exploration</v>
      </c>
      <c r="S2657" s="13">
        <f t="shared" si="250"/>
        <v>42381.866284722222</v>
      </c>
      <c r="T2657" s="13">
        <f t="shared" si="251"/>
        <v>42409.833333333328</v>
      </c>
    </row>
    <row r="2658" spans="1:20" ht="32">
      <c r="A2658">
        <v>2656</v>
      </c>
      <c r="B2658" s="1" t="s">
        <v>2656</v>
      </c>
      <c r="C2658" s="1" t="s">
        <v>6766</v>
      </c>
      <c r="D2658" s="4">
        <v>150000</v>
      </c>
      <c r="E2658" s="4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3">
        <f t="shared" si="246"/>
        <v>0.11436666666666667</v>
      </c>
      <c r="P2658" s="5">
        <f t="shared" si="247"/>
        <v>112.86184210526316</v>
      </c>
      <c r="Q2658" s="3" t="str">
        <f t="shared" si="248"/>
        <v>technology</v>
      </c>
      <c r="R2658" t="str">
        <f t="shared" si="249"/>
        <v>space exploration</v>
      </c>
      <c r="S2658" s="13">
        <f t="shared" si="250"/>
        <v>42767.688518518517</v>
      </c>
      <c r="T2658" s="13">
        <f t="shared" si="251"/>
        <v>42806.791666666672</v>
      </c>
    </row>
    <row r="2659" spans="1:20" ht="48">
      <c r="A2659">
        <v>2657</v>
      </c>
      <c r="B2659" s="1" t="s">
        <v>2657</v>
      </c>
      <c r="C2659" s="1" t="s">
        <v>6767</v>
      </c>
      <c r="D2659" s="4">
        <v>30000</v>
      </c>
      <c r="E2659" s="4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3">
        <f t="shared" si="246"/>
        <v>0.18737933333333334</v>
      </c>
      <c r="P2659" s="5">
        <f t="shared" si="247"/>
        <v>95.277627118644077</v>
      </c>
      <c r="Q2659" s="3" t="str">
        <f t="shared" si="248"/>
        <v>technology</v>
      </c>
      <c r="R2659" t="str">
        <f t="shared" si="249"/>
        <v>space exploration</v>
      </c>
      <c r="S2659" s="13">
        <f t="shared" si="250"/>
        <v>42551.928854166668</v>
      </c>
      <c r="T2659" s="13">
        <f t="shared" si="251"/>
        <v>42585.0625</v>
      </c>
    </row>
    <row r="2660" spans="1:20" ht="48">
      <c r="A2660">
        <v>2658</v>
      </c>
      <c r="B2660" s="1" t="s">
        <v>2658</v>
      </c>
      <c r="C2660" s="1" t="s">
        <v>6768</v>
      </c>
      <c r="D2660" s="4">
        <v>98000</v>
      </c>
      <c r="E2660" s="4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3">
        <f t="shared" si="246"/>
        <v>9.2857142857142856E-4</v>
      </c>
      <c r="P2660" s="5">
        <f t="shared" si="247"/>
        <v>22.75</v>
      </c>
      <c r="Q2660" s="3" t="str">
        <f t="shared" si="248"/>
        <v>technology</v>
      </c>
      <c r="R2660" t="str">
        <f t="shared" si="249"/>
        <v>space exploration</v>
      </c>
      <c r="S2660" s="13">
        <f t="shared" si="250"/>
        <v>42551.884189814817</v>
      </c>
      <c r="T2660" s="13">
        <f t="shared" si="251"/>
        <v>42581.884189814817</v>
      </c>
    </row>
    <row r="2661" spans="1:20" ht="16">
      <c r="A2661">
        <v>2659</v>
      </c>
      <c r="B2661" s="1" t="s">
        <v>2659</v>
      </c>
      <c r="C2661" s="1" t="s">
        <v>6769</v>
      </c>
      <c r="D2661" s="4">
        <v>49000</v>
      </c>
      <c r="E2661" s="4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3">
        <f t="shared" si="246"/>
        <v>2.720408163265306E-2</v>
      </c>
      <c r="P2661" s="5">
        <f t="shared" si="247"/>
        <v>133.30000000000001</v>
      </c>
      <c r="Q2661" s="3" t="str">
        <f t="shared" si="248"/>
        <v>technology</v>
      </c>
      <c r="R2661" t="str">
        <f t="shared" si="249"/>
        <v>space exploration</v>
      </c>
      <c r="S2661" s="13">
        <f t="shared" si="250"/>
        <v>42082.069560185191</v>
      </c>
      <c r="T2661" s="13">
        <f t="shared" si="251"/>
        <v>42112.069560185191</v>
      </c>
    </row>
    <row r="2662" spans="1:20" ht="48">
      <c r="A2662">
        <v>2660</v>
      </c>
      <c r="B2662" s="1" t="s">
        <v>2660</v>
      </c>
      <c r="C2662" s="1" t="s">
        <v>6770</v>
      </c>
      <c r="D2662" s="4">
        <v>20000</v>
      </c>
      <c r="E2662" s="4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3">
        <f t="shared" si="246"/>
        <v>9.5E-4</v>
      </c>
      <c r="P2662" s="5">
        <f t="shared" si="247"/>
        <v>3.8</v>
      </c>
      <c r="Q2662" s="3" t="str">
        <f t="shared" si="248"/>
        <v>technology</v>
      </c>
      <c r="R2662" t="str">
        <f t="shared" si="249"/>
        <v>space exploration</v>
      </c>
      <c r="S2662" s="13">
        <f t="shared" si="250"/>
        <v>42272.713171296295</v>
      </c>
      <c r="T2662" s="13">
        <f t="shared" si="251"/>
        <v>42332.754837962959</v>
      </c>
    </row>
    <row r="2663" spans="1:20" ht="48">
      <c r="A2663">
        <v>2661</v>
      </c>
      <c r="B2663" s="1" t="s">
        <v>2661</v>
      </c>
      <c r="C2663" s="1" t="s">
        <v>6771</v>
      </c>
      <c r="D2663" s="4">
        <v>5000</v>
      </c>
      <c r="E2663" s="4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3">
        <f t="shared" si="246"/>
        <v>1.0289999999999999</v>
      </c>
      <c r="P2663" s="5">
        <f t="shared" si="247"/>
        <v>85.75</v>
      </c>
      <c r="Q2663" s="3" t="str">
        <f t="shared" si="248"/>
        <v>technology</v>
      </c>
      <c r="R2663" t="str">
        <f t="shared" si="249"/>
        <v>makerspaces</v>
      </c>
      <c r="S2663" s="13">
        <f t="shared" si="250"/>
        <v>41542.958449074074</v>
      </c>
      <c r="T2663" s="13">
        <f t="shared" si="251"/>
        <v>41572.958449074074</v>
      </c>
    </row>
    <row r="2664" spans="1:20" ht="48">
      <c r="A2664">
        <v>2662</v>
      </c>
      <c r="B2664" s="1" t="s">
        <v>2662</v>
      </c>
      <c r="C2664" s="1" t="s">
        <v>6772</v>
      </c>
      <c r="D2664" s="4">
        <v>20000</v>
      </c>
      <c r="E2664" s="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3">
        <f t="shared" si="246"/>
        <v>1.0680000000000001</v>
      </c>
      <c r="P2664" s="5">
        <f t="shared" si="247"/>
        <v>267</v>
      </c>
      <c r="Q2664" s="3" t="str">
        <f t="shared" si="248"/>
        <v>technology</v>
      </c>
      <c r="R2664" t="str">
        <f t="shared" si="249"/>
        <v>makerspaces</v>
      </c>
      <c r="S2664" s="13">
        <f t="shared" si="250"/>
        <v>42207.746678240743</v>
      </c>
      <c r="T2664" s="13">
        <f t="shared" si="251"/>
        <v>42237.746678240743</v>
      </c>
    </row>
    <row r="2665" spans="1:20" ht="48">
      <c r="A2665">
        <v>2663</v>
      </c>
      <c r="B2665" s="1" t="s">
        <v>2663</v>
      </c>
      <c r="C2665" s="1" t="s">
        <v>6773</v>
      </c>
      <c r="D2665" s="4">
        <v>20000</v>
      </c>
      <c r="E2665" s="4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3">
        <f t="shared" si="246"/>
        <v>1.0459624999999999</v>
      </c>
      <c r="P2665" s="5">
        <f t="shared" si="247"/>
        <v>373.55803571428572</v>
      </c>
      <c r="Q2665" s="3" t="str">
        <f t="shared" si="248"/>
        <v>technology</v>
      </c>
      <c r="R2665" t="str">
        <f t="shared" si="249"/>
        <v>makerspaces</v>
      </c>
      <c r="S2665" s="13">
        <f t="shared" si="250"/>
        <v>42222.622766203705</v>
      </c>
      <c r="T2665" s="13">
        <f t="shared" si="251"/>
        <v>42251.625</v>
      </c>
    </row>
    <row r="2666" spans="1:20" ht="48">
      <c r="A2666">
        <v>2664</v>
      </c>
      <c r="B2666" s="1" t="s">
        <v>2664</v>
      </c>
      <c r="C2666" s="1" t="s">
        <v>6774</v>
      </c>
      <c r="D2666" s="4">
        <v>17500</v>
      </c>
      <c r="E2666" s="4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3">
        <f t="shared" si="246"/>
        <v>1.0342857142857143</v>
      </c>
      <c r="P2666" s="5">
        <f t="shared" si="247"/>
        <v>174.03846153846155</v>
      </c>
      <c r="Q2666" s="3" t="str">
        <f t="shared" si="248"/>
        <v>technology</v>
      </c>
      <c r="R2666" t="str">
        <f t="shared" si="249"/>
        <v>makerspaces</v>
      </c>
      <c r="S2666" s="13">
        <f t="shared" si="250"/>
        <v>42313.02542824074</v>
      </c>
      <c r="T2666" s="13">
        <f t="shared" si="251"/>
        <v>42347.290972222225</v>
      </c>
    </row>
    <row r="2667" spans="1:20" ht="48">
      <c r="A2667">
        <v>2665</v>
      </c>
      <c r="B2667" s="1" t="s">
        <v>2665</v>
      </c>
      <c r="C2667" s="1" t="s">
        <v>6775</v>
      </c>
      <c r="D2667" s="4">
        <v>3500</v>
      </c>
      <c r="E2667" s="4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3">
        <f t="shared" si="246"/>
        <v>1.2314285714285715</v>
      </c>
      <c r="P2667" s="5">
        <f t="shared" si="247"/>
        <v>93.695652173913047</v>
      </c>
      <c r="Q2667" s="3" t="str">
        <f t="shared" si="248"/>
        <v>technology</v>
      </c>
      <c r="R2667" t="str">
        <f t="shared" si="249"/>
        <v>makerspaces</v>
      </c>
      <c r="S2667" s="13">
        <f t="shared" si="250"/>
        <v>42083.895532407405</v>
      </c>
      <c r="T2667" s="13">
        <f t="shared" si="251"/>
        <v>42128.895532407405</v>
      </c>
    </row>
    <row r="2668" spans="1:20" ht="48">
      <c r="A2668">
        <v>2666</v>
      </c>
      <c r="B2668" s="1" t="s">
        <v>2666</v>
      </c>
      <c r="C2668" s="1" t="s">
        <v>6776</v>
      </c>
      <c r="D2668" s="4">
        <v>10000</v>
      </c>
      <c r="E2668" s="4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3">
        <f t="shared" si="246"/>
        <v>1.592951</v>
      </c>
      <c r="P2668" s="5">
        <f t="shared" si="247"/>
        <v>77.327718446601949</v>
      </c>
      <c r="Q2668" s="3" t="str">
        <f t="shared" si="248"/>
        <v>technology</v>
      </c>
      <c r="R2668" t="str">
        <f t="shared" si="249"/>
        <v>makerspaces</v>
      </c>
      <c r="S2668" s="13">
        <f t="shared" si="250"/>
        <v>42235.764340277776</v>
      </c>
      <c r="T2668" s="13">
        <f t="shared" si="251"/>
        <v>42272.875</v>
      </c>
    </row>
    <row r="2669" spans="1:20" ht="48">
      <c r="A2669">
        <v>2667</v>
      </c>
      <c r="B2669" s="1" t="s">
        <v>2667</v>
      </c>
      <c r="C2669" s="1" t="s">
        <v>6777</v>
      </c>
      <c r="D2669" s="4">
        <v>1500</v>
      </c>
      <c r="E2669" s="4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3">
        <f t="shared" si="246"/>
        <v>1.1066666666666667</v>
      </c>
      <c r="P2669" s="5">
        <f t="shared" si="247"/>
        <v>92.222222222222229</v>
      </c>
      <c r="Q2669" s="3" t="str">
        <f t="shared" si="248"/>
        <v>technology</v>
      </c>
      <c r="R2669" t="str">
        <f t="shared" si="249"/>
        <v>makerspaces</v>
      </c>
      <c r="S2669" s="13">
        <f t="shared" si="250"/>
        <v>42380.926111111112</v>
      </c>
      <c r="T2669" s="13">
        <f t="shared" si="251"/>
        <v>42410.926111111112</v>
      </c>
    </row>
    <row r="2670" spans="1:20" ht="32">
      <c r="A2670">
        <v>2668</v>
      </c>
      <c r="B2670" s="1" t="s">
        <v>2668</v>
      </c>
      <c r="C2670" s="1" t="s">
        <v>6778</v>
      </c>
      <c r="D2670" s="4">
        <v>1000</v>
      </c>
      <c r="E2670" s="4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3">
        <f t="shared" si="246"/>
        <v>1.7070000000000001</v>
      </c>
      <c r="P2670" s="5">
        <f t="shared" si="247"/>
        <v>60.964285714285715</v>
      </c>
      <c r="Q2670" s="3" t="str">
        <f t="shared" si="248"/>
        <v>technology</v>
      </c>
      <c r="R2670" t="str">
        <f t="shared" si="249"/>
        <v>makerspaces</v>
      </c>
      <c r="S2670" s="13">
        <f t="shared" si="250"/>
        <v>42275.588715277772</v>
      </c>
      <c r="T2670" s="13">
        <f t="shared" si="251"/>
        <v>42317.60555555555</v>
      </c>
    </row>
    <row r="2671" spans="1:20" ht="48">
      <c r="A2671">
        <v>2669</v>
      </c>
      <c r="B2671" s="1" t="s">
        <v>2669</v>
      </c>
      <c r="C2671" s="1" t="s">
        <v>6779</v>
      </c>
      <c r="D2671" s="4">
        <v>800</v>
      </c>
      <c r="E2671" s="4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3">
        <f t="shared" si="246"/>
        <v>1.25125</v>
      </c>
      <c r="P2671" s="5">
        <f t="shared" si="247"/>
        <v>91</v>
      </c>
      <c r="Q2671" s="3" t="str">
        <f t="shared" si="248"/>
        <v>technology</v>
      </c>
      <c r="R2671" t="str">
        <f t="shared" si="249"/>
        <v>makerspaces</v>
      </c>
      <c r="S2671" s="13">
        <f t="shared" si="250"/>
        <v>42319.035833333335</v>
      </c>
      <c r="T2671" s="13">
        <f t="shared" si="251"/>
        <v>42379.035833333335</v>
      </c>
    </row>
    <row r="2672" spans="1:20" ht="48">
      <c r="A2672">
        <v>2670</v>
      </c>
      <c r="B2672" s="1" t="s">
        <v>2670</v>
      </c>
      <c r="C2672" s="1" t="s">
        <v>6780</v>
      </c>
      <c r="D2672" s="4">
        <v>38888</v>
      </c>
      <c r="E2672" s="4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3">
        <f t="shared" si="246"/>
        <v>6.4158609339642042E-2</v>
      </c>
      <c r="P2672" s="5">
        <f t="shared" si="247"/>
        <v>41.583333333333336</v>
      </c>
      <c r="Q2672" s="3" t="str">
        <f t="shared" si="248"/>
        <v>technology</v>
      </c>
      <c r="R2672" t="str">
        <f t="shared" si="249"/>
        <v>makerspaces</v>
      </c>
      <c r="S2672" s="13">
        <f t="shared" si="250"/>
        <v>41821.020601851851</v>
      </c>
      <c r="T2672" s="13">
        <f t="shared" si="251"/>
        <v>41849.020601851851</v>
      </c>
    </row>
    <row r="2673" spans="1:20" ht="48">
      <c r="A2673">
        <v>2671</v>
      </c>
      <c r="B2673" s="1" t="s">
        <v>2671</v>
      </c>
      <c r="C2673" s="1" t="s">
        <v>6781</v>
      </c>
      <c r="D2673" s="4">
        <v>25000</v>
      </c>
      <c r="E2673" s="4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3">
        <f t="shared" si="246"/>
        <v>0.11344</v>
      </c>
      <c r="P2673" s="5">
        <f t="shared" si="247"/>
        <v>33.761904761904759</v>
      </c>
      <c r="Q2673" s="3" t="str">
        <f t="shared" si="248"/>
        <v>technology</v>
      </c>
      <c r="R2673" t="str">
        <f t="shared" si="249"/>
        <v>makerspaces</v>
      </c>
      <c r="S2673" s="13">
        <f t="shared" si="250"/>
        <v>41962.749027777783</v>
      </c>
      <c r="T2673" s="13">
        <f t="shared" si="251"/>
        <v>41992.818055555559</v>
      </c>
    </row>
    <row r="2674" spans="1:20" ht="48">
      <c r="A2674">
        <v>2672</v>
      </c>
      <c r="B2674" s="1" t="s">
        <v>2672</v>
      </c>
      <c r="C2674" s="1" t="s">
        <v>6782</v>
      </c>
      <c r="D2674" s="4">
        <v>10000</v>
      </c>
      <c r="E2674" s="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3">
        <f t="shared" si="246"/>
        <v>0.33189999999999997</v>
      </c>
      <c r="P2674" s="5">
        <f t="shared" si="247"/>
        <v>70.61702127659575</v>
      </c>
      <c r="Q2674" s="3" t="str">
        <f t="shared" si="248"/>
        <v>technology</v>
      </c>
      <c r="R2674" t="str">
        <f t="shared" si="249"/>
        <v>makerspaces</v>
      </c>
      <c r="S2674" s="13">
        <f t="shared" si="250"/>
        <v>42344.884143518517</v>
      </c>
      <c r="T2674" s="13">
        <f t="shared" si="251"/>
        <v>42366.25</v>
      </c>
    </row>
    <row r="2675" spans="1:20" ht="48">
      <c r="A2675">
        <v>2673</v>
      </c>
      <c r="B2675" s="1" t="s">
        <v>2673</v>
      </c>
      <c r="C2675" s="1" t="s">
        <v>6783</v>
      </c>
      <c r="D2675" s="4">
        <v>40000</v>
      </c>
      <c r="E2675" s="4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3">
        <f t="shared" si="246"/>
        <v>0.27579999999999999</v>
      </c>
      <c r="P2675" s="5">
        <f t="shared" si="247"/>
        <v>167.15151515151516</v>
      </c>
      <c r="Q2675" s="3" t="str">
        <f t="shared" si="248"/>
        <v>technology</v>
      </c>
      <c r="R2675" t="str">
        <f t="shared" si="249"/>
        <v>makerspaces</v>
      </c>
      <c r="S2675" s="13">
        <f t="shared" si="250"/>
        <v>41912.541655092595</v>
      </c>
      <c r="T2675" s="13">
        <f t="shared" si="251"/>
        <v>41941.947916666664</v>
      </c>
    </row>
    <row r="2676" spans="1:20" ht="64">
      <c r="A2676">
        <v>2674</v>
      </c>
      <c r="B2676" s="1" t="s">
        <v>2674</v>
      </c>
      <c r="C2676" s="1" t="s">
        <v>6784</v>
      </c>
      <c r="D2676" s="4">
        <v>35000</v>
      </c>
      <c r="E2676" s="4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3">
        <f t="shared" si="246"/>
        <v>0.62839999999999996</v>
      </c>
      <c r="P2676" s="5">
        <f t="shared" si="247"/>
        <v>128.61988304093566</v>
      </c>
      <c r="Q2676" s="3" t="str">
        <f t="shared" si="248"/>
        <v>technology</v>
      </c>
      <c r="R2676" t="str">
        <f t="shared" si="249"/>
        <v>makerspaces</v>
      </c>
      <c r="S2676" s="13">
        <f t="shared" si="250"/>
        <v>42529.632754629631</v>
      </c>
      <c r="T2676" s="13">
        <f t="shared" si="251"/>
        <v>42556.207638888889</v>
      </c>
    </row>
    <row r="2677" spans="1:20" ht="48">
      <c r="A2677">
        <v>2675</v>
      </c>
      <c r="B2677" s="1" t="s">
        <v>2675</v>
      </c>
      <c r="C2677" s="1" t="s">
        <v>6785</v>
      </c>
      <c r="D2677" s="4">
        <v>25000</v>
      </c>
      <c r="E2677" s="4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3">
        <f t="shared" si="246"/>
        <v>7.5880000000000003E-2</v>
      </c>
      <c r="P2677" s="5">
        <f t="shared" si="247"/>
        <v>65.41379310344827</v>
      </c>
      <c r="Q2677" s="3" t="str">
        <f t="shared" si="248"/>
        <v>technology</v>
      </c>
      <c r="R2677" t="str">
        <f t="shared" si="249"/>
        <v>makerspaces</v>
      </c>
      <c r="S2677" s="13">
        <f t="shared" si="250"/>
        <v>41923.857511574075</v>
      </c>
      <c r="T2677" s="13">
        <f t="shared" si="251"/>
        <v>41953.899178240739</v>
      </c>
    </row>
    <row r="2678" spans="1:20" ht="48">
      <c r="A2678">
        <v>2676</v>
      </c>
      <c r="B2678" s="1" t="s">
        <v>2676</v>
      </c>
      <c r="C2678" s="1" t="s">
        <v>6786</v>
      </c>
      <c r="D2678" s="4">
        <v>2100</v>
      </c>
      <c r="E2678" s="4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3">
        <f t="shared" si="246"/>
        <v>0.50380952380952382</v>
      </c>
      <c r="P2678" s="5">
        <f t="shared" si="247"/>
        <v>117.55555555555556</v>
      </c>
      <c r="Q2678" s="3" t="str">
        <f t="shared" si="248"/>
        <v>technology</v>
      </c>
      <c r="R2678" t="str">
        <f t="shared" si="249"/>
        <v>makerspaces</v>
      </c>
      <c r="S2678" s="13">
        <f t="shared" si="250"/>
        <v>42482.624699074076</v>
      </c>
      <c r="T2678" s="13">
        <f t="shared" si="251"/>
        <v>42512.624699074076</v>
      </c>
    </row>
    <row r="2679" spans="1:20" ht="48">
      <c r="A2679">
        <v>2677</v>
      </c>
      <c r="B2679" s="1" t="s">
        <v>2677</v>
      </c>
      <c r="C2679" s="1" t="s">
        <v>6787</v>
      </c>
      <c r="D2679" s="4">
        <v>19500</v>
      </c>
      <c r="E2679" s="4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3">
        <f t="shared" si="246"/>
        <v>0.17512820512820512</v>
      </c>
      <c r="P2679" s="5">
        <f t="shared" si="247"/>
        <v>126.48148148148148</v>
      </c>
      <c r="Q2679" s="3" t="str">
        <f t="shared" si="248"/>
        <v>technology</v>
      </c>
      <c r="R2679" t="str">
        <f t="shared" si="249"/>
        <v>makerspaces</v>
      </c>
      <c r="S2679" s="13">
        <f t="shared" si="250"/>
        <v>41793.029432870368</v>
      </c>
      <c r="T2679" s="13">
        <f t="shared" si="251"/>
        <v>41823.029432870368</v>
      </c>
    </row>
    <row r="2680" spans="1:20" ht="48">
      <c r="A2680">
        <v>2678</v>
      </c>
      <c r="B2680" s="1" t="s">
        <v>2678</v>
      </c>
      <c r="C2680" s="1" t="s">
        <v>6788</v>
      </c>
      <c r="D2680" s="4">
        <v>8000000</v>
      </c>
      <c r="E2680" s="4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3">
        <f t="shared" si="246"/>
        <v>1.3750000000000001E-4</v>
      </c>
      <c r="P2680" s="5">
        <f t="shared" si="247"/>
        <v>550</v>
      </c>
      <c r="Q2680" s="3" t="str">
        <f t="shared" si="248"/>
        <v>technology</v>
      </c>
      <c r="R2680" t="str">
        <f t="shared" si="249"/>
        <v>makerspaces</v>
      </c>
      <c r="S2680" s="13">
        <f t="shared" si="250"/>
        <v>42241.798206018517</v>
      </c>
      <c r="T2680" s="13">
        <f t="shared" si="251"/>
        <v>42271.798206018517</v>
      </c>
    </row>
    <row r="2681" spans="1:20" ht="48">
      <c r="A2681">
        <v>2679</v>
      </c>
      <c r="B2681" s="1" t="s">
        <v>2679</v>
      </c>
      <c r="C2681" s="1" t="s">
        <v>6789</v>
      </c>
      <c r="D2681" s="4">
        <v>40000</v>
      </c>
      <c r="E2681" s="4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3">
        <f t="shared" si="246"/>
        <v>3.3E-3</v>
      </c>
      <c r="P2681" s="5">
        <f t="shared" si="247"/>
        <v>44</v>
      </c>
      <c r="Q2681" s="3" t="str">
        <f t="shared" si="248"/>
        <v>technology</v>
      </c>
      <c r="R2681" t="str">
        <f t="shared" si="249"/>
        <v>makerspaces</v>
      </c>
      <c r="S2681" s="13">
        <f t="shared" si="250"/>
        <v>42033.001087962963</v>
      </c>
      <c r="T2681" s="13">
        <f t="shared" si="251"/>
        <v>42063.001087962963</v>
      </c>
    </row>
    <row r="2682" spans="1:20" ht="16">
      <c r="A2682">
        <v>2680</v>
      </c>
      <c r="B2682" s="1" t="s">
        <v>2680</v>
      </c>
      <c r="C2682" s="1" t="s">
        <v>6790</v>
      </c>
      <c r="D2682" s="4">
        <v>32000</v>
      </c>
      <c r="E2682" s="4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3">
        <f t="shared" si="246"/>
        <v>8.6250000000000007E-3</v>
      </c>
      <c r="P2682" s="5">
        <f t="shared" si="247"/>
        <v>69</v>
      </c>
      <c r="Q2682" s="3" t="str">
        <f t="shared" si="248"/>
        <v>technology</v>
      </c>
      <c r="R2682" t="str">
        <f t="shared" si="249"/>
        <v>makerspaces</v>
      </c>
      <c r="S2682" s="13">
        <f t="shared" si="250"/>
        <v>42436.211701388893</v>
      </c>
      <c r="T2682" s="13">
        <f t="shared" si="251"/>
        <v>42466.170034722221</v>
      </c>
    </row>
    <row r="2683" spans="1:20" ht="48">
      <c r="A2683">
        <v>2681</v>
      </c>
      <c r="B2683" s="1" t="s">
        <v>2681</v>
      </c>
      <c r="C2683" s="1" t="s">
        <v>6791</v>
      </c>
      <c r="D2683" s="4">
        <v>8000</v>
      </c>
      <c r="E2683" s="4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3">
        <f t="shared" si="246"/>
        <v>6.875E-3</v>
      </c>
      <c r="P2683" s="5">
        <f t="shared" si="247"/>
        <v>27.5</v>
      </c>
      <c r="Q2683" s="3" t="str">
        <f t="shared" si="248"/>
        <v>food</v>
      </c>
      <c r="R2683" t="str">
        <f t="shared" si="249"/>
        <v>food trucks</v>
      </c>
      <c r="S2683" s="13">
        <f t="shared" si="250"/>
        <v>41805.895254629628</v>
      </c>
      <c r="T2683" s="13">
        <f t="shared" si="251"/>
        <v>41830.895254629628</v>
      </c>
    </row>
    <row r="2684" spans="1:20" ht="48">
      <c r="A2684">
        <v>2682</v>
      </c>
      <c r="B2684" s="1" t="s">
        <v>2682</v>
      </c>
      <c r="C2684" s="1" t="s">
        <v>6792</v>
      </c>
      <c r="D2684" s="4">
        <v>6000</v>
      </c>
      <c r="E2684" s="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3">
        <f t="shared" si="246"/>
        <v>0.28299999999999997</v>
      </c>
      <c r="P2684" s="5">
        <f t="shared" si="247"/>
        <v>84.9</v>
      </c>
      <c r="Q2684" s="3" t="str">
        <f t="shared" si="248"/>
        <v>food</v>
      </c>
      <c r="R2684" t="str">
        <f t="shared" si="249"/>
        <v>food trucks</v>
      </c>
      <c r="S2684" s="13">
        <f t="shared" si="250"/>
        <v>41932.871990740743</v>
      </c>
      <c r="T2684" s="13">
        <f t="shared" si="251"/>
        <v>41965.249305555553</v>
      </c>
    </row>
    <row r="2685" spans="1:20" ht="48">
      <c r="A2685">
        <v>2683</v>
      </c>
      <c r="B2685" s="1" t="s">
        <v>2683</v>
      </c>
      <c r="C2685" s="1" t="s">
        <v>6793</v>
      </c>
      <c r="D2685" s="4">
        <v>15000</v>
      </c>
      <c r="E2685" s="4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3">
        <f t="shared" si="246"/>
        <v>2.3999999999999998E-3</v>
      </c>
      <c r="P2685" s="5">
        <f t="shared" si="247"/>
        <v>12</v>
      </c>
      <c r="Q2685" s="3" t="str">
        <f t="shared" si="248"/>
        <v>food</v>
      </c>
      <c r="R2685" t="str">
        <f t="shared" si="249"/>
        <v>food trucks</v>
      </c>
      <c r="S2685" s="13">
        <f t="shared" si="250"/>
        <v>42034.75509259259</v>
      </c>
      <c r="T2685" s="13">
        <f t="shared" si="251"/>
        <v>42064.75509259259</v>
      </c>
    </row>
    <row r="2686" spans="1:20" ht="48">
      <c r="A2686">
        <v>2684</v>
      </c>
      <c r="B2686" s="1" t="s">
        <v>2684</v>
      </c>
      <c r="C2686" s="1" t="s">
        <v>6794</v>
      </c>
      <c r="D2686" s="4">
        <v>70000</v>
      </c>
      <c r="E2686" s="4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3">
        <f t="shared" si="246"/>
        <v>1.1428571428571429E-2</v>
      </c>
      <c r="P2686" s="5">
        <f t="shared" si="247"/>
        <v>200</v>
      </c>
      <c r="Q2686" s="3" t="str">
        <f t="shared" si="248"/>
        <v>food</v>
      </c>
      <c r="R2686" t="str">
        <f t="shared" si="249"/>
        <v>food trucks</v>
      </c>
      <c r="S2686" s="13">
        <f t="shared" si="250"/>
        <v>41820.914641203701</v>
      </c>
      <c r="T2686" s="13">
        <f t="shared" si="251"/>
        <v>41860.914641203701</v>
      </c>
    </row>
    <row r="2687" spans="1:20" ht="48">
      <c r="A2687">
        <v>2685</v>
      </c>
      <c r="B2687" s="1" t="s">
        <v>2685</v>
      </c>
      <c r="C2687" s="1" t="s">
        <v>6795</v>
      </c>
      <c r="D2687" s="4">
        <v>50000</v>
      </c>
      <c r="E2687" s="4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3">
        <f t="shared" si="246"/>
        <v>2.0000000000000001E-4</v>
      </c>
      <c r="P2687" s="5">
        <f t="shared" si="247"/>
        <v>10</v>
      </c>
      <c r="Q2687" s="3" t="str">
        <f t="shared" si="248"/>
        <v>food</v>
      </c>
      <c r="R2687" t="str">
        <f t="shared" si="249"/>
        <v>food trucks</v>
      </c>
      <c r="S2687" s="13">
        <f t="shared" si="250"/>
        <v>42061.69594907407</v>
      </c>
      <c r="T2687" s="13">
        <f t="shared" si="251"/>
        <v>42121.654282407413</v>
      </c>
    </row>
    <row r="2688" spans="1:20" ht="48">
      <c r="A2688">
        <v>2686</v>
      </c>
      <c r="B2688" s="1" t="s">
        <v>2686</v>
      </c>
      <c r="C2688" s="1" t="s">
        <v>6796</v>
      </c>
      <c r="D2688" s="4">
        <v>30000</v>
      </c>
      <c r="E2688" s="4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3">
        <f t="shared" si="246"/>
        <v>0</v>
      </c>
      <c r="P2688" s="5" t="e">
        <f t="shared" si="247"/>
        <v>#DIV/0!</v>
      </c>
      <c r="Q2688" s="3" t="str">
        <f t="shared" si="248"/>
        <v>food</v>
      </c>
      <c r="R2688" t="str">
        <f t="shared" si="249"/>
        <v>food trucks</v>
      </c>
      <c r="S2688" s="13">
        <f t="shared" si="250"/>
        <v>41892.974803240737</v>
      </c>
      <c r="T2688" s="13">
        <f t="shared" si="251"/>
        <v>41912.974803240737</v>
      </c>
    </row>
    <row r="2689" spans="1:20" ht="48">
      <c r="A2689">
        <v>2687</v>
      </c>
      <c r="B2689" s="1" t="s">
        <v>2687</v>
      </c>
      <c r="C2689" s="1" t="s">
        <v>6797</v>
      </c>
      <c r="D2689" s="4">
        <v>15000</v>
      </c>
      <c r="E2689" s="4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3">
        <f t="shared" si="246"/>
        <v>0</v>
      </c>
      <c r="P2689" s="5" t="e">
        <f t="shared" si="247"/>
        <v>#DIV/0!</v>
      </c>
      <c r="Q2689" s="3" t="str">
        <f t="shared" si="248"/>
        <v>food</v>
      </c>
      <c r="R2689" t="str">
        <f t="shared" si="249"/>
        <v>food trucks</v>
      </c>
      <c r="S2689" s="13">
        <f t="shared" si="250"/>
        <v>42154.64025462963</v>
      </c>
      <c r="T2689" s="13">
        <f t="shared" si="251"/>
        <v>42184.64025462963</v>
      </c>
    </row>
    <row r="2690" spans="1:20" ht="32">
      <c r="A2690">
        <v>2688</v>
      </c>
      <c r="B2690" s="1" t="s">
        <v>2688</v>
      </c>
      <c r="C2690" s="1" t="s">
        <v>6798</v>
      </c>
      <c r="D2690" s="4">
        <v>50000</v>
      </c>
      <c r="E2690" s="4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3">
        <f t="shared" si="246"/>
        <v>1.48E-3</v>
      </c>
      <c r="P2690" s="5">
        <f t="shared" si="247"/>
        <v>5.2857142857142856</v>
      </c>
      <c r="Q2690" s="3" t="str">
        <f t="shared" si="248"/>
        <v>food</v>
      </c>
      <c r="R2690" t="str">
        <f t="shared" si="249"/>
        <v>food trucks</v>
      </c>
      <c r="S2690" s="13">
        <f t="shared" si="250"/>
        <v>42028.118865740747</v>
      </c>
      <c r="T2690" s="13">
        <f t="shared" si="251"/>
        <v>42059.125</v>
      </c>
    </row>
    <row r="2691" spans="1:20" ht="48">
      <c r="A2691">
        <v>2689</v>
      </c>
      <c r="B2691" s="1" t="s">
        <v>2689</v>
      </c>
      <c r="C2691" s="1" t="s">
        <v>6799</v>
      </c>
      <c r="D2691" s="4">
        <v>35000</v>
      </c>
      <c r="E2691" s="4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3">
        <f t="shared" ref="O2691:O2754" si="252">E2691/D2691</f>
        <v>2.8571428571428571E-5</v>
      </c>
      <c r="P2691" s="5">
        <f t="shared" ref="P2691:P2754" si="253">E2691/L2691</f>
        <v>1</v>
      </c>
      <c r="Q2691" s="3" t="str">
        <f t="shared" ref="Q2691:Q2754" si="254">LEFT(N2691,SEARCH("/",N2691)-1)</f>
        <v>food</v>
      </c>
      <c r="R2691" t="str">
        <f t="shared" ref="R2691:R2754" si="255">RIGHT(N2691,LEN(N2691)-SEARCH("/",N2691))</f>
        <v>food trucks</v>
      </c>
      <c r="S2691" s="13">
        <f t="shared" ref="S2691:S2754" si="256">(((J2691/60)/60)/24)+DATE(1970,1,1)</f>
        <v>42551.961689814809</v>
      </c>
      <c r="T2691" s="13">
        <f t="shared" ref="T2691:T2754" si="257">(((I2691/60)/60)/24)+DATE(1970,1,1)</f>
        <v>42581.961689814809</v>
      </c>
    </row>
    <row r="2692" spans="1:20" ht="48">
      <c r="A2692">
        <v>2690</v>
      </c>
      <c r="B2692" s="1" t="s">
        <v>2690</v>
      </c>
      <c r="C2692" s="1" t="s">
        <v>6800</v>
      </c>
      <c r="D2692" s="4">
        <v>80000</v>
      </c>
      <c r="E2692" s="4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3">
        <f t="shared" si="252"/>
        <v>0.107325</v>
      </c>
      <c r="P2692" s="5">
        <f t="shared" si="253"/>
        <v>72.762711864406782</v>
      </c>
      <c r="Q2692" s="3" t="str">
        <f t="shared" si="254"/>
        <v>food</v>
      </c>
      <c r="R2692" t="str">
        <f t="shared" si="255"/>
        <v>food trucks</v>
      </c>
      <c r="S2692" s="13">
        <f t="shared" si="256"/>
        <v>42113.105046296296</v>
      </c>
      <c r="T2692" s="13">
        <f t="shared" si="257"/>
        <v>42158.105046296296</v>
      </c>
    </row>
    <row r="2693" spans="1:20" ht="32">
      <c r="A2693">
        <v>2691</v>
      </c>
      <c r="B2693" s="1" t="s">
        <v>2691</v>
      </c>
      <c r="C2693" s="1" t="s">
        <v>6801</v>
      </c>
      <c r="D2693" s="4">
        <v>65000</v>
      </c>
      <c r="E2693" s="4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3">
        <f t="shared" si="252"/>
        <v>5.3846153846153844E-4</v>
      </c>
      <c r="P2693" s="5">
        <f t="shared" si="253"/>
        <v>17.5</v>
      </c>
      <c r="Q2693" s="3" t="str">
        <f t="shared" si="254"/>
        <v>food</v>
      </c>
      <c r="R2693" t="str">
        <f t="shared" si="255"/>
        <v>food trucks</v>
      </c>
      <c r="S2693" s="13">
        <f t="shared" si="256"/>
        <v>42089.724039351851</v>
      </c>
      <c r="T2693" s="13">
        <f t="shared" si="257"/>
        <v>42134.724039351851</v>
      </c>
    </row>
    <row r="2694" spans="1:20" ht="48">
      <c r="A2694">
        <v>2692</v>
      </c>
      <c r="B2694" s="1" t="s">
        <v>2692</v>
      </c>
      <c r="C2694" s="1" t="s">
        <v>6802</v>
      </c>
      <c r="D2694" s="4">
        <v>3500</v>
      </c>
      <c r="E2694" s="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3">
        <f t="shared" si="252"/>
        <v>7.1428571428571426E-3</v>
      </c>
      <c r="P2694" s="5">
        <f t="shared" si="253"/>
        <v>25</v>
      </c>
      <c r="Q2694" s="3" t="str">
        <f t="shared" si="254"/>
        <v>food</v>
      </c>
      <c r="R2694" t="str">
        <f t="shared" si="255"/>
        <v>food trucks</v>
      </c>
      <c r="S2694" s="13">
        <f t="shared" si="256"/>
        <v>42058.334027777775</v>
      </c>
      <c r="T2694" s="13">
        <f t="shared" si="257"/>
        <v>42088.292361111111</v>
      </c>
    </row>
    <row r="2695" spans="1:20" ht="48">
      <c r="A2695">
        <v>2693</v>
      </c>
      <c r="B2695" s="1" t="s">
        <v>2693</v>
      </c>
      <c r="C2695" s="1" t="s">
        <v>6803</v>
      </c>
      <c r="D2695" s="4">
        <v>5000</v>
      </c>
      <c r="E2695" s="4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3">
        <f t="shared" si="252"/>
        <v>8.0000000000000002E-3</v>
      </c>
      <c r="P2695" s="5">
        <f t="shared" si="253"/>
        <v>13.333333333333334</v>
      </c>
      <c r="Q2695" s="3" t="str">
        <f t="shared" si="254"/>
        <v>food</v>
      </c>
      <c r="R2695" t="str">
        <f t="shared" si="255"/>
        <v>food trucks</v>
      </c>
      <c r="S2695" s="13">
        <f t="shared" si="256"/>
        <v>41834.138495370367</v>
      </c>
      <c r="T2695" s="13">
        <f t="shared" si="257"/>
        <v>41864.138495370367</v>
      </c>
    </row>
    <row r="2696" spans="1:20" ht="48">
      <c r="A2696">
        <v>2694</v>
      </c>
      <c r="B2696" s="1" t="s">
        <v>2694</v>
      </c>
      <c r="C2696" s="1" t="s">
        <v>6804</v>
      </c>
      <c r="D2696" s="4">
        <v>30000</v>
      </c>
      <c r="E2696" s="4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3">
        <f t="shared" si="252"/>
        <v>3.3333333333333335E-5</v>
      </c>
      <c r="P2696" s="5">
        <f t="shared" si="253"/>
        <v>1</v>
      </c>
      <c r="Q2696" s="3" t="str">
        <f t="shared" si="254"/>
        <v>food</v>
      </c>
      <c r="R2696" t="str">
        <f t="shared" si="255"/>
        <v>food trucks</v>
      </c>
      <c r="S2696" s="13">
        <f t="shared" si="256"/>
        <v>41878.140497685185</v>
      </c>
      <c r="T2696" s="13">
        <f t="shared" si="257"/>
        <v>41908.140497685185</v>
      </c>
    </row>
    <row r="2697" spans="1:20" ht="32">
      <c r="A2697">
        <v>2695</v>
      </c>
      <c r="B2697" s="1" t="s">
        <v>2695</v>
      </c>
      <c r="C2697" s="1" t="s">
        <v>6805</v>
      </c>
      <c r="D2697" s="4">
        <v>15000</v>
      </c>
      <c r="E2697" s="4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3">
        <f t="shared" si="252"/>
        <v>4.7333333333333333E-3</v>
      </c>
      <c r="P2697" s="5">
        <f t="shared" si="253"/>
        <v>23.666666666666668</v>
      </c>
      <c r="Q2697" s="3" t="str">
        <f t="shared" si="254"/>
        <v>food</v>
      </c>
      <c r="R2697" t="str">
        <f t="shared" si="255"/>
        <v>food trucks</v>
      </c>
      <c r="S2697" s="13">
        <f t="shared" si="256"/>
        <v>42048.181921296295</v>
      </c>
      <c r="T2697" s="13">
        <f t="shared" si="257"/>
        <v>42108.14025462963</v>
      </c>
    </row>
    <row r="2698" spans="1:20" ht="48">
      <c r="A2698">
        <v>2696</v>
      </c>
      <c r="B2698" s="1" t="s">
        <v>2696</v>
      </c>
      <c r="C2698" s="1" t="s">
        <v>6806</v>
      </c>
      <c r="D2698" s="4">
        <v>60000</v>
      </c>
      <c r="E2698" s="4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3">
        <f t="shared" si="252"/>
        <v>5.6500000000000002E-2</v>
      </c>
      <c r="P2698" s="5">
        <f t="shared" si="253"/>
        <v>89.21052631578948</v>
      </c>
      <c r="Q2698" s="3" t="str">
        <f t="shared" si="254"/>
        <v>food</v>
      </c>
      <c r="R2698" t="str">
        <f t="shared" si="255"/>
        <v>food trucks</v>
      </c>
      <c r="S2698" s="13">
        <f t="shared" si="256"/>
        <v>41964.844444444447</v>
      </c>
      <c r="T2698" s="13">
        <f t="shared" si="257"/>
        <v>41998.844444444447</v>
      </c>
    </row>
    <row r="2699" spans="1:20" ht="48">
      <c r="A2699">
        <v>2697</v>
      </c>
      <c r="B2699" s="1" t="s">
        <v>2697</v>
      </c>
      <c r="C2699" s="1" t="s">
        <v>6807</v>
      </c>
      <c r="D2699" s="4">
        <v>23000</v>
      </c>
      <c r="E2699" s="4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3">
        <f t="shared" si="252"/>
        <v>0.26352173913043481</v>
      </c>
      <c r="P2699" s="5">
        <f t="shared" si="253"/>
        <v>116.55769230769231</v>
      </c>
      <c r="Q2699" s="3" t="str">
        <f t="shared" si="254"/>
        <v>food</v>
      </c>
      <c r="R2699" t="str">
        <f t="shared" si="255"/>
        <v>food trucks</v>
      </c>
      <c r="S2699" s="13">
        <f t="shared" si="256"/>
        <v>42187.940081018518</v>
      </c>
      <c r="T2699" s="13">
        <f t="shared" si="257"/>
        <v>42218.916666666672</v>
      </c>
    </row>
    <row r="2700" spans="1:20" ht="48">
      <c r="A2700">
        <v>2698</v>
      </c>
      <c r="B2700" s="1" t="s">
        <v>2698</v>
      </c>
      <c r="C2700" s="1" t="s">
        <v>6808</v>
      </c>
      <c r="D2700" s="4">
        <v>8000</v>
      </c>
      <c r="E2700" s="4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3">
        <f t="shared" si="252"/>
        <v>3.2512500000000002E-3</v>
      </c>
      <c r="P2700" s="5">
        <f t="shared" si="253"/>
        <v>13.005000000000001</v>
      </c>
      <c r="Q2700" s="3" t="str">
        <f t="shared" si="254"/>
        <v>food</v>
      </c>
      <c r="R2700" t="str">
        <f t="shared" si="255"/>
        <v>food trucks</v>
      </c>
      <c r="S2700" s="13">
        <f t="shared" si="256"/>
        <v>41787.898240740738</v>
      </c>
      <c r="T2700" s="13">
        <f t="shared" si="257"/>
        <v>41817.898240740738</v>
      </c>
    </row>
    <row r="2701" spans="1:20" ht="48">
      <c r="A2701">
        <v>2699</v>
      </c>
      <c r="B2701" s="1" t="s">
        <v>2699</v>
      </c>
      <c r="C2701" s="1" t="s">
        <v>6809</v>
      </c>
      <c r="D2701" s="4">
        <v>2</v>
      </c>
      <c r="E2701" s="4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3">
        <f t="shared" si="252"/>
        <v>0</v>
      </c>
      <c r="P2701" s="5" t="e">
        <f t="shared" si="253"/>
        <v>#DIV/0!</v>
      </c>
      <c r="Q2701" s="3" t="str">
        <f t="shared" si="254"/>
        <v>food</v>
      </c>
      <c r="R2701" t="str">
        <f t="shared" si="255"/>
        <v>food trucks</v>
      </c>
      <c r="S2701" s="13">
        <f t="shared" si="256"/>
        <v>41829.896562499998</v>
      </c>
      <c r="T2701" s="13">
        <f t="shared" si="257"/>
        <v>41859.896562499998</v>
      </c>
    </row>
    <row r="2702" spans="1:20" ht="48">
      <c r="A2702">
        <v>2700</v>
      </c>
      <c r="B2702" s="1" t="s">
        <v>2700</v>
      </c>
      <c r="C2702" s="1" t="s">
        <v>6810</v>
      </c>
      <c r="D2702" s="4">
        <v>9999</v>
      </c>
      <c r="E2702" s="4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3">
        <f t="shared" si="252"/>
        <v>7.0007000700070005E-3</v>
      </c>
      <c r="P2702" s="5">
        <f t="shared" si="253"/>
        <v>17.5</v>
      </c>
      <c r="Q2702" s="3" t="str">
        <f t="shared" si="254"/>
        <v>food</v>
      </c>
      <c r="R2702" t="str">
        <f t="shared" si="255"/>
        <v>food trucks</v>
      </c>
      <c r="S2702" s="13">
        <f t="shared" si="256"/>
        <v>41870.87467592593</v>
      </c>
      <c r="T2702" s="13">
        <f t="shared" si="257"/>
        <v>41900.87467592593</v>
      </c>
    </row>
    <row r="2703" spans="1:20" ht="48">
      <c r="A2703">
        <v>2701</v>
      </c>
      <c r="B2703" s="1" t="s">
        <v>2701</v>
      </c>
      <c r="C2703" s="1" t="s">
        <v>6811</v>
      </c>
      <c r="D2703" s="4">
        <v>3400</v>
      </c>
      <c r="E2703" s="4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3">
        <f t="shared" si="252"/>
        <v>0.46176470588235297</v>
      </c>
      <c r="P2703" s="5">
        <f t="shared" si="253"/>
        <v>34.130434782608695</v>
      </c>
      <c r="Q2703" s="3" t="str">
        <f t="shared" si="254"/>
        <v>theater</v>
      </c>
      <c r="R2703" t="str">
        <f t="shared" si="255"/>
        <v>spaces</v>
      </c>
      <c r="S2703" s="13">
        <f t="shared" si="256"/>
        <v>42801.774699074071</v>
      </c>
      <c r="T2703" s="13">
        <f t="shared" si="257"/>
        <v>42832.733032407406</v>
      </c>
    </row>
    <row r="2704" spans="1:20" ht="48">
      <c r="A2704">
        <v>2702</v>
      </c>
      <c r="B2704" s="1" t="s">
        <v>2702</v>
      </c>
      <c r="C2704" s="1" t="s">
        <v>6812</v>
      </c>
      <c r="D2704" s="4">
        <v>10000</v>
      </c>
      <c r="E2704" s="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3">
        <f t="shared" si="252"/>
        <v>0.34410000000000002</v>
      </c>
      <c r="P2704" s="5">
        <f t="shared" si="253"/>
        <v>132.34615384615384</v>
      </c>
      <c r="Q2704" s="3" t="str">
        <f t="shared" si="254"/>
        <v>theater</v>
      </c>
      <c r="R2704" t="str">
        <f t="shared" si="255"/>
        <v>spaces</v>
      </c>
      <c r="S2704" s="13">
        <f t="shared" si="256"/>
        <v>42800.801817129628</v>
      </c>
      <c r="T2704" s="13">
        <f t="shared" si="257"/>
        <v>42830.760150462964</v>
      </c>
    </row>
    <row r="2705" spans="1:20" ht="32">
      <c r="A2705">
        <v>2703</v>
      </c>
      <c r="B2705" s="1" t="s">
        <v>2703</v>
      </c>
      <c r="C2705" s="1" t="s">
        <v>6813</v>
      </c>
      <c r="D2705" s="4">
        <v>40000</v>
      </c>
      <c r="E2705" s="4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3">
        <f t="shared" si="252"/>
        <v>1.0375000000000001</v>
      </c>
      <c r="P2705" s="5">
        <f t="shared" si="253"/>
        <v>922.22222222222217</v>
      </c>
      <c r="Q2705" s="3" t="str">
        <f t="shared" si="254"/>
        <v>theater</v>
      </c>
      <c r="R2705" t="str">
        <f t="shared" si="255"/>
        <v>spaces</v>
      </c>
      <c r="S2705" s="13">
        <f t="shared" si="256"/>
        <v>42756.690162037034</v>
      </c>
      <c r="T2705" s="13">
        <f t="shared" si="257"/>
        <v>42816.648495370369</v>
      </c>
    </row>
    <row r="2706" spans="1:20" ht="48">
      <c r="A2706">
        <v>2704</v>
      </c>
      <c r="B2706" s="1" t="s">
        <v>2704</v>
      </c>
      <c r="C2706" s="1" t="s">
        <v>6814</v>
      </c>
      <c r="D2706" s="4">
        <v>19000</v>
      </c>
      <c r="E2706" s="4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3">
        <f t="shared" si="252"/>
        <v>6.0263157894736845E-2</v>
      </c>
      <c r="P2706" s="5">
        <f t="shared" si="253"/>
        <v>163.57142857142858</v>
      </c>
      <c r="Q2706" s="3" t="str">
        <f t="shared" si="254"/>
        <v>theater</v>
      </c>
      <c r="R2706" t="str">
        <f t="shared" si="255"/>
        <v>spaces</v>
      </c>
      <c r="S2706" s="13">
        <f t="shared" si="256"/>
        <v>42787.862430555557</v>
      </c>
      <c r="T2706" s="13">
        <f t="shared" si="257"/>
        <v>42830.820763888885</v>
      </c>
    </row>
    <row r="2707" spans="1:20" ht="32">
      <c r="A2707">
        <v>2705</v>
      </c>
      <c r="B2707" s="1" t="s">
        <v>2705</v>
      </c>
      <c r="C2707" s="1" t="s">
        <v>6815</v>
      </c>
      <c r="D2707" s="4">
        <v>16500</v>
      </c>
      <c r="E2707" s="4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3">
        <f t="shared" si="252"/>
        <v>0.10539393939393939</v>
      </c>
      <c r="P2707" s="5">
        <f t="shared" si="253"/>
        <v>217.375</v>
      </c>
      <c r="Q2707" s="3" t="str">
        <f t="shared" si="254"/>
        <v>theater</v>
      </c>
      <c r="R2707" t="str">
        <f t="shared" si="255"/>
        <v>spaces</v>
      </c>
      <c r="S2707" s="13">
        <f t="shared" si="256"/>
        <v>42773.916180555556</v>
      </c>
      <c r="T2707" s="13">
        <f t="shared" si="257"/>
        <v>42818.874513888892</v>
      </c>
    </row>
    <row r="2708" spans="1:20" ht="48">
      <c r="A2708">
        <v>2706</v>
      </c>
      <c r="B2708" s="1" t="s">
        <v>2706</v>
      </c>
      <c r="C2708" s="1" t="s">
        <v>6816</v>
      </c>
      <c r="D2708" s="4">
        <v>35000</v>
      </c>
      <c r="E2708" s="4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3">
        <f t="shared" si="252"/>
        <v>1.1229714285714285</v>
      </c>
      <c r="P2708" s="5">
        <f t="shared" si="253"/>
        <v>149.44486692015209</v>
      </c>
      <c r="Q2708" s="3" t="str">
        <f t="shared" si="254"/>
        <v>theater</v>
      </c>
      <c r="R2708" t="str">
        <f t="shared" si="255"/>
        <v>spaces</v>
      </c>
      <c r="S2708" s="13">
        <f t="shared" si="256"/>
        <v>41899.294942129629</v>
      </c>
      <c r="T2708" s="13">
        <f t="shared" si="257"/>
        <v>41928.290972222225</v>
      </c>
    </row>
    <row r="2709" spans="1:20" ht="48">
      <c r="A2709">
        <v>2707</v>
      </c>
      <c r="B2709" s="1" t="s">
        <v>2707</v>
      </c>
      <c r="C2709" s="1" t="s">
        <v>6817</v>
      </c>
      <c r="D2709" s="4">
        <v>8000</v>
      </c>
      <c r="E2709" s="4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3">
        <f t="shared" si="252"/>
        <v>3.50844625</v>
      </c>
      <c r="P2709" s="5">
        <f t="shared" si="253"/>
        <v>71.237487309644663</v>
      </c>
      <c r="Q2709" s="3" t="str">
        <f t="shared" si="254"/>
        <v>theater</v>
      </c>
      <c r="R2709" t="str">
        <f t="shared" si="255"/>
        <v>spaces</v>
      </c>
      <c r="S2709" s="13">
        <f t="shared" si="256"/>
        <v>41391.782905092594</v>
      </c>
      <c r="T2709" s="13">
        <f t="shared" si="257"/>
        <v>41421.290972222225</v>
      </c>
    </row>
    <row r="2710" spans="1:20" ht="48">
      <c r="A2710">
        <v>2708</v>
      </c>
      <c r="B2710" s="1" t="s">
        <v>2708</v>
      </c>
      <c r="C2710" s="1" t="s">
        <v>6818</v>
      </c>
      <c r="D2710" s="4">
        <v>20000</v>
      </c>
      <c r="E2710" s="4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3">
        <f t="shared" si="252"/>
        <v>2.3321535</v>
      </c>
      <c r="P2710" s="5">
        <f t="shared" si="253"/>
        <v>44.464318398474738</v>
      </c>
      <c r="Q2710" s="3" t="str">
        <f t="shared" si="254"/>
        <v>theater</v>
      </c>
      <c r="R2710" t="str">
        <f t="shared" si="255"/>
        <v>spaces</v>
      </c>
      <c r="S2710" s="13">
        <f t="shared" si="256"/>
        <v>42512.698217592595</v>
      </c>
      <c r="T2710" s="13">
        <f t="shared" si="257"/>
        <v>42572.698217592595</v>
      </c>
    </row>
    <row r="2711" spans="1:20" ht="48">
      <c r="A2711">
        <v>2709</v>
      </c>
      <c r="B2711" s="1" t="s">
        <v>2709</v>
      </c>
      <c r="C2711" s="1" t="s">
        <v>6819</v>
      </c>
      <c r="D2711" s="4">
        <v>50000</v>
      </c>
      <c r="E2711" s="4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3">
        <f t="shared" si="252"/>
        <v>1.01606</v>
      </c>
      <c r="P2711" s="5">
        <f t="shared" si="253"/>
        <v>164.94480519480518</v>
      </c>
      <c r="Q2711" s="3" t="str">
        <f t="shared" si="254"/>
        <v>theater</v>
      </c>
      <c r="R2711" t="str">
        <f t="shared" si="255"/>
        <v>spaces</v>
      </c>
      <c r="S2711" s="13">
        <f t="shared" si="256"/>
        <v>42612.149780092594</v>
      </c>
      <c r="T2711" s="13">
        <f t="shared" si="257"/>
        <v>42647.165972222225</v>
      </c>
    </row>
    <row r="2712" spans="1:20" ht="32">
      <c r="A2712">
        <v>2710</v>
      </c>
      <c r="B2712" s="1" t="s">
        <v>2710</v>
      </c>
      <c r="C2712" s="1" t="s">
        <v>6820</v>
      </c>
      <c r="D2712" s="4">
        <v>60000</v>
      </c>
      <c r="E2712" s="4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3">
        <f t="shared" si="252"/>
        <v>1.5390035000000002</v>
      </c>
      <c r="P2712" s="5">
        <f t="shared" si="253"/>
        <v>84.871516544117654</v>
      </c>
      <c r="Q2712" s="3" t="str">
        <f t="shared" si="254"/>
        <v>theater</v>
      </c>
      <c r="R2712" t="str">
        <f t="shared" si="255"/>
        <v>spaces</v>
      </c>
      <c r="S2712" s="13">
        <f t="shared" si="256"/>
        <v>41828.229490740741</v>
      </c>
      <c r="T2712" s="13">
        <f t="shared" si="257"/>
        <v>41860.083333333336</v>
      </c>
    </row>
    <row r="2713" spans="1:20" ht="48">
      <c r="A2713">
        <v>2711</v>
      </c>
      <c r="B2713" s="1" t="s">
        <v>2711</v>
      </c>
      <c r="C2713" s="1" t="s">
        <v>6821</v>
      </c>
      <c r="D2713" s="4">
        <v>3910</v>
      </c>
      <c r="E2713" s="4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3">
        <f t="shared" si="252"/>
        <v>1.007161125319693</v>
      </c>
      <c r="P2713" s="5">
        <f t="shared" si="253"/>
        <v>53.945205479452056</v>
      </c>
      <c r="Q2713" s="3" t="str">
        <f t="shared" si="254"/>
        <v>theater</v>
      </c>
      <c r="R2713" t="str">
        <f t="shared" si="255"/>
        <v>spaces</v>
      </c>
      <c r="S2713" s="13">
        <f t="shared" si="256"/>
        <v>41780.745254629634</v>
      </c>
      <c r="T2713" s="13">
        <f t="shared" si="257"/>
        <v>41810.917361111111</v>
      </c>
    </row>
    <row r="2714" spans="1:20" ht="48">
      <c r="A2714">
        <v>2712</v>
      </c>
      <c r="B2714" s="1" t="s">
        <v>2712</v>
      </c>
      <c r="C2714" s="1" t="s">
        <v>6822</v>
      </c>
      <c r="D2714" s="4">
        <v>5500</v>
      </c>
      <c r="E2714" s="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3">
        <f t="shared" si="252"/>
        <v>1.3138181818181818</v>
      </c>
      <c r="P2714" s="5">
        <f t="shared" si="253"/>
        <v>50.531468531468533</v>
      </c>
      <c r="Q2714" s="3" t="str">
        <f t="shared" si="254"/>
        <v>theater</v>
      </c>
      <c r="R2714" t="str">
        <f t="shared" si="255"/>
        <v>spaces</v>
      </c>
      <c r="S2714" s="13">
        <f t="shared" si="256"/>
        <v>41432.062037037038</v>
      </c>
      <c r="T2714" s="13">
        <f t="shared" si="257"/>
        <v>41468.75</v>
      </c>
    </row>
    <row r="2715" spans="1:20" ht="48">
      <c r="A2715">
        <v>2713</v>
      </c>
      <c r="B2715" s="1" t="s">
        <v>2713</v>
      </c>
      <c r="C2715" s="1" t="s">
        <v>6823</v>
      </c>
      <c r="D2715" s="4">
        <v>150000</v>
      </c>
      <c r="E2715" s="4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3">
        <f t="shared" si="252"/>
        <v>1.0224133333333334</v>
      </c>
      <c r="P2715" s="5">
        <f t="shared" si="253"/>
        <v>108.00140845070422</v>
      </c>
      <c r="Q2715" s="3" t="str">
        <f t="shared" si="254"/>
        <v>theater</v>
      </c>
      <c r="R2715" t="str">
        <f t="shared" si="255"/>
        <v>spaces</v>
      </c>
      <c r="S2715" s="13">
        <f t="shared" si="256"/>
        <v>42322.653749999998</v>
      </c>
      <c r="T2715" s="13">
        <f t="shared" si="257"/>
        <v>42362.653749999998</v>
      </c>
    </row>
    <row r="2716" spans="1:20" ht="32">
      <c r="A2716">
        <v>2714</v>
      </c>
      <c r="B2716" s="1" t="s">
        <v>2714</v>
      </c>
      <c r="C2716" s="1" t="s">
        <v>6824</v>
      </c>
      <c r="D2716" s="4">
        <v>25000</v>
      </c>
      <c r="E2716" s="4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3">
        <f t="shared" si="252"/>
        <v>1.1635599999999999</v>
      </c>
      <c r="P2716" s="5">
        <f t="shared" si="253"/>
        <v>95.373770491803285</v>
      </c>
      <c r="Q2716" s="3" t="str">
        <f t="shared" si="254"/>
        <v>theater</v>
      </c>
      <c r="R2716" t="str">
        <f t="shared" si="255"/>
        <v>spaces</v>
      </c>
      <c r="S2716" s="13">
        <f t="shared" si="256"/>
        <v>42629.655046296291</v>
      </c>
      <c r="T2716" s="13">
        <f t="shared" si="257"/>
        <v>42657.958333333328</v>
      </c>
    </row>
    <row r="2717" spans="1:20" ht="48">
      <c r="A2717">
        <v>2715</v>
      </c>
      <c r="B2717" s="1" t="s">
        <v>2715</v>
      </c>
      <c r="C2717" s="1" t="s">
        <v>6825</v>
      </c>
      <c r="D2717" s="4">
        <v>12000</v>
      </c>
      <c r="E2717" s="4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3">
        <f t="shared" si="252"/>
        <v>2.6462241666666664</v>
      </c>
      <c r="P2717" s="5">
        <f t="shared" si="253"/>
        <v>57.631016333938291</v>
      </c>
      <c r="Q2717" s="3" t="str">
        <f t="shared" si="254"/>
        <v>theater</v>
      </c>
      <c r="R2717" t="str">
        <f t="shared" si="255"/>
        <v>spaces</v>
      </c>
      <c r="S2717" s="13">
        <f t="shared" si="256"/>
        <v>42387.398472222223</v>
      </c>
      <c r="T2717" s="13">
        <f t="shared" si="257"/>
        <v>42421.398472222223</v>
      </c>
    </row>
    <row r="2718" spans="1:20" ht="64">
      <c r="A2718">
        <v>2716</v>
      </c>
      <c r="B2718" s="1" t="s">
        <v>2716</v>
      </c>
      <c r="C2718" s="1" t="s">
        <v>6826</v>
      </c>
      <c r="D2718" s="4">
        <v>10000</v>
      </c>
      <c r="E2718" s="4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3">
        <f t="shared" si="252"/>
        <v>1.1998010000000001</v>
      </c>
      <c r="P2718" s="5">
        <f t="shared" si="253"/>
        <v>64.160481283422456</v>
      </c>
      <c r="Q2718" s="3" t="str">
        <f t="shared" si="254"/>
        <v>theater</v>
      </c>
      <c r="R2718" t="str">
        <f t="shared" si="255"/>
        <v>spaces</v>
      </c>
      <c r="S2718" s="13">
        <f t="shared" si="256"/>
        <v>42255.333252314813</v>
      </c>
      <c r="T2718" s="13">
        <f t="shared" si="257"/>
        <v>42285.333252314813</v>
      </c>
    </row>
    <row r="2719" spans="1:20" ht="48">
      <c r="A2719">
        <v>2717</v>
      </c>
      <c r="B2719" s="1" t="s">
        <v>2717</v>
      </c>
      <c r="C2719" s="1" t="s">
        <v>6827</v>
      </c>
      <c r="D2719" s="4">
        <v>25000</v>
      </c>
      <c r="E2719" s="4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3">
        <f t="shared" si="252"/>
        <v>1.2010400000000001</v>
      </c>
      <c r="P2719" s="5">
        <f t="shared" si="253"/>
        <v>92.387692307692305</v>
      </c>
      <c r="Q2719" s="3" t="str">
        <f t="shared" si="254"/>
        <v>theater</v>
      </c>
      <c r="R2719" t="str">
        <f t="shared" si="255"/>
        <v>spaces</v>
      </c>
      <c r="S2719" s="13">
        <f t="shared" si="256"/>
        <v>41934.914918981485</v>
      </c>
      <c r="T2719" s="13">
        <f t="shared" si="257"/>
        <v>41979.956585648149</v>
      </c>
    </row>
    <row r="2720" spans="1:20" ht="48">
      <c r="A2720">
        <v>2718</v>
      </c>
      <c r="B2720" s="1" t="s">
        <v>2718</v>
      </c>
      <c r="C2720" s="1" t="s">
        <v>6828</v>
      </c>
      <c r="D2720" s="4">
        <v>18000</v>
      </c>
      <c r="E2720" s="4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3">
        <f t="shared" si="252"/>
        <v>1.0358333333333334</v>
      </c>
      <c r="P2720" s="5">
        <f t="shared" si="253"/>
        <v>125.97972972972973</v>
      </c>
      <c r="Q2720" s="3" t="str">
        <f t="shared" si="254"/>
        <v>theater</v>
      </c>
      <c r="R2720" t="str">
        <f t="shared" si="255"/>
        <v>spaces</v>
      </c>
      <c r="S2720" s="13">
        <f t="shared" si="256"/>
        <v>42465.596585648149</v>
      </c>
      <c r="T2720" s="13">
        <f t="shared" si="257"/>
        <v>42493.958333333328</v>
      </c>
    </row>
    <row r="2721" spans="1:20" ht="48">
      <c r="A2721">
        <v>2719</v>
      </c>
      <c r="B2721" s="1" t="s">
        <v>2719</v>
      </c>
      <c r="C2721" s="1" t="s">
        <v>6829</v>
      </c>
      <c r="D2721" s="4">
        <v>6000</v>
      </c>
      <c r="E2721" s="4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3">
        <f t="shared" si="252"/>
        <v>1.0883333333333334</v>
      </c>
      <c r="P2721" s="5">
        <f t="shared" si="253"/>
        <v>94.637681159420296</v>
      </c>
      <c r="Q2721" s="3" t="str">
        <f t="shared" si="254"/>
        <v>theater</v>
      </c>
      <c r="R2721" t="str">
        <f t="shared" si="255"/>
        <v>spaces</v>
      </c>
      <c r="S2721" s="13">
        <f t="shared" si="256"/>
        <v>42418.031180555554</v>
      </c>
      <c r="T2721" s="13">
        <f t="shared" si="257"/>
        <v>42477.989513888882</v>
      </c>
    </row>
    <row r="2722" spans="1:20" ht="48">
      <c r="A2722">
        <v>2720</v>
      </c>
      <c r="B2722" s="1" t="s">
        <v>2720</v>
      </c>
      <c r="C2722" s="1" t="s">
        <v>6830</v>
      </c>
      <c r="D2722" s="4">
        <v>25000</v>
      </c>
      <c r="E2722" s="4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3">
        <f t="shared" si="252"/>
        <v>1.1812400000000001</v>
      </c>
      <c r="P2722" s="5">
        <f t="shared" si="253"/>
        <v>170.69942196531792</v>
      </c>
      <c r="Q2722" s="3" t="str">
        <f t="shared" si="254"/>
        <v>theater</v>
      </c>
      <c r="R2722" t="str">
        <f t="shared" si="255"/>
        <v>spaces</v>
      </c>
      <c r="S2722" s="13">
        <f t="shared" si="256"/>
        <v>42655.465891203698</v>
      </c>
      <c r="T2722" s="13">
        <f t="shared" si="257"/>
        <v>42685.507557870369</v>
      </c>
    </row>
    <row r="2723" spans="1:20" ht="48">
      <c r="A2723">
        <v>2721</v>
      </c>
      <c r="B2723" s="1" t="s">
        <v>2721</v>
      </c>
      <c r="C2723" s="1" t="s">
        <v>6831</v>
      </c>
      <c r="D2723" s="4">
        <v>750</v>
      </c>
      <c r="E2723" s="4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3">
        <f t="shared" si="252"/>
        <v>14.62</v>
      </c>
      <c r="P2723" s="5">
        <f t="shared" si="253"/>
        <v>40.762081784386616</v>
      </c>
      <c r="Q2723" s="3" t="str">
        <f t="shared" si="254"/>
        <v>technology</v>
      </c>
      <c r="R2723" t="str">
        <f t="shared" si="255"/>
        <v>hardware</v>
      </c>
      <c r="S2723" s="13">
        <f t="shared" si="256"/>
        <v>41493.543958333335</v>
      </c>
      <c r="T2723" s="13">
        <f t="shared" si="257"/>
        <v>41523.791666666664</v>
      </c>
    </row>
    <row r="2724" spans="1:20" ht="48">
      <c r="A2724">
        <v>2722</v>
      </c>
      <c r="B2724" s="1" t="s">
        <v>2722</v>
      </c>
      <c r="C2724" s="1" t="s">
        <v>6832</v>
      </c>
      <c r="D2724" s="4">
        <v>5000</v>
      </c>
      <c r="E2724" s="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3">
        <f t="shared" si="252"/>
        <v>2.5253999999999999</v>
      </c>
      <c r="P2724" s="5">
        <f t="shared" si="253"/>
        <v>68.254054054054052</v>
      </c>
      <c r="Q2724" s="3" t="str">
        <f t="shared" si="254"/>
        <v>technology</v>
      </c>
      <c r="R2724" t="str">
        <f t="shared" si="255"/>
        <v>hardware</v>
      </c>
      <c r="S2724" s="13">
        <f t="shared" si="256"/>
        <v>42704.857094907406</v>
      </c>
      <c r="T2724" s="13">
        <f t="shared" si="257"/>
        <v>42764.857094907406</v>
      </c>
    </row>
    <row r="2725" spans="1:20" ht="48">
      <c r="A2725">
        <v>2723</v>
      </c>
      <c r="B2725" s="1" t="s">
        <v>2723</v>
      </c>
      <c r="C2725" s="1" t="s">
        <v>6833</v>
      </c>
      <c r="D2725" s="4">
        <v>12000</v>
      </c>
      <c r="E2725" s="4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3">
        <f t="shared" si="252"/>
        <v>1.4005000000000001</v>
      </c>
      <c r="P2725" s="5">
        <f t="shared" si="253"/>
        <v>95.48863636363636</v>
      </c>
      <c r="Q2725" s="3" t="str">
        <f t="shared" si="254"/>
        <v>technology</v>
      </c>
      <c r="R2725" t="str">
        <f t="shared" si="255"/>
        <v>hardware</v>
      </c>
      <c r="S2725" s="13">
        <f t="shared" si="256"/>
        <v>41944.83898148148</v>
      </c>
      <c r="T2725" s="13">
        <f t="shared" si="257"/>
        <v>42004.880648148144</v>
      </c>
    </row>
    <row r="2726" spans="1:20" ht="48">
      <c r="A2726">
        <v>2724</v>
      </c>
      <c r="B2726" s="1" t="s">
        <v>2724</v>
      </c>
      <c r="C2726" s="1" t="s">
        <v>6834</v>
      </c>
      <c r="D2726" s="4">
        <v>2468</v>
      </c>
      <c r="E2726" s="4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3">
        <f t="shared" si="252"/>
        <v>2.9687520259319289</v>
      </c>
      <c r="P2726" s="5">
        <f t="shared" si="253"/>
        <v>7.1902649656526005</v>
      </c>
      <c r="Q2726" s="3" t="str">
        <f t="shared" si="254"/>
        <v>technology</v>
      </c>
      <c r="R2726" t="str">
        <f t="shared" si="255"/>
        <v>hardware</v>
      </c>
      <c r="S2726" s="13">
        <f t="shared" si="256"/>
        <v>42199.32707175926</v>
      </c>
      <c r="T2726" s="13">
        <f t="shared" si="257"/>
        <v>42231.32707175926</v>
      </c>
    </row>
    <row r="2727" spans="1:20" ht="32">
      <c r="A2727">
        <v>2725</v>
      </c>
      <c r="B2727" s="1" t="s">
        <v>2725</v>
      </c>
      <c r="C2727" s="1" t="s">
        <v>6835</v>
      </c>
      <c r="D2727" s="4">
        <v>40000</v>
      </c>
      <c r="E2727" s="4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3">
        <f t="shared" si="252"/>
        <v>1.445425</v>
      </c>
      <c r="P2727" s="5">
        <f t="shared" si="253"/>
        <v>511.65486725663715</v>
      </c>
      <c r="Q2727" s="3" t="str">
        <f t="shared" si="254"/>
        <v>technology</v>
      </c>
      <c r="R2727" t="str">
        <f t="shared" si="255"/>
        <v>hardware</v>
      </c>
      <c r="S2727" s="13">
        <f t="shared" si="256"/>
        <v>42745.744618055556</v>
      </c>
      <c r="T2727" s="13">
        <f t="shared" si="257"/>
        <v>42795.744618055556</v>
      </c>
    </row>
    <row r="2728" spans="1:20" ht="16">
      <c r="A2728">
        <v>2726</v>
      </c>
      <c r="B2728" s="1" t="s">
        <v>2726</v>
      </c>
      <c r="C2728" s="1" t="s">
        <v>6836</v>
      </c>
      <c r="D2728" s="4">
        <v>100000</v>
      </c>
      <c r="E2728" s="4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3">
        <f t="shared" si="252"/>
        <v>1.05745</v>
      </c>
      <c r="P2728" s="5">
        <f t="shared" si="253"/>
        <v>261.74504950495049</v>
      </c>
      <c r="Q2728" s="3" t="str">
        <f t="shared" si="254"/>
        <v>technology</v>
      </c>
      <c r="R2728" t="str">
        <f t="shared" si="255"/>
        <v>hardware</v>
      </c>
      <c r="S2728" s="13">
        <f t="shared" si="256"/>
        <v>42452.579988425925</v>
      </c>
      <c r="T2728" s="13">
        <f t="shared" si="257"/>
        <v>42482.579988425925</v>
      </c>
    </row>
    <row r="2729" spans="1:20" ht="48">
      <c r="A2729">
        <v>2727</v>
      </c>
      <c r="B2729" s="1" t="s">
        <v>2727</v>
      </c>
      <c r="C2729" s="1" t="s">
        <v>6837</v>
      </c>
      <c r="D2729" s="4">
        <v>10000</v>
      </c>
      <c r="E2729" s="4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3">
        <f t="shared" si="252"/>
        <v>4.9321000000000002</v>
      </c>
      <c r="P2729" s="5">
        <f t="shared" si="253"/>
        <v>69.760961810466767</v>
      </c>
      <c r="Q2729" s="3" t="str">
        <f t="shared" si="254"/>
        <v>technology</v>
      </c>
      <c r="R2729" t="str">
        <f t="shared" si="255"/>
        <v>hardware</v>
      </c>
      <c r="S2729" s="13">
        <f t="shared" si="256"/>
        <v>42198.676655092597</v>
      </c>
      <c r="T2729" s="13">
        <f t="shared" si="257"/>
        <v>42223.676655092597</v>
      </c>
    </row>
    <row r="2730" spans="1:20" ht="32">
      <c r="A2730">
        <v>2728</v>
      </c>
      <c r="B2730" s="1" t="s">
        <v>2728</v>
      </c>
      <c r="C2730" s="1" t="s">
        <v>6838</v>
      </c>
      <c r="D2730" s="4">
        <v>15000</v>
      </c>
      <c r="E2730" s="4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3">
        <f t="shared" si="252"/>
        <v>2.0182666666666669</v>
      </c>
      <c r="P2730" s="5">
        <f t="shared" si="253"/>
        <v>77.229591836734699</v>
      </c>
      <c r="Q2730" s="3" t="str">
        <f t="shared" si="254"/>
        <v>technology</v>
      </c>
      <c r="R2730" t="str">
        <f t="shared" si="255"/>
        <v>hardware</v>
      </c>
      <c r="S2730" s="13">
        <f t="shared" si="256"/>
        <v>42333.59993055556</v>
      </c>
      <c r="T2730" s="13">
        <f t="shared" si="257"/>
        <v>42368.59993055556</v>
      </c>
    </row>
    <row r="2731" spans="1:20" ht="32">
      <c r="A2731">
        <v>2729</v>
      </c>
      <c r="B2731" s="1" t="s">
        <v>2729</v>
      </c>
      <c r="C2731" s="1" t="s">
        <v>6839</v>
      </c>
      <c r="D2731" s="4">
        <v>7500</v>
      </c>
      <c r="E2731" s="4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3">
        <f t="shared" si="252"/>
        <v>1.0444</v>
      </c>
      <c r="P2731" s="5">
        <f t="shared" si="253"/>
        <v>340.56521739130437</v>
      </c>
      <c r="Q2731" s="3" t="str">
        <f t="shared" si="254"/>
        <v>technology</v>
      </c>
      <c r="R2731" t="str">
        <f t="shared" si="255"/>
        <v>hardware</v>
      </c>
      <c r="S2731" s="13">
        <f t="shared" si="256"/>
        <v>42095.240706018521</v>
      </c>
      <c r="T2731" s="13">
        <f t="shared" si="257"/>
        <v>42125.240706018521</v>
      </c>
    </row>
    <row r="2732" spans="1:20" ht="32">
      <c r="A2732">
        <v>2730</v>
      </c>
      <c r="B2732" s="1" t="s">
        <v>2730</v>
      </c>
      <c r="C2732" s="1" t="s">
        <v>6840</v>
      </c>
      <c r="D2732" s="4">
        <v>27000</v>
      </c>
      <c r="E2732" s="4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3">
        <f t="shared" si="252"/>
        <v>1.7029262962962963</v>
      </c>
      <c r="P2732" s="5">
        <f t="shared" si="253"/>
        <v>67.417903225806455</v>
      </c>
      <c r="Q2732" s="3" t="str">
        <f t="shared" si="254"/>
        <v>technology</v>
      </c>
      <c r="R2732" t="str">
        <f t="shared" si="255"/>
        <v>hardware</v>
      </c>
      <c r="S2732" s="13">
        <f t="shared" si="256"/>
        <v>41351.541377314818</v>
      </c>
      <c r="T2732" s="13">
        <f t="shared" si="257"/>
        <v>41386.541377314818</v>
      </c>
    </row>
    <row r="2733" spans="1:20" ht="48">
      <c r="A2733">
        <v>2731</v>
      </c>
      <c r="B2733" s="1" t="s">
        <v>2731</v>
      </c>
      <c r="C2733" s="1" t="s">
        <v>6841</v>
      </c>
      <c r="D2733" s="4">
        <v>30000</v>
      </c>
      <c r="E2733" s="4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3">
        <f t="shared" si="252"/>
        <v>1.0430333333333333</v>
      </c>
      <c r="P2733" s="5">
        <f t="shared" si="253"/>
        <v>845.70270270270271</v>
      </c>
      <c r="Q2733" s="3" t="str">
        <f t="shared" si="254"/>
        <v>technology</v>
      </c>
      <c r="R2733" t="str">
        <f t="shared" si="255"/>
        <v>hardware</v>
      </c>
      <c r="S2733" s="13">
        <f t="shared" si="256"/>
        <v>41872.525717592594</v>
      </c>
      <c r="T2733" s="13">
        <f t="shared" si="257"/>
        <v>41930.166666666664</v>
      </c>
    </row>
    <row r="2734" spans="1:20" ht="48">
      <c r="A2734">
        <v>2732</v>
      </c>
      <c r="B2734" s="1" t="s">
        <v>2732</v>
      </c>
      <c r="C2734" s="1" t="s">
        <v>6842</v>
      </c>
      <c r="D2734" s="4">
        <v>12000</v>
      </c>
      <c r="E2734" s="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3">
        <f t="shared" si="252"/>
        <v>1.1825000000000001</v>
      </c>
      <c r="P2734" s="5">
        <f t="shared" si="253"/>
        <v>97.191780821917803</v>
      </c>
      <c r="Q2734" s="3" t="str">
        <f t="shared" si="254"/>
        <v>technology</v>
      </c>
      <c r="R2734" t="str">
        <f t="shared" si="255"/>
        <v>hardware</v>
      </c>
      <c r="S2734" s="13">
        <f t="shared" si="256"/>
        <v>41389.808194444442</v>
      </c>
      <c r="T2734" s="13">
        <f t="shared" si="257"/>
        <v>41422</v>
      </c>
    </row>
    <row r="2735" spans="1:20" ht="48">
      <c r="A2735">
        <v>2733</v>
      </c>
      <c r="B2735" s="1" t="s">
        <v>2733</v>
      </c>
      <c r="C2735" s="1" t="s">
        <v>6843</v>
      </c>
      <c r="D2735" s="4">
        <v>50000</v>
      </c>
      <c r="E2735" s="4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3">
        <f t="shared" si="252"/>
        <v>1.07538</v>
      </c>
      <c r="P2735" s="5">
        <f t="shared" si="253"/>
        <v>451.84033613445376</v>
      </c>
      <c r="Q2735" s="3" t="str">
        <f t="shared" si="254"/>
        <v>technology</v>
      </c>
      <c r="R2735" t="str">
        <f t="shared" si="255"/>
        <v>hardware</v>
      </c>
      <c r="S2735" s="13">
        <f t="shared" si="256"/>
        <v>42044.272847222222</v>
      </c>
      <c r="T2735" s="13">
        <f t="shared" si="257"/>
        <v>42104.231180555551</v>
      </c>
    </row>
    <row r="2736" spans="1:20" ht="48">
      <c r="A2736">
        <v>2734</v>
      </c>
      <c r="B2736" s="1" t="s">
        <v>2734</v>
      </c>
      <c r="C2736" s="1" t="s">
        <v>6844</v>
      </c>
      <c r="D2736" s="4">
        <v>1</v>
      </c>
      <c r="E2736" s="4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3">
        <f t="shared" si="252"/>
        <v>22603</v>
      </c>
      <c r="P2736" s="5">
        <f t="shared" si="253"/>
        <v>138.66871165644173</v>
      </c>
      <c r="Q2736" s="3" t="str">
        <f t="shared" si="254"/>
        <v>technology</v>
      </c>
      <c r="R2736" t="str">
        <f t="shared" si="255"/>
        <v>hardware</v>
      </c>
      <c r="S2736" s="13">
        <f t="shared" si="256"/>
        <v>42626.668888888889</v>
      </c>
      <c r="T2736" s="13">
        <f t="shared" si="257"/>
        <v>42656.915972222225</v>
      </c>
    </row>
    <row r="2737" spans="1:20" ht="48">
      <c r="A2737">
        <v>2735</v>
      </c>
      <c r="B2737" s="1" t="s">
        <v>2735</v>
      </c>
      <c r="C2737" s="1" t="s">
        <v>6845</v>
      </c>
      <c r="D2737" s="4">
        <v>750</v>
      </c>
      <c r="E2737" s="4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3">
        <f t="shared" si="252"/>
        <v>9.7813466666666677</v>
      </c>
      <c r="P2737" s="5">
        <f t="shared" si="253"/>
        <v>21.640147492625371</v>
      </c>
      <c r="Q2737" s="3" t="str">
        <f t="shared" si="254"/>
        <v>technology</v>
      </c>
      <c r="R2737" t="str">
        <f t="shared" si="255"/>
        <v>hardware</v>
      </c>
      <c r="S2737" s="13">
        <f t="shared" si="256"/>
        <v>41316.120949074073</v>
      </c>
      <c r="T2737" s="13">
        <f t="shared" si="257"/>
        <v>41346.833333333336</v>
      </c>
    </row>
    <row r="2738" spans="1:20" ht="64">
      <c r="A2738">
        <v>2736</v>
      </c>
      <c r="B2738" s="1" t="s">
        <v>2736</v>
      </c>
      <c r="C2738" s="1" t="s">
        <v>6846</v>
      </c>
      <c r="D2738" s="4">
        <v>8000</v>
      </c>
      <c r="E2738" s="4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3">
        <f t="shared" si="252"/>
        <v>1.2290000000000001</v>
      </c>
      <c r="P2738" s="5">
        <f t="shared" si="253"/>
        <v>169.51724137931035</v>
      </c>
      <c r="Q2738" s="3" t="str">
        <f t="shared" si="254"/>
        <v>technology</v>
      </c>
      <c r="R2738" t="str">
        <f t="shared" si="255"/>
        <v>hardware</v>
      </c>
      <c r="S2738" s="13">
        <f t="shared" si="256"/>
        <v>41722.666354166664</v>
      </c>
      <c r="T2738" s="13">
        <f t="shared" si="257"/>
        <v>41752.666354166664</v>
      </c>
    </row>
    <row r="2739" spans="1:20" ht="48">
      <c r="A2739">
        <v>2737</v>
      </c>
      <c r="B2739" s="1" t="s">
        <v>2737</v>
      </c>
      <c r="C2739" s="1" t="s">
        <v>6847</v>
      </c>
      <c r="D2739" s="4">
        <v>30000</v>
      </c>
      <c r="E2739" s="4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3">
        <f t="shared" si="252"/>
        <v>2.4606080000000001</v>
      </c>
      <c r="P2739" s="5">
        <f t="shared" si="253"/>
        <v>161.88210526315791</v>
      </c>
      <c r="Q2739" s="3" t="str">
        <f t="shared" si="254"/>
        <v>technology</v>
      </c>
      <c r="R2739" t="str">
        <f t="shared" si="255"/>
        <v>hardware</v>
      </c>
      <c r="S2739" s="13">
        <f t="shared" si="256"/>
        <v>41611.917673611111</v>
      </c>
      <c r="T2739" s="13">
        <f t="shared" si="257"/>
        <v>41654.791666666664</v>
      </c>
    </row>
    <row r="2740" spans="1:20" ht="48">
      <c r="A2740">
        <v>2738</v>
      </c>
      <c r="B2740" s="1" t="s">
        <v>2738</v>
      </c>
      <c r="C2740" s="1" t="s">
        <v>6848</v>
      </c>
      <c r="D2740" s="4">
        <v>5000</v>
      </c>
      <c r="E2740" s="4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3">
        <f t="shared" si="252"/>
        <v>1.4794</v>
      </c>
      <c r="P2740" s="5">
        <f t="shared" si="253"/>
        <v>493.13333333333333</v>
      </c>
      <c r="Q2740" s="3" t="str">
        <f t="shared" si="254"/>
        <v>technology</v>
      </c>
      <c r="R2740" t="str">
        <f t="shared" si="255"/>
        <v>hardware</v>
      </c>
      <c r="S2740" s="13">
        <f t="shared" si="256"/>
        <v>42620.143564814818</v>
      </c>
      <c r="T2740" s="13">
        <f t="shared" si="257"/>
        <v>42680.143564814818</v>
      </c>
    </row>
    <row r="2741" spans="1:20" ht="48">
      <c r="A2741">
        <v>2739</v>
      </c>
      <c r="B2741" s="1" t="s">
        <v>2739</v>
      </c>
      <c r="C2741" s="1" t="s">
        <v>6849</v>
      </c>
      <c r="D2741" s="4">
        <v>1100</v>
      </c>
      <c r="E2741" s="4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3">
        <f t="shared" si="252"/>
        <v>3.8409090909090908</v>
      </c>
      <c r="P2741" s="5">
        <f t="shared" si="253"/>
        <v>22.120418848167539</v>
      </c>
      <c r="Q2741" s="3" t="str">
        <f t="shared" si="254"/>
        <v>technology</v>
      </c>
      <c r="R2741" t="str">
        <f t="shared" si="255"/>
        <v>hardware</v>
      </c>
      <c r="S2741" s="13">
        <f t="shared" si="256"/>
        <v>41719.887928240743</v>
      </c>
      <c r="T2741" s="13">
        <f t="shared" si="257"/>
        <v>41764.887928240743</v>
      </c>
    </row>
    <row r="2742" spans="1:20" ht="32">
      <c r="A2742">
        <v>2740</v>
      </c>
      <c r="B2742" s="1" t="s">
        <v>2740</v>
      </c>
      <c r="C2742" s="1" t="s">
        <v>6850</v>
      </c>
      <c r="D2742" s="4">
        <v>300</v>
      </c>
      <c r="E2742" s="4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3">
        <f t="shared" si="252"/>
        <v>1.0333333333333334</v>
      </c>
      <c r="P2742" s="5">
        <f t="shared" si="253"/>
        <v>18.235294117647058</v>
      </c>
      <c r="Q2742" s="3" t="str">
        <f t="shared" si="254"/>
        <v>technology</v>
      </c>
      <c r="R2742" t="str">
        <f t="shared" si="255"/>
        <v>hardware</v>
      </c>
      <c r="S2742" s="13">
        <f t="shared" si="256"/>
        <v>42045.031851851847</v>
      </c>
      <c r="T2742" s="13">
        <f t="shared" si="257"/>
        <v>42074.99018518519</v>
      </c>
    </row>
    <row r="2743" spans="1:20" ht="32">
      <c r="A2743">
        <v>2741</v>
      </c>
      <c r="B2743" s="1" t="s">
        <v>2741</v>
      </c>
      <c r="C2743" s="1" t="s">
        <v>6851</v>
      </c>
      <c r="D2743" s="4">
        <v>8000</v>
      </c>
      <c r="E2743" s="4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3">
        <f t="shared" si="252"/>
        <v>4.3750000000000004E-3</v>
      </c>
      <c r="P2743" s="5">
        <f t="shared" si="253"/>
        <v>8.75</v>
      </c>
      <c r="Q2743" s="3" t="str">
        <f t="shared" si="254"/>
        <v>publishing</v>
      </c>
      <c r="R2743" t="str">
        <f t="shared" si="255"/>
        <v>children's books</v>
      </c>
      <c r="S2743" s="13">
        <f t="shared" si="256"/>
        <v>41911.657430555555</v>
      </c>
      <c r="T2743" s="13">
        <f t="shared" si="257"/>
        <v>41932.088194444441</v>
      </c>
    </row>
    <row r="2744" spans="1:20" ht="48">
      <c r="A2744">
        <v>2742</v>
      </c>
      <c r="B2744" s="1" t="s">
        <v>2742</v>
      </c>
      <c r="C2744" s="1" t="s">
        <v>6852</v>
      </c>
      <c r="D2744" s="4">
        <v>2500</v>
      </c>
      <c r="E2744" s="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3">
        <f t="shared" si="252"/>
        <v>0.29239999999999999</v>
      </c>
      <c r="P2744" s="5">
        <f t="shared" si="253"/>
        <v>40.611111111111114</v>
      </c>
      <c r="Q2744" s="3" t="str">
        <f t="shared" si="254"/>
        <v>publishing</v>
      </c>
      <c r="R2744" t="str">
        <f t="shared" si="255"/>
        <v>children's books</v>
      </c>
      <c r="S2744" s="13">
        <f t="shared" si="256"/>
        <v>41030.719756944447</v>
      </c>
      <c r="T2744" s="13">
        <f t="shared" si="257"/>
        <v>41044.719756944447</v>
      </c>
    </row>
    <row r="2745" spans="1:20" ht="64">
      <c r="A2745">
        <v>2743</v>
      </c>
      <c r="B2745" s="1" t="s">
        <v>2743</v>
      </c>
      <c r="C2745" s="1" t="s">
        <v>6853</v>
      </c>
      <c r="D2745" s="4">
        <v>5999</v>
      </c>
      <c r="E2745" s="4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3">
        <f t="shared" si="252"/>
        <v>0</v>
      </c>
      <c r="P2745" s="5" t="e">
        <f t="shared" si="253"/>
        <v>#DIV/0!</v>
      </c>
      <c r="Q2745" s="3" t="str">
        <f t="shared" si="254"/>
        <v>publishing</v>
      </c>
      <c r="R2745" t="str">
        <f t="shared" si="255"/>
        <v>children's books</v>
      </c>
      <c r="S2745" s="13">
        <f t="shared" si="256"/>
        <v>42632.328784722224</v>
      </c>
      <c r="T2745" s="13">
        <f t="shared" si="257"/>
        <v>42662.328784722224</v>
      </c>
    </row>
    <row r="2746" spans="1:20" ht="48">
      <c r="A2746">
        <v>2744</v>
      </c>
      <c r="B2746" s="1" t="s">
        <v>2744</v>
      </c>
      <c r="C2746" s="1" t="s">
        <v>6854</v>
      </c>
      <c r="D2746" s="4">
        <v>16000</v>
      </c>
      <c r="E2746" s="4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3">
        <f t="shared" si="252"/>
        <v>5.2187499999999998E-2</v>
      </c>
      <c r="P2746" s="5">
        <f t="shared" si="253"/>
        <v>37.954545454545453</v>
      </c>
      <c r="Q2746" s="3" t="str">
        <f t="shared" si="254"/>
        <v>publishing</v>
      </c>
      <c r="R2746" t="str">
        <f t="shared" si="255"/>
        <v>children's books</v>
      </c>
      <c r="S2746" s="13">
        <f t="shared" si="256"/>
        <v>40938.062476851854</v>
      </c>
      <c r="T2746" s="13">
        <f t="shared" si="257"/>
        <v>40968.062476851854</v>
      </c>
    </row>
    <row r="2747" spans="1:20" ht="48">
      <c r="A2747">
        <v>2745</v>
      </c>
      <c r="B2747" s="1" t="s">
        <v>2745</v>
      </c>
      <c r="C2747" s="1" t="s">
        <v>6855</v>
      </c>
      <c r="D2747" s="4">
        <v>8000</v>
      </c>
      <c r="E2747" s="4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3">
        <f t="shared" si="252"/>
        <v>0.21887499999999999</v>
      </c>
      <c r="P2747" s="5">
        <f t="shared" si="253"/>
        <v>35.734693877551024</v>
      </c>
      <c r="Q2747" s="3" t="str">
        <f t="shared" si="254"/>
        <v>publishing</v>
      </c>
      <c r="R2747" t="str">
        <f t="shared" si="255"/>
        <v>children's books</v>
      </c>
      <c r="S2747" s="13">
        <f t="shared" si="256"/>
        <v>41044.988055555557</v>
      </c>
      <c r="T2747" s="13">
        <f t="shared" si="257"/>
        <v>41104.988055555557</v>
      </c>
    </row>
    <row r="2748" spans="1:20" ht="48">
      <c r="A2748">
        <v>2746</v>
      </c>
      <c r="B2748" s="1" t="s">
        <v>2746</v>
      </c>
      <c r="C2748" s="1" t="s">
        <v>6856</v>
      </c>
      <c r="D2748" s="4">
        <v>3000</v>
      </c>
      <c r="E2748" s="4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3">
        <f t="shared" si="252"/>
        <v>0.26700000000000002</v>
      </c>
      <c r="P2748" s="5">
        <f t="shared" si="253"/>
        <v>42.157894736842103</v>
      </c>
      <c r="Q2748" s="3" t="str">
        <f t="shared" si="254"/>
        <v>publishing</v>
      </c>
      <c r="R2748" t="str">
        <f t="shared" si="255"/>
        <v>children's books</v>
      </c>
      <c r="S2748" s="13">
        <f t="shared" si="256"/>
        <v>41850.781377314815</v>
      </c>
      <c r="T2748" s="13">
        <f t="shared" si="257"/>
        <v>41880.781377314815</v>
      </c>
    </row>
    <row r="2749" spans="1:20" ht="48">
      <c r="A2749">
        <v>2747</v>
      </c>
      <c r="B2749" s="1" t="s">
        <v>2747</v>
      </c>
      <c r="C2749" s="1" t="s">
        <v>6857</v>
      </c>
      <c r="D2749" s="4">
        <v>500</v>
      </c>
      <c r="E2749" s="4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3">
        <f t="shared" si="252"/>
        <v>0.28000000000000003</v>
      </c>
      <c r="P2749" s="5">
        <f t="shared" si="253"/>
        <v>35</v>
      </c>
      <c r="Q2749" s="3" t="str">
        <f t="shared" si="254"/>
        <v>publishing</v>
      </c>
      <c r="R2749" t="str">
        <f t="shared" si="255"/>
        <v>children's books</v>
      </c>
      <c r="S2749" s="13">
        <f t="shared" si="256"/>
        <v>41044.64811342593</v>
      </c>
      <c r="T2749" s="13">
        <f t="shared" si="257"/>
        <v>41076.131944444445</v>
      </c>
    </row>
    <row r="2750" spans="1:20" ht="32">
      <c r="A2750">
        <v>2748</v>
      </c>
      <c r="B2750" s="1" t="s">
        <v>2748</v>
      </c>
      <c r="C2750" s="1" t="s">
        <v>6858</v>
      </c>
      <c r="D2750" s="4">
        <v>5000</v>
      </c>
      <c r="E2750" s="4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3">
        <f t="shared" si="252"/>
        <v>1.06E-2</v>
      </c>
      <c r="P2750" s="5">
        <f t="shared" si="253"/>
        <v>13.25</v>
      </c>
      <c r="Q2750" s="3" t="str">
        <f t="shared" si="254"/>
        <v>publishing</v>
      </c>
      <c r="R2750" t="str">
        <f t="shared" si="255"/>
        <v>children's books</v>
      </c>
      <c r="S2750" s="13">
        <f t="shared" si="256"/>
        <v>42585.7106712963</v>
      </c>
      <c r="T2750" s="13">
        <f t="shared" si="257"/>
        <v>42615.7106712963</v>
      </c>
    </row>
    <row r="2751" spans="1:20" ht="32">
      <c r="A2751">
        <v>2749</v>
      </c>
      <c r="B2751" s="1" t="s">
        <v>2749</v>
      </c>
      <c r="C2751" s="1" t="s">
        <v>6859</v>
      </c>
      <c r="D2751" s="4">
        <v>10000</v>
      </c>
      <c r="E2751" s="4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3">
        <f t="shared" si="252"/>
        <v>1.0999999999999999E-2</v>
      </c>
      <c r="P2751" s="5">
        <f t="shared" si="253"/>
        <v>55</v>
      </c>
      <c r="Q2751" s="3" t="str">
        <f t="shared" si="254"/>
        <v>publishing</v>
      </c>
      <c r="R2751" t="str">
        <f t="shared" si="255"/>
        <v>children's books</v>
      </c>
      <c r="S2751" s="13">
        <f t="shared" si="256"/>
        <v>42068.799039351856</v>
      </c>
      <c r="T2751" s="13">
        <f t="shared" si="257"/>
        <v>42098.757372685184</v>
      </c>
    </row>
    <row r="2752" spans="1:20" ht="48">
      <c r="A2752">
        <v>2750</v>
      </c>
      <c r="B2752" s="1" t="s">
        <v>2750</v>
      </c>
      <c r="C2752" s="1" t="s">
        <v>6860</v>
      </c>
      <c r="D2752" s="4">
        <v>1999</v>
      </c>
      <c r="E2752" s="4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3">
        <f t="shared" si="252"/>
        <v>0</v>
      </c>
      <c r="P2752" s="5" t="e">
        <f t="shared" si="253"/>
        <v>#DIV/0!</v>
      </c>
      <c r="Q2752" s="3" t="str">
        <f t="shared" si="254"/>
        <v>publishing</v>
      </c>
      <c r="R2752" t="str">
        <f t="shared" si="255"/>
        <v>children's books</v>
      </c>
      <c r="S2752" s="13">
        <f t="shared" si="256"/>
        <v>41078.899826388886</v>
      </c>
      <c r="T2752" s="13">
        <f t="shared" si="257"/>
        <v>41090.833333333336</v>
      </c>
    </row>
    <row r="2753" spans="1:20" ht="48">
      <c r="A2753">
        <v>2751</v>
      </c>
      <c r="B2753" s="1" t="s">
        <v>2751</v>
      </c>
      <c r="C2753" s="1" t="s">
        <v>6861</v>
      </c>
      <c r="D2753" s="4">
        <v>3274</v>
      </c>
      <c r="E2753" s="4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3">
        <f t="shared" si="252"/>
        <v>0</v>
      </c>
      <c r="P2753" s="5" t="e">
        <f t="shared" si="253"/>
        <v>#DIV/0!</v>
      </c>
      <c r="Q2753" s="3" t="str">
        <f t="shared" si="254"/>
        <v>publishing</v>
      </c>
      <c r="R2753" t="str">
        <f t="shared" si="255"/>
        <v>children's books</v>
      </c>
      <c r="S2753" s="13">
        <f t="shared" si="256"/>
        <v>41747.887060185189</v>
      </c>
      <c r="T2753" s="13">
        <f t="shared" si="257"/>
        <v>41807.887060185189</v>
      </c>
    </row>
    <row r="2754" spans="1:20" ht="48">
      <c r="A2754">
        <v>2752</v>
      </c>
      <c r="B2754" s="1" t="s">
        <v>2752</v>
      </c>
      <c r="C2754" s="1" t="s">
        <v>6862</v>
      </c>
      <c r="D2754" s="4">
        <v>4800</v>
      </c>
      <c r="E2754" s="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3">
        <f t="shared" si="252"/>
        <v>0.11458333333333333</v>
      </c>
      <c r="P2754" s="5">
        <f t="shared" si="253"/>
        <v>39.285714285714285</v>
      </c>
      <c r="Q2754" s="3" t="str">
        <f t="shared" si="254"/>
        <v>publishing</v>
      </c>
      <c r="R2754" t="str">
        <f t="shared" si="255"/>
        <v>children's books</v>
      </c>
      <c r="S2754" s="13">
        <f t="shared" si="256"/>
        <v>40855.765092592592</v>
      </c>
      <c r="T2754" s="13">
        <f t="shared" si="257"/>
        <v>40895.765092592592</v>
      </c>
    </row>
    <row r="2755" spans="1:20" ht="48">
      <c r="A2755">
        <v>2753</v>
      </c>
      <c r="B2755" s="1" t="s">
        <v>2753</v>
      </c>
      <c r="C2755" s="1" t="s">
        <v>6863</v>
      </c>
      <c r="D2755" s="4">
        <v>2000</v>
      </c>
      <c r="E2755" s="4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3">
        <f t="shared" ref="O2755:O2818" si="258">E2755/D2755</f>
        <v>0.19</v>
      </c>
      <c r="P2755" s="5">
        <f t="shared" ref="P2755:P2818" si="259">E2755/L2755</f>
        <v>47.5</v>
      </c>
      <c r="Q2755" s="3" t="str">
        <f t="shared" ref="Q2755:Q2818" si="260">LEFT(N2755,SEARCH("/",N2755)-1)</f>
        <v>publishing</v>
      </c>
      <c r="R2755" t="str">
        <f t="shared" ref="R2755:R2818" si="261">RIGHT(N2755,LEN(N2755)-SEARCH("/",N2755))</f>
        <v>children's books</v>
      </c>
      <c r="S2755" s="13">
        <f t="shared" ref="S2755:S2818" si="262">(((J2755/60)/60)/24)+DATE(1970,1,1)</f>
        <v>41117.900729166664</v>
      </c>
      <c r="T2755" s="13">
        <f t="shared" ref="T2755:T2818" si="263">(((I2755/60)/60)/24)+DATE(1970,1,1)</f>
        <v>41147.900729166664</v>
      </c>
    </row>
    <row r="2756" spans="1:20" ht="48">
      <c r="A2756">
        <v>2754</v>
      </c>
      <c r="B2756" s="1" t="s">
        <v>2754</v>
      </c>
      <c r="C2756" s="1" t="s">
        <v>6864</v>
      </c>
      <c r="D2756" s="4">
        <v>10000</v>
      </c>
      <c r="E2756" s="4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3">
        <f t="shared" si="258"/>
        <v>0</v>
      </c>
      <c r="P2756" s="5" t="e">
        <f t="shared" si="259"/>
        <v>#DIV/0!</v>
      </c>
      <c r="Q2756" s="3" t="str">
        <f t="shared" si="260"/>
        <v>publishing</v>
      </c>
      <c r="R2756" t="str">
        <f t="shared" si="261"/>
        <v>children's books</v>
      </c>
      <c r="S2756" s="13">
        <f t="shared" si="262"/>
        <v>41863.636006944449</v>
      </c>
      <c r="T2756" s="13">
        <f t="shared" si="263"/>
        <v>41893.636006944449</v>
      </c>
    </row>
    <row r="2757" spans="1:20" ht="32">
      <c r="A2757">
        <v>2755</v>
      </c>
      <c r="B2757" s="1" t="s">
        <v>2755</v>
      </c>
      <c r="C2757" s="1" t="s">
        <v>6865</v>
      </c>
      <c r="D2757" s="4">
        <v>500</v>
      </c>
      <c r="E2757" s="4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3">
        <f t="shared" si="258"/>
        <v>0.52</v>
      </c>
      <c r="P2757" s="5">
        <f t="shared" si="259"/>
        <v>17.333333333333332</v>
      </c>
      <c r="Q2757" s="3" t="str">
        <f t="shared" si="260"/>
        <v>publishing</v>
      </c>
      <c r="R2757" t="str">
        <f t="shared" si="261"/>
        <v>children's books</v>
      </c>
      <c r="S2757" s="13">
        <f t="shared" si="262"/>
        <v>42072.790821759263</v>
      </c>
      <c r="T2757" s="13">
        <f t="shared" si="263"/>
        <v>42102.790821759263</v>
      </c>
    </row>
    <row r="2758" spans="1:20" ht="48">
      <c r="A2758">
        <v>2756</v>
      </c>
      <c r="B2758" s="1" t="s">
        <v>2756</v>
      </c>
      <c r="C2758" s="1" t="s">
        <v>6866</v>
      </c>
      <c r="D2758" s="4">
        <v>10000</v>
      </c>
      <c r="E2758" s="4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3">
        <f t="shared" si="258"/>
        <v>0.1048</v>
      </c>
      <c r="P2758" s="5">
        <f t="shared" si="259"/>
        <v>31.757575757575758</v>
      </c>
      <c r="Q2758" s="3" t="str">
        <f t="shared" si="260"/>
        <v>publishing</v>
      </c>
      <c r="R2758" t="str">
        <f t="shared" si="261"/>
        <v>children's books</v>
      </c>
      <c r="S2758" s="13">
        <f t="shared" si="262"/>
        <v>41620.90047453704</v>
      </c>
      <c r="T2758" s="13">
        <f t="shared" si="263"/>
        <v>41650.90047453704</v>
      </c>
    </row>
    <row r="2759" spans="1:20" ht="32">
      <c r="A2759">
        <v>2757</v>
      </c>
      <c r="B2759" s="1" t="s">
        <v>2757</v>
      </c>
      <c r="C2759" s="1" t="s">
        <v>6867</v>
      </c>
      <c r="D2759" s="4">
        <v>1500</v>
      </c>
      <c r="E2759" s="4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3">
        <f t="shared" si="258"/>
        <v>6.6666666666666671E-3</v>
      </c>
      <c r="P2759" s="5">
        <f t="shared" si="259"/>
        <v>5</v>
      </c>
      <c r="Q2759" s="3" t="str">
        <f t="shared" si="260"/>
        <v>publishing</v>
      </c>
      <c r="R2759" t="str">
        <f t="shared" si="261"/>
        <v>children's books</v>
      </c>
      <c r="S2759" s="13">
        <f t="shared" si="262"/>
        <v>42573.65662037037</v>
      </c>
      <c r="T2759" s="13">
        <f t="shared" si="263"/>
        <v>42588.65662037037</v>
      </c>
    </row>
    <row r="2760" spans="1:20" ht="48">
      <c r="A2760">
        <v>2758</v>
      </c>
      <c r="B2760" s="1" t="s">
        <v>2758</v>
      </c>
      <c r="C2760" s="1" t="s">
        <v>6868</v>
      </c>
      <c r="D2760" s="4">
        <v>2000</v>
      </c>
      <c r="E2760" s="4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3">
        <f t="shared" si="258"/>
        <v>0.11700000000000001</v>
      </c>
      <c r="P2760" s="5">
        <f t="shared" si="259"/>
        <v>39</v>
      </c>
      <c r="Q2760" s="3" t="str">
        <f t="shared" si="260"/>
        <v>publishing</v>
      </c>
      <c r="R2760" t="str">
        <f t="shared" si="261"/>
        <v>children's books</v>
      </c>
      <c r="S2760" s="13">
        <f t="shared" si="262"/>
        <v>42639.441932870366</v>
      </c>
      <c r="T2760" s="13">
        <f t="shared" si="263"/>
        <v>42653.441932870366</v>
      </c>
    </row>
    <row r="2761" spans="1:20" ht="48">
      <c r="A2761">
        <v>2759</v>
      </c>
      <c r="B2761" s="1" t="s">
        <v>2759</v>
      </c>
      <c r="C2761" s="1" t="s">
        <v>6869</v>
      </c>
      <c r="D2761" s="4">
        <v>1000</v>
      </c>
      <c r="E2761" s="4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3">
        <f t="shared" si="258"/>
        <v>0.105</v>
      </c>
      <c r="P2761" s="5">
        <f t="shared" si="259"/>
        <v>52.5</v>
      </c>
      <c r="Q2761" s="3" t="str">
        <f t="shared" si="260"/>
        <v>publishing</v>
      </c>
      <c r="R2761" t="str">
        <f t="shared" si="261"/>
        <v>children's books</v>
      </c>
      <c r="S2761" s="13">
        <f t="shared" si="262"/>
        <v>42524.36650462963</v>
      </c>
      <c r="T2761" s="13">
        <f t="shared" si="263"/>
        <v>42567.36650462963</v>
      </c>
    </row>
    <row r="2762" spans="1:20" ht="48">
      <c r="A2762">
        <v>2760</v>
      </c>
      <c r="B2762" s="1" t="s">
        <v>2760</v>
      </c>
      <c r="C2762" s="1" t="s">
        <v>6870</v>
      </c>
      <c r="D2762" s="4">
        <v>5000</v>
      </c>
      <c r="E2762" s="4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3">
        <f t="shared" si="258"/>
        <v>0</v>
      </c>
      <c r="P2762" s="5" t="e">
        <f t="shared" si="259"/>
        <v>#DIV/0!</v>
      </c>
      <c r="Q2762" s="3" t="str">
        <f t="shared" si="260"/>
        <v>publishing</v>
      </c>
      <c r="R2762" t="str">
        <f t="shared" si="261"/>
        <v>children's books</v>
      </c>
      <c r="S2762" s="13">
        <f t="shared" si="262"/>
        <v>41415.461319444446</v>
      </c>
      <c r="T2762" s="13">
        <f t="shared" si="263"/>
        <v>41445.461319444446</v>
      </c>
    </row>
    <row r="2763" spans="1:20" ht="32">
      <c r="A2763">
        <v>2761</v>
      </c>
      <c r="B2763" s="1" t="s">
        <v>2761</v>
      </c>
      <c r="C2763" s="1" t="s">
        <v>6871</v>
      </c>
      <c r="D2763" s="4">
        <v>5000</v>
      </c>
      <c r="E2763" s="4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3">
        <f t="shared" si="258"/>
        <v>7.1999999999999998E-3</v>
      </c>
      <c r="P2763" s="5">
        <f t="shared" si="259"/>
        <v>9</v>
      </c>
      <c r="Q2763" s="3" t="str">
        <f t="shared" si="260"/>
        <v>publishing</v>
      </c>
      <c r="R2763" t="str">
        <f t="shared" si="261"/>
        <v>children's books</v>
      </c>
      <c r="S2763" s="13">
        <f t="shared" si="262"/>
        <v>41247.063576388886</v>
      </c>
      <c r="T2763" s="13">
        <f t="shared" si="263"/>
        <v>41277.063576388886</v>
      </c>
    </row>
    <row r="2764" spans="1:20" ht="48">
      <c r="A2764">
        <v>2762</v>
      </c>
      <c r="B2764" s="1" t="s">
        <v>2762</v>
      </c>
      <c r="C2764" s="1" t="s">
        <v>6872</v>
      </c>
      <c r="D2764" s="4">
        <v>3250</v>
      </c>
      <c r="E2764" s="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3">
        <f t="shared" si="258"/>
        <v>7.6923076923076927E-3</v>
      </c>
      <c r="P2764" s="5">
        <f t="shared" si="259"/>
        <v>25</v>
      </c>
      <c r="Q2764" s="3" t="str">
        <f t="shared" si="260"/>
        <v>publishing</v>
      </c>
      <c r="R2764" t="str">
        <f t="shared" si="261"/>
        <v>children's books</v>
      </c>
      <c r="S2764" s="13">
        <f t="shared" si="262"/>
        <v>40927.036979166667</v>
      </c>
      <c r="T2764" s="13">
        <f t="shared" si="263"/>
        <v>40986.995312500003</v>
      </c>
    </row>
    <row r="2765" spans="1:20" ht="32">
      <c r="A2765">
        <v>2763</v>
      </c>
      <c r="B2765" s="1" t="s">
        <v>2763</v>
      </c>
      <c r="C2765" s="1" t="s">
        <v>6873</v>
      </c>
      <c r="D2765" s="4">
        <v>39400</v>
      </c>
      <c r="E2765" s="4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3">
        <f t="shared" si="258"/>
        <v>2.2842639593908631E-3</v>
      </c>
      <c r="P2765" s="5">
        <f t="shared" si="259"/>
        <v>30</v>
      </c>
      <c r="Q2765" s="3" t="str">
        <f t="shared" si="260"/>
        <v>publishing</v>
      </c>
      <c r="R2765" t="str">
        <f t="shared" si="261"/>
        <v>children's books</v>
      </c>
      <c r="S2765" s="13">
        <f t="shared" si="262"/>
        <v>41373.579675925925</v>
      </c>
      <c r="T2765" s="13">
        <f t="shared" si="263"/>
        <v>41418.579675925925</v>
      </c>
    </row>
    <row r="2766" spans="1:20" ht="48">
      <c r="A2766">
        <v>2764</v>
      </c>
      <c r="B2766" s="1" t="s">
        <v>2764</v>
      </c>
      <c r="C2766" s="1" t="s">
        <v>6874</v>
      </c>
      <c r="D2766" s="4">
        <v>4000</v>
      </c>
      <c r="E2766" s="4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3">
        <f t="shared" si="258"/>
        <v>1.125E-2</v>
      </c>
      <c r="P2766" s="5">
        <f t="shared" si="259"/>
        <v>11.25</v>
      </c>
      <c r="Q2766" s="3" t="str">
        <f t="shared" si="260"/>
        <v>publishing</v>
      </c>
      <c r="R2766" t="str">
        <f t="shared" si="261"/>
        <v>children's books</v>
      </c>
      <c r="S2766" s="13">
        <f t="shared" si="262"/>
        <v>41030.292025462964</v>
      </c>
      <c r="T2766" s="13">
        <f t="shared" si="263"/>
        <v>41059.791666666664</v>
      </c>
    </row>
    <row r="2767" spans="1:20" ht="48">
      <c r="A2767">
        <v>2765</v>
      </c>
      <c r="B2767" s="1" t="s">
        <v>2765</v>
      </c>
      <c r="C2767" s="1" t="s">
        <v>6875</v>
      </c>
      <c r="D2767" s="4">
        <v>4000</v>
      </c>
      <c r="E2767" s="4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3">
        <f t="shared" si="258"/>
        <v>0</v>
      </c>
      <c r="P2767" s="5" t="e">
        <f t="shared" si="259"/>
        <v>#DIV/0!</v>
      </c>
      <c r="Q2767" s="3" t="str">
        <f t="shared" si="260"/>
        <v>publishing</v>
      </c>
      <c r="R2767" t="str">
        <f t="shared" si="261"/>
        <v>children's books</v>
      </c>
      <c r="S2767" s="13">
        <f t="shared" si="262"/>
        <v>41194.579027777778</v>
      </c>
      <c r="T2767" s="13">
        <f t="shared" si="263"/>
        <v>41210.579027777778</v>
      </c>
    </row>
    <row r="2768" spans="1:20" ht="48">
      <c r="A2768">
        <v>2766</v>
      </c>
      <c r="B2768" s="1" t="s">
        <v>2766</v>
      </c>
      <c r="C2768" s="1" t="s">
        <v>6876</v>
      </c>
      <c r="D2768" s="4">
        <v>5000</v>
      </c>
      <c r="E2768" s="4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3">
        <f t="shared" si="258"/>
        <v>0.02</v>
      </c>
      <c r="P2768" s="5">
        <f t="shared" si="259"/>
        <v>25</v>
      </c>
      <c r="Q2768" s="3" t="str">
        <f t="shared" si="260"/>
        <v>publishing</v>
      </c>
      <c r="R2768" t="str">
        <f t="shared" si="261"/>
        <v>children's books</v>
      </c>
      <c r="S2768" s="13">
        <f t="shared" si="262"/>
        <v>40736.668032407404</v>
      </c>
      <c r="T2768" s="13">
        <f t="shared" si="263"/>
        <v>40766.668032407404</v>
      </c>
    </row>
    <row r="2769" spans="1:20" ht="48">
      <c r="A2769">
        <v>2767</v>
      </c>
      <c r="B2769" s="1" t="s">
        <v>2767</v>
      </c>
      <c r="C2769" s="1" t="s">
        <v>6877</v>
      </c>
      <c r="D2769" s="4">
        <v>4000</v>
      </c>
      <c r="E2769" s="4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3">
        <f t="shared" si="258"/>
        <v>8.5000000000000006E-3</v>
      </c>
      <c r="P2769" s="5">
        <f t="shared" si="259"/>
        <v>11.333333333333334</v>
      </c>
      <c r="Q2769" s="3" t="str">
        <f t="shared" si="260"/>
        <v>publishing</v>
      </c>
      <c r="R2769" t="str">
        <f t="shared" si="261"/>
        <v>children's books</v>
      </c>
      <c r="S2769" s="13">
        <f t="shared" si="262"/>
        <v>42172.958912037036</v>
      </c>
      <c r="T2769" s="13">
        <f t="shared" si="263"/>
        <v>42232.958912037036</v>
      </c>
    </row>
    <row r="2770" spans="1:20" ht="48">
      <c r="A2770">
        <v>2768</v>
      </c>
      <c r="B2770" s="1" t="s">
        <v>2768</v>
      </c>
      <c r="C2770" s="1" t="s">
        <v>6878</v>
      </c>
      <c r="D2770" s="4">
        <v>7000</v>
      </c>
      <c r="E2770" s="4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3">
        <f t="shared" si="258"/>
        <v>0.14314285714285716</v>
      </c>
      <c r="P2770" s="5">
        <f t="shared" si="259"/>
        <v>29.470588235294116</v>
      </c>
      <c r="Q2770" s="3" t="str">
        <f t="shared" si="260"/>
        <v>publishing</v>
      </c>
      <c r="R2770" t="str">
        <f t="shared" si="261"/>
        <v>children's books</v>
      </c>
      <c r="S2770" s="13">
        <f t="shared" si="262"/>
        <v>40967.614849537036</v>
      </c>
      <c r="T2770" s="13">
        <f t="shared" si="263"/>
        <v>40997.573182870372</v>
      </c>
    </row>
    <row r="2771" spans="1:20" ht="48">
      <c r="A2771">
        <v>2769</v>
      </c>
      <c r="B2771" s="1" t="s">
        <v>2769</v>
      </c>
      <c r="C2771" s="1" t="s">
        <v>6879</v>
      </c>
      <c r="D2771" s="4">
        <v>800</v>
      </c>
      <c r="E2771" s="4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3">
        <f t="shared" si="258"/>
        <v>2.5000000000000001E-3</v>
      </c>
      <c r="P2771" s="5">
        <f t="shared" si="259"/>
        <v>1</v>
      </c>
      <c r="Q2771" s="3" t="str">
        <f t="shared" si="260"/>
        <v>publishing</v>
      </c>
      <c r="R2771" t="str">
        <f t="shared" si="261"/>
        <v>children's books</v>
      </c>
      <c r="S2771" s="13">
        <f t="shared" si="262"/>
        <v>41745.826273148145</v>
      </c>
      <c r="T2771" s="13">
        <f t="shared" si="263"/>
        <v>41795.826273148145</v>
      </c>
    </row>
    <row r="2772" spans="1:20" ht="48">
      <c r="A2772">
        <v>2770</v>
      </c>
      <c r="B2772" s="1" t="s">
        <v>2770</v>
      </c>
      <c r="C2772" s="1" t="s">
        <v>6880</v>
      </c>
      <c r="D2772" s="4">
        <v>20000</v>
      </c>
      <c r="E2772" s="4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3">
        <f t="shared" si="258"/>
        <v>0.1041125</v>
      </c>
      <c r="P2772" s="5">
        <f t="shared" si="259"/>
        <v>63.098484848484851</v>
      </c>
      <c r="Q2772" s="3" t="str">
        <f t="shared" si="260"/>
        <v>publishing</v>
      </c>
      <c r="R2772" t="str">
        <f t="shared" si="261"/>
        <v>children's books</v>
      </c>
      <c r="S2772" s="13">
        <f t="shared" si="262"/>
        <v>41686.705208333333</v>
      </c>
      <c r="T2772" s="13">
        <f t="shared" si="263"/>
        <v>41716.663541666669</v>
      </c>
    </row>
    <row r="2773" spans="1:20" ht="48">
      <c r="A2773">
        <v>2771</v>
      </c>
      <c r="B2773" s="1" t="s">
        <v>2771</v>
      </c>
      <c r="C2773" s="1" t="s">
        <v>6881</v>
      </c>
      <c r="D2773" s="4">
        <v>19980</v>
      </c>
      <c r="E2773" s="4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3">
        <f t="shared" si="258"/>
        <v>0</v>
      </c>
      <c r="P2773" s="5" t="e">
        <f t="shared" si="259"/>
        <v>#DIV/0!</v>
      </c>
      <c r="Q2773" s="3" t="str">
        <f t="shared" si="260"/>
        <v>publishing</v>
      </c>
      <c r="R2773" t="str">
        <f t="shared" si="261"/>
        <v>children's books</v>
      </c>
      <c r="S2773" s="13">
        <f t="shared" si="262"/>
        <v>41257.531712962962</v>
      </c>
      <c r="T2773" s="13">
        <f t="shared" si="263"/>
        <v>41306.708333333336</v>
      </c>
    </row>
    <row r="2774" spans="1:20" ht="48">
      <c r="A2774">
        <v>2772</v>
      </c>
      <c r="B2774" s="1" t="s">
        <v>2772</v>
      </c>
      <c r="C2774" s="1" t="s">
        <v>6882</v>
      </c>
      <c r="D2774" s="4">
        <v>8000</v>
      </c>
      <c r="E2774" s="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3">
        <f t="shared" si="258"/>
        <v>0</v>
      </c>
      <c r="P2774" s="5" t="e">
        <f t="shared" si="259"/>
        <v>#DIV/0!</v>
      </c>
      <c r="Q2774" s="3" t="str">
        <f t="shared" si="260"/>
        <v>publishing</v>
      </c>
      <c r="R2774" t="str">
        <f t="shared" si="261"/>
        <v>children's books</v>
      </c>
      <c r="S2774" s="13">
        <f t="shared" si="262"/>
        <v>41537.869143518517</v>
      </c>
      <c r="T2774" s="13">
        <f t="shared" si="263"/>
        <v>41552.869143518517</v>
      </c>
    </row>
    <row r="2775" spans="1:20" ht="48">
      <c r="A2775">
        <v>2773</v>
      </c>
      <c r="B2775" s="1" t="s">
        <v>2773</v>
      </c>
      <c r="C2775" s="1" t="s">
        <v>6883</v>
      </c>
      <c r="D2775" s="4">
        <v>530</v>
      </c>
      <c r="E2775" s="4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3">
        <f t="shared" si="258"/>
        <v>1.8867924528301887E-3</v>
      </c>
      <c r="P2775" s="5">
        <f t="shared" si="259"/>
        <v>1</v>
      </c>
      <c r="Q2775" s="3" t="str">
        <f t="shared" si="260"/>
        <v>publishing</v>
      </c>
      <c r="R2775" t="str">
        <f t="shared" si="261"/>
        <v>children's books</v>
      </c>
      <c r="S2775" s="13">
        <f t="shared" si="262"/>
        <v>42474.86482638889</v>
      </c>
      <c r="T2775" s="13">
        <f t="shared" si="263"/>
        <v>42484.86482638889</v>
      </c>
    </row>
    <row r="2776" spans="1:20" ht="48">
      <c r="A2776">
        <v>2774</v>
      </c>
      <c r="B2776" s="1" t="s">
        <v>2774</v>
      </c>
      <c r="C2776" s="1" t="s">
        <v>6884</v>
      </c>
      <c r="D2776" s="4">
        <v>4000</v>
      </c>
      <c r="E2776" s="4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3">
        <f t="shared" si="258"/>
        <v>0.14249999999999999</v>
      </c>
      <c r="P2776" s="5">
        <f t="shared" si="259"/>
        <v>43.846153846153847</v>
      </c>
      <c r="Q2776" s="3" t="str">
        <f t="shared" si="260"/>
        <v>publishing</v>
      </c>
      <c r="R2776" t="str">
        <f t="shared" si="261"/>
        <v>children's books</v>
      </c>
      <c r="S2776" s="13">
        <f t="shared" si="262"/>
        <v>41311.126481481479</v>
      </c>
      <c r="T2776" s="13">
        <f t="shared" si="263"/>
        <v>41341.126481481479</v>
      </c>
    </row>
    <row r="2777" spans="1:20" ht="48">
      <c r="A2777">
        <v>2775</v>
      </c>
      <c r="B2777" s="1" t="s">
        <v>2775</v>
      </c>
      <c r="C2777" s="1" t="s">
        <v>6885</v>
      </c>
      <c r="D2777" s="4">
        <v>5000</v>
      </c>
      <c r="E2777" s="4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3">
        <f t="shared" si="258"/>
        <v>0.03</v>
      </c>
      <c r="P2777" s="5">
        <f t="shared" si="259"/>
        <v>75</v>
      </c>
      <c r="Q2777" s="3" t="str">
        <f t="shared" si="260"/>
        <v>publishing</v>
      </c>
      <c r="R2777" t="str">
        <f t="shared" si="261"/>
        <v>children's books</v>
      </c>
      <c r="S2777" s="13">
        <f t="shared" si="262"/>
        <v>40863.013356481482</v>
      </c>
      <c r="T2777" s="13">
        <f t="shared" si="263"/>
        <v>40893.013356481482</v>
      </c>
    </row>
    <row r="2778" spans="1:20" ht="48">
      <c r="A2778">
        <v>2776</v>
      </c>
      <c r="B2778" s="1" t="s">
        <v>2776</v>
      </c>
      <c r="C2778" s="1" t="s">
        <v>6886</v>
      </c>
      <c r="D2778" s="4">
        <v>21000</v>
      </c>
      <c r="E2778" s="4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3">
        <f t="shared" si="258"/>
        <v>7.8809523809523815E-2</v>
      </c>
      <c r="P2778" s="5">
        <f t="shared" si="259"/>
        <v>45.972222222222221</v>
      </c>
      <c r="Q2778" s="3" t="str">
        <f t="shared" si="260"/>
        <v>publishing</v>
      </c>
      <c r="R2778" t="str">
        <f t="shared" si="261"/>
        <v>children's books</v>
      </c>
      <c r="S2778" s="13">
        <f t="shared" si="262"/>
        <v>42136.297175925924</v>
      </c>
      <c r="T2778" s="13">
        <f t="shared" si="263"/>
        <v>42167.297175925924</v>
      </c>
    </row>
    <row r="2779" spans="1:20" ht="48">
      <c r="A2779">
        <v>2777</v>
      </c>
      <c r="B2779" s="1" t="s">
        <v>2777</v>
      </c>
      <c r="C2779" s="1" t="s">
        <v>6887</v>
      </c>
      <c r="D2779" s="4">
        <v>3000</v>
      </c>
      <c r="E2779" s="4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3">
        <f t="shared" si="258"/>
        <v>3.3333333333333335E-3</v>
      </c>
      <c r="P2779" s="5">
        <f t="shared" si="259"/>
        <v>10</v>
      </c>
      <c r="Q2779" s="3" t="str">
        <f t="shared" si="260"/>
        <v>publishing</v>
      </c>
      <c r="R2779" t="str">
        <f t="shared" si="261"/>
        <v>children's books</v>
      </c>
      <c r="S2779" s="13">
        <f t="shared" si="262"/>
        <v>42172.669027777782</v>
      </c>
      <c r="T2779" s="13">
        <f t="shared" si="263"/>
        <v>42202.669027777782</v>
      </c>
    </row>
    <row r="2780" spans="1:20" ht="64">
      <c r="A2780">
        <v>2778</v>
      </c>
      <c r="B2780" s="1" t="s">
        <v>2778</v>
      </c>
      <c r="C2780" s="1" t="s">
        <v>6888</v>
      </c>
      <c r="D2780" s="4">
        <v>5500</v>
      </c>
      <c r="E2780" s="4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3">
        <f t="shared" si="258"/>
        <v>0.25545454545454543</v>
      </c>
      <c r="P2780" s="5">
        <f t="shared" si="259"/>
        <v>93.666666666666671</v>
      </c>
      <c r="Q2780" s="3" t="str">
        <f t="shared" si="260"/>
        <v>publishing</v>
      </c>
      <c r="R2780" t="str">
        <f t="shared" si="261"/>
        <v>children's books</v>
      </c>
      <c r="S2780" s="13">
        <f t="shared" si="262"/>
        <v>41846.978078703702</v>
      </c>
      <c r="T2780" s="13">
        <f t="shared" si="263"/>
        <v>41876.978078703702</v>
      </c>
    </row>
    <row r="2781" spans="1:20" ht="48">
      <c r="A2781">
        <v>2779</v>
      </c>
      <c r="B2781" s="1" t="s">
        <v>2779</v>
      </c>
      <c r="C2781" s="1" t="s">
        <v>6889</v>
      </c>
      <c r="D2781" s="4">
        <v>2500</v>
      </c>
      <c r="E2781" s="4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3">
        <f t="shared" si="258"/>
        <v>2.12E-2</v>
      </c>
      <c r="P2781" s="5">
        <f t="shared" si="259"/>
        <v>53</v>
      </c>
      <c r="Q2781" s="3" t="str">
        <f t="shared" si="260"/>
        <v>publishing</v>
      </c>
      <c r="R2781" t="str">
        <f t="shared" si="261"/>
        <v>children's books</v>
      </c>
      <c r="S2781" s="13">
        <f t="shared" si="262"/>
        <v>42300.585891203707</v>
      </c>
      <c r="T2781" s="13">
        <f t="shared" si="263"/>
        <v>42330.627557870372</v>
      </c>
    </row>
    <row r="2782" spans="1:20" ht="32">
      <c r="A2782">
        <v>2780</v>
      </c>
      <c r="B2782" s="1" t="s">
        <v>2780</v>
      </c>
      <c r="C2782" s="1" t="s">
        <v>6890</v>
      </c>
      <c r="D2782" s="4">
        <v>100000</v>
      </c>
      <c r="E2782" s="4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3">
        <f t="shared" si="258"/>
        <v>0</v>
      </c>
      <c r="P2782" s="5" t="e">
        <f t="shared" si="259"/>
        <v>#DIV/0!</v>
      </c>
      <c r="Q2782" s="3" t="str">
        <f t="shared" si="260"/>
        <v>publishing</v>
      </c>
      <c r="R2782" t="str">
        <f t="shared" si="261"/>
        <v>children's books</v>
      </c>
      <c r="S2782" s="13">
        <f t="shared" si="262"/>
        <v>42774.447777777779</v>
      </c>
      <c r="T2782" s="13">
        <f t="shared" si="263"/>
        <v>42804.447777777779</v>
      </c>
    </row>
    <row r="2783" spans="1:20" ht="32">
      <c r="A2783">
        <v>2781</v>
      </c>
      <c r="B2783" s="1" t="s">
        <v>2781</v>
      </c>
      <c r="C2783" s="1" t="s">
        <v>6891</v>
      </c>
      <c r="D2783" s="4">
        <v>1250</v>
      </c>
      <c r="E2783" s="4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3">
        <f t="shared" si="258"/>
        <v>1.0528</v>
      </c>
      <c r="P2783" s="5">
        <f t="shared" si="259"/>
        <v>47</v>
      </c>
      <c r="Q2783" s="3" t="str">
        <f t="shared" si="260"/>
        <v>theater</v>
      </c>
      <c r="R2783" t="str">
        <f t="shared" si="261"/>
        <v>plays</v>
      </c>
      <c r="S2783" s="13">
        <f t="shared" si="262"/>
        <v>42018.94159722222</v>
      </c>
      <c r="T2783" s="13">
        <f t="shared" si="263"/>
        <v>42047.291666666672</v>
      </c>
    </row>
    <row r="2784" spans="1:20" ht="32">
      <c r="A2784">
        <v>2782</v>
      </c>
      <c r="B2784" s="1" t="s">
        <v>2782</v>
      </c>
      <c r="C2784" s="1" t="s">
        <v>6892</v>
      </c>
      <c r="D2784" s="4">
        <v>1000</v>
      </c>
      <c r="E2784" s="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3">
        <f t="shared" si="258"/>
        <v>1.2</v>
      </c>
      <c r="P2784" s="5">
        <f t="shared" si="259"/>
        <v>66.666666666666671</v>
      </c>
      <c r="Q2784" s="3" t="str">
        <f t="shared" si="260"/>
        <v>theater</v>
      </c>
      <c r="R2784" t="str">
        <f t="shared" si="261"/>
        <v>plays</v>
      </c>
      <c r="S2784" s="13">
        <f t="shared" si="262"/>
        <v>42026.924976851849</v>
      </c>
      <c r="T2784" s="13">
        <f t="shared" si="263"/>
        <v>42052.207638888889</v>
      </c>
    </row>
    <row r="2785" spans="1:20" ht="48">
      <c r="A2785">
        <v>2783</v>
      </c>
      <c r="B2785" s="1" t="s">
        <v>2783</v>
      </c>
      <c r="C2785" s="1" t="s">
        <v>6893</v>
      </c>
      <c r="D2785" s="4">
        <v>1000</v>
      </c>
      <c r="E2785" s="4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3">
        <f t="shared" si="258"/>
        <v>1.145</v>
      </c>
      <c r="P2785" s="5">
        <f t="shared" si="259"/>
        <v>18.770491803278688</v>
      </c>
      <c r="Q2785" s="3" t="str">
        <f t="shared" si="260"/>
        <v>theater</v>
      </c>
      <c r="R2785" t="str">
        <f t="shared" si="261"/>
        <v>plays</v>
      </c>
      <c r="S2785" s="13">
        <f t="shared" si="262"/>
        <v>42103.535254629634</v>
      </c>
      <c r="T2785" s="13">
        <f t="shared" si="263"/>
        <v>42117.535254629634</v>
      </c>
    </row>
    <row r="2786" spans="1:20" ht="48">
      <c r="A2786">
        <v>2784</v>
      </c>
      <c r="B2786" s="1" t="s">
        <v>2784</v>
      </c>
      <c r="C2786" s="1" t="s">
        <v>6894</v>
      </c>
      <c r="D2786" s="4">
        <v>6000</v>
      </c>
      <c r="E2786" s="4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3">
        <f t="shared" si="258"/>
        <v>1.19</v>
      </c>
      <c r="P2786" s="5">
        <f t="shared" si="259"/>
        <v>66.111111111111114</v>
      </c>
      <c r="Q2786" s="3" t="str">
        <f t="shared" si="260"/>
        <v>theater</v>
      </c>
      <c r="R2786" t="str">
        <f t="shared" si="261"/>
        <v>plays</v>
      </c>
      <c r="S2786" s="13">
        <f t="shared" si="262"/>
        <v>41920.787534722222</v>
      </c>
      <c r="T2786" s="13">
        <f t="shared" si="263"/>
        <v>41941.787534722222</v>
      </c>
    </row>
    <row r="2787" spans="1:20" ht="48">
      <c r="A2787">
        <v>2785</v>
      </c>
      <c r="B2787" s="1" t="s">
        <v>2785</v>
      </c>
      <c r="C2787" s="1" t="s">
        <v>6895</v>
      </c>
      <c r="D2787" s="4">
        <v>5000</v>
      </c>
      <c r="E2787" s="4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3">
        <f t="shared" si="258"/>
        <v>1.0468</v>
      </c>
      <c r="P2787" s="5">
        <f t="shared" si="259"/>
        <v>36.859154929577464</v>
      </c>
      <c r="Q2787" s="3" t="str">
        <f t="shared" si="260"/>
        <v>theater</v>
      </c>
      <c r="R2787" t="str">
        <f t="shared" si="261"/>
        <v>plays</v>
      </c>
      <c r="S2787" s="13">
        <f t="shared" si="262"/>
        <v>42558.189432870371</v>
      </c>
      <c r="T2787" s="13">
        <f t="shared" si="263"/>
        <v>42587.875</v>
      </c>
    </row>
    <row r="2788" spans="1:20" ht="32">
      <c r="A2788">
        <v>2786</v>
      </c>
      <c r="B2788" s="1" t="s">
        <v>2786</v>
      </c>
      <c r="C2788" s="1" t="s">
        <v>6896</v>
      </c>
      <c r="D2788" s="4">
        <v>2500</v>
      </c>
      <c r="E2788" s="4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3">
        <f t="shared" si="258"/>
        <v>1.1783999999999999</v>
      </c>
      <c r="P2788" s="5">
        <f t="shared" si="259"/>
        <v>39.810810810810814</v>
      </c>
      <c r="Q2788" s="3" t="str">
        <f t="shared" si="260"/>
        <v>theater</v>
      </c>
      <c r="R2788" t="str">
        <f t="shared" si="261"/>
        <v>plays</v>
      </c>
      <c r="S2788" s="13">
        <f t="shared" si="262"/>
        <v>41815.569212962961</v>
      </c>
      <c r="T2788" s="13">
        <f t="shared" si="263"/>
        <v>41829.569212962961</v>
      </c>
    </row>
    <row r="2789" spans="1:20" ht="48">
      <c r="A2789">
        <v>2787</v>
      </c>
      <c r="B2789" s="1" t="s">
        <v>2787</v>
      </c>
      <c r="C2789" s="1" t="s">
        <v>6897</v>
      </c>
      <c r="D2789" s="4">
        <v>1000</v>
      </c>
      <c r="E2789" s="4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3">
        <f t="shared" si="258"/>
        <v>1.1970000000000001</v>
      </c>
      <c r="P2789" s="5">
        <f t="shared" si="259"/>
        <v>31.5</v>
      </c>
      <c r="Q2789" s="3" t="str">
        <f t="shared" si="260"/>
        <v>theater</v>
      </c>
      <c r="R2789" t="str">
        <f t="shared" si="261"/>
        <v>plays</v>
      </c>
      <c r="S2789" s="13">
        <f t="shared" si="262"/>
        <v>41808.198518518519</v>
      </c>
      <c r="T2789" s="13">
        <f t="shared" si="263"/>
        <v>41838.198518518519</v>
      </c>
    </row>
    <row r="2790" spans="1:20" ht="32">
      <c r="A2790">
        <v>2788</v>
      </c>
      <c r="B2790" s="1" t="s">
        <v>2788</v>
      </c>
      <c r="C2790" s="1" t="s">
        <v>6898</v>
      </c>
      <c r="D2790" s="4">
        <v>2000</v>
      </c>
      <c r="E2790" s="4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3">
        <f t="shared" si="258"/>
        <v>1.0249999999999999</v>
      </c>
      <c r="P2790" s="5">
        <f t="shared" si="259"/>
        <v>102.5</v>
      </c>
      <c r="Q2790" s="3" t="str">
        <f t="shared" si="260"/>
        <v>theater</v>
      </c>
      <c r="R2790" t="str">
        <f t="shared" si="261"/>
        <v>plays</v>
      </c>
      <c r="S2790" s="13">
        <f t="shared" si="262"/>
        <v>42550.701886574068</v>
      </c>
      <c r="T2790" s="13">
        <f t="shared" si="263"/>
        <v>42580.701886574068</v>
      </c>
    </row>
    <row r="2791" spans="1:20" ht="32">
      <c r="A2791">
        <v>2789</v>
      </c>
      <c r="B2791" s="1" t="s">
        <v>2789</v>
      </c>
      <c r="C2791" s="1" t="s">
        <v>6899</v>
      </c>
      <c r="D2791" s="4">
        <v>3000</v>
      </c>
      <c r="E2791" s="4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3">
        <f t="shared" si="258"/>
        <v>1.0116666666666667</v>
      </c>
      <c r="P2791" s="5">
        <f t="shared" si="259"/>
        <v>126.45833333333333</v>
      </c>
      <c r="Q2791" s="3" t="str">
        <f t="shared" si="260"/>
        <v>theater</v>
      </c>
      <c r="R2791" t="str">
        <f t="shared" si="261"/>
        <v>plays</v>
      </c>
      <c r="S2791" s="13">
        <f t="shared" si="262"/>
        <v>42056.013124999998</v>
      </c>
      <c r="T2791" s="13">
        <f t="shared" si="263"/>
        <v>42075.166666666672</v>
      </c>
    </row>
    <row r="2792" spans="1:20" ht="48">
      <c r="A2792">
        <v>2790</v>
      </c>
      <c r="B2792" s="1" t="s">
        <v>2790</v>
      </c>
      <c r="C2792" s="1" t="s">
        <v>6900</v>
      </c>
      <c r="D2792" s="4">
        <v>3000</v>
      </c>
      <c r="E2792" s="4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3">
        <f t="shared" si="258"/>
        <v>1.0533333333333332</v>
      </c>
      <c r="P2792" s="5">
        <f t="shared" si="259"/>
        <v>47.878787878787875</v>
      </c>
      <c r="Q2792" s="3" t="str">
        <f t="shared" si="260"/>
        <v>theater</v>
      </c>
      <c r="R2792" t="str">
        <f t="shared" si="261"/>
        <v>plays</v>
      </c>
      <c r="S2792" s="13">
        <f t="shared" si="262"/>
        <v>42016.938692129625</v>
      </c>
      <c r="T2792" s="13">
        <f t="shared" si="263"/>
        <v>42046.938692129625</v>
      </c>
    </row>
    <row r="2793" spans="1:20" ht="48">
      <c r="A2793">
        <v>2791</v>
      </c>
      <c r="B2793" s="1" t="s">
        <v>2791</v>
      </c>
      <c r="C2793" s="1" t="s">
        <v>6901</v>
      </c>
      <c r="D2793" s="4">
        <v>2000</v>
      </c>
      <c r="E2793" s="4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3">
        <f t="shared" si="258"/>
        <v>1.0249999999999999</v>
      </c>
      <c r="P2793" s="5">
        <f t="shared" si="259"/>
        <v>73.214285714285708</v>
      </c>
      <c r="Q2793" s="3" t="str">
        <f t="shared" si="260"/>
        <v>theater</v>
      </c>
      <c r="R2793" t="str">
        <f t="shared" si="261"/>
        <v>plays</v>
      </c>
      <c r="S2793" s="13">
        <f t="shared" si="262"/>
        <v>42591.899988425925</v>
      </c>
      <c r="T2793" s="13">
        <f t="shared" si="263"/>
        <v>42622.166666666672</v>
      </c>
    </row>
    <row r="2794" spans="1:20" ht="48">
      <c r="A2794">
        <v>2792</v>
      </c>
      <c r="B2794" s="1" t="s">
        <v>2792</v>
      </c>
      <c r="C2794" s="1" t="s">
        <v>6902</v>
      </c>
      <c r="D2794" s="4">
        <v>2000</v>
      </c>
      <c r="E2794" s="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3">
        <f t="shared" si="258"/>
        <v>1.0760000000000001</v>
      </c>
      <c r="P2794" s="5">
        <f t="shared" si="259"/>
        <v>89.666666666666671</v>
      </c>
      <c r="Q2794" s="3" t="str">
        <f t="shared" si="260"/>
        <v>theater</v>
      </c>
      <c r="R2794" t="str">
        <f t="shared" si="261"/>
        <v>plays</v>
      </c>
      <c r="S2794" s="13">
        <f t="shared" si="262"/>
        <v>42183.231006944443</v>
      </c>
      <c r="T2794" s="13">
        <f t="shared" si="263"/>
        <v>42228.231006944443</v>
      </c>
    </row>
    <row r="2795" spans="1:20" ht="64">
      <c r="A2795">
        <v>2793</v>
      </c>
      <c r="B2795" s="1" t="s">
        <v>2793</v>
      </c>
      <c r="C2795" s="1" t="s">
        <v>6903</v>
      </c>
      <c r="D2795" s="4">
        <v>10000</v>
      </c>
      <c r="E2795" s="4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3">
        <f t="shared" si="258"/>
        <v>1.105675</v>
      </c>
      <c r="P2795" s="5">
        <f t="shared" si="259"/>
        <v>151.4623287671233</v>
      </c>
      <c r="Q2795" s="3" t="str">
        <f t="shared" si="260"/>
        <v>theater</v>
      </c>
      <c r="R2795" t="str">
        <f t="shared" si="261"/>
        <v>plays</v>
      </c>
      <c r="S2795" s="13">
        <f t="shared" si="262"/>
        <v>42176.419039351851</v>
      </c>
      <c r="T2795" s="13">
        <f t="shared" si="263"/>
        <v>42206.419039351851</v>
      </c>
    </row>
    <row r="2796" spans="1:20" ht="48">
      <c r="A2796">
        <v>2794</v>
      </c>
      <c r="B2796" s="1" t="s">
        <v>2794</v>
      </c>
      <c r="C2796" s="1" t="s">
        <v>6904</v>
      </c>
      <c r="D2796" s="4">
        <v>50</v>
      </c>
      <c r="E2796" s="4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3">
        <f t="shared" si="258"/>
        <v>1.5</v>
      </c>
      <c r="P2796" s="5">
        <f t="shared" si="259"/>
        <v>25</v>
      </c>
      <c r="Q2796" s="3" t="str">
        <f t="shared" si="260"/>
        <v>theater</v>
      </c>
      <c r="R2796" t="str">
        <f t="shared" si="261"/>
        <v>plays</v>
      </c>
      <c r="S2796" s="13">
        <f t="shared" si="262"/>
        <v>42416.691655092596</v>
      </c>
      <c r="T2796" s="13">
        <f t="shared" si="263"/>
        <v>42432.791666666672</v>
      </c>
    </row>
    <row r="2797" spans="1:20" ht="48">
      <c r="A2797">
        <v>2795</v>
      </c>
      <c r="B2797" s="1" t="s">
        <v>2795</v>
      </c>
      <c r="C2797" s="1" t="s">
        <v>6905</v>
      </c>
      <c r="D2797" s="4">
        <v>700</v>
      </c>
      <c r="E2797" s="4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3">
        <f t="shared" si="258"/>
        <v>1.0428571428571429</v>
      </c>
      <c r="P2797" s="5">
        <f t="shared" si="259"/>
        <v>36.5</v>
      </c>
      <c r="Q2797" s="3" t="str">
        <f t="shared" si="260"/>
        <v>theater</v>
      </c>
      <c r="R2797" t="str">
        <f t="shared" si="261"/>
        <v>plays</v>
      </c>
      <c r="S2797" s="13">
        <f t="shared" si="262"/>
        <v>41780.525937500002</v>
      </c>
      <c r="T2797" s="13">
        <f t="shared" si="263"/>
        <v>41796.958333333336</v>
      </c>
    </row>
    <row r="2798" spans="1:20" ht="48">
      <c r="A2798">
        <v>2796</v>
      </c>
      <c r="B2798" s="1" t="s">
        <v>2796</v>
      </c>
      <c r="C2798" s="1" t="s">
        <v>6906</v>
      </c>
      <c r="D2798" s="4">
        <v>800</v>
      </c>
      <c r="E2798" s="4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3">
        <f t="shared" si="258"/>
        <v>1.155</v>
      </c>
      <c r="P2798" s="5">
        <f t="shared" si="259"/>
        <v>44</v>
      </c>
      <c r="Q2798" s="3" t="str">
        <f t="shared" si="260"/>
        <v>theater</v>
      </c>
      <c r="R2798" t="str">
        <f t="shared" si="261"/>
        <v>plays</v>
      </c>
      <c r="S2798" s="13">
        <f t="shared" si="262"/>
        <v>41795.528101851851</v>
      </c>
      <c r="T2798" s="13">
        <f t="shared" si="263"/>
        <v>41825.528101851851</v>
      </c>
    </row>
    <row r="2799" spans="1:20" ht="48">
      <c r="A2799">
        <v>2797</v>
      </c>
      <c r="B2799" s="1" t="s">
        <v>2797</v>
      </c>
      <c r="C2799" s="1" t="s">
        <v>6907</v>
      </c>
      <c r="D2799" s="4">
        <v>8000</v>
      </c>
      <c r="E2799" s="4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3">
        <f t="shared" si="258"/>
        <v>1.02645125</v>
      </c>
      <c r="P2799" s="5">
        <f t="shared" si="259"/>
        <v>87.357553191489373</v>
      </c>
      <c r="Q2799" s="3" t="str">
        <f t="shared" si="260"/>
        <v>theater</v>
      </c>
      <c r="R2799" t="str">
        <f t="shared" si="261"/>
        <v>plays</v>
      </c>
      <c r="S2799" s="13">
        <f t="shared" si="262"/>
        <v>41798.94027777778</v>
      </c>
      <c r="T2799" s="13">
        <f t="shared" si="263"/>
        <v>41828.94027777778</v>
      </c>
    </row>
    <row r="2800" spans="1:20" ht="48">
      <c r="A2800">
        <v>2798</v>
      </c>
      <c r="B2800" s="1" t="s">
        <v>2798</v>
      </c>
      <c r="C2800" s="1" t="s">
        <v>6908</v>
      </c>
      <c r="D2800" s="4">
        <v>5000</v>
      </c>
      <c r="E2800" s="4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3">
        <f t="shared" si="258"/>
        <v>1.014</v>
      </c>
      <c r="P2800" s="5">
        <f t="shared" si="259"/>
        <v>36.474820143884891</v>
      </c>
      <c r="Q2800" s="3" t="str">
        <f t="shared" si="260"/>
        <v>theater</v>
      </c>
      <c r="R2800" t="str">
        <f t="shared" si="261"/>
        <v>plays</v>
      </c>
      <c r="S2800" s="13">
        <f t="shared" si="262"/>
        <v>42201.675011574072</v>
      </c>
      <c r="T2800" s="13">
        <f t="shared" si="263"/>
        <v>42216.666666666672</v>
      </c>
    </row>
    <row r="2801" spans="1:20" ht="48">
      <c r="A2801">
        <v>2799</v>
      </c>
      <c r="B2801" s="1" t="s">
        <v>2799</v>
      </c>
      <c r="C2801" s="1" t="s">
        <v>6909</v>
      </c>
      <c r="D2801" s="4">
        <v>5000</v>
      </c>
      <c r="E2801" s="4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3">
        <f t="shared" si="258"/>
        <v>1.1663479999999999</v>
      </c>
      <c r="P2801" s="5">
        <f t="shared" si="259"/>
        <v>44.859538461538463</v>
      </c>
      <c r="Q2801" s="3" t="str">
        <f t="shared" si="260"/>
        <v>theater</v>
      </c>
      <c r="R2801" t="str">
        <f t="shared" si="261"/>
        <v>plays</v>
      </c>
      <c r="S2801" s="13">
        <f t="shared" si="262"/>
        <v>42507.264699074076</v>
      </c>
      <c r="T2801" s="13">
        <f t="shared" si="263"/>
        <v>42538.666666666672</v>
      </c>
    </row>
    <row r="2802" spans="1:20" ht="48">
      <c r="A2802">
        <v>2800</v>
      </c>
      <c r="B2802" s="1" t="s">
        <v>2800</v>
      </c>
      <c r="C2802" s="1" t="s">
        <v>6910</v>
      </c>
      <c r="D2802" s="4">
        <v>1000</v>
      </c>
      <c r="E2802" s="4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3">
        <f t="shared" si="258"/>
        <v>1.33</v>
      </c>
      <c r="P2802" s="5">
        <f t="shared" si="259"/>
        <v>42.903225806451616</v>
      </c>
      <c r="Q2802" s="3" t="str">
        <f t="shared" si="260"/>
        <v>theater</v>
      </c>
      <c r="R2802" t="str">
        <f t="shared" si="261"/>
        <v>plays</v>
      </c>
      <c r="S2802" s="13">
        <f t="shared" si="262"/>
        <v>41948.552847222221</v>
      </c>
      <c r="T2802" s="13">
        <f t="shared" si="263"/>
        <v>42008.552847222221</v>
      </c>
    </row>
    <row r="2803" spans="1:20" ht="48">
      <c r="A2803">
        <v>2801</v>
      </c>
      <c r="B2803" s="1" t="s">
        <v>2801</v>
      </c>
      <c r="C2803" s="1" t="s">
        <v>6911</v>
      </c>
      <c r="D2803" s="4">
        <v>500</v>
      </c>
      <c r="E2803" s="4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3">
        <f t="shared" si="258"/>
        <v>1.3320000000000001</v>
      </c>
      <c r="P2803" s="5">
        <f t="shared" si="259"/>
        <v>51.230769230769234</v>
      </c>
      <c r="Q2803" s="3" t="str">
        <f t="shared" si="260"/>
        <v>theater</v>
      </c>
      <c r="R2803" t="str">
        <f t="shared" si="261"/>
        <v>plays</v>
      </c>
      <c r="S2803" s="13">
        <f t="shared" si="262"/>
        <v>41900.243159722224</v>
      </c>
      <c r="T2803" s="13">
        <f t="shared" si="263"/>
        <v>41922.458333333336</v>
      </c>
    </row>
    <row r="2804" spans="1:20" ht="48">
      <c r="A2804">
        <v>2802</v>
      </c>
      <c r="B2804" s="1" t="s">
        <v>2802</v>
      </c>
      <c r="C2804" s="1" t="s">
        <v>6912</v>
      </c>
      <c r="D2804" s="4">
        <v>3000</v>
      </c>
      <c r="E2804" s="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3">
        <f t="shared" si="258"/>
        <v>1.0183333333333333</v>
      </c>
      <c r="P2804" s="5">
        <f t="shared" si="259"/>
        <v>33.944444444444443</v>
      </c>
      <c r="Q2804" s="3" t="str">
        <f t="shared" si="260"/>
        <v>theater</v>
      </c>
      <c r="R2804" t="str">
        <f t="shared" si="261"/>
        <v>plays</v>
      </c>
      <c r="S2804" s="13">
        <f t="shared" si="262"/>
        <v>42192.64707175926</v>
      </c>
      <c r="T2804" s="13">
        <f t="shared" si="263"/>
        <v>42222.64707175926</v>
      </c>
    </row>
    <row r="2805" spans="1:20" ht="48">
      <c r="A2805">
        <v>2803</v>
      </c>
      <c r="B2805" s="1" t="s">
        <v>2803</v>
      </c>
      <c r="C2805" s="1" t="s">
        <v>6913</v>
      </c>
      <c r="D2805" s="4">
        <v>10000</v>
      </c>
      <c r="E2805" s="4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3">
        <f t="shared" si="258"/>
        <v>1.2795000000000001</v>
      </c>
      <c r="P2805" s="5">
        <f t="shared" si="259"/>
        <v>90.744680851063833</v>
      </c>
      <c r="Q2805" s="3" t="str">
        <f t="shared" si="260"/>
        <v>theater</v>
      </c>
      <c r="R2805" t="str">
        <f t="shared" si="261"/>
        <v>plays</v>
      </c>
      <c r="S2805" s="13">
        <f t="shared" si="262"/>
        <v>42158.065694444449</v>
      </c>
      <c r="T2805" s="13">
        <f t="shared" si="263"/>
        <v>42201</v>
      </c>
    </row>
    <row r="2806" spans="1:20" ht="48">
      <c r="A2806">
        <v>2804</v>
      </c>
      <c r="B2806" s="1" t="s">
        <v>2804</v>
      </c>
      <c r="C2806" s="1" t="s">
        <v>6914</v>
      </c>
      <c r="D2806" s="4">
        <v>1000</v>
      </c>
      <c r="E2806" s="4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3">
        <f t="shared" si="258"/>
        <v>1.1499999999999999</v>
      </c>
      <c r="P2806" s="5">
        <f t="shared" si="259"/>
        <v>50</v>
      </c>
      <c r="Q2806" s="3" t="str">
        <f t="shared" si="260"/>
        <v>theater</v>
      </c>
      <c r="R2806" t="str">
        <f t="shared" si="261"/>
        <v>plays</v>
      </c>
      <c r="S2806" s="13">
        <f t="shared" si="262"/>
        <v>41881.453587962962</v>
      </c>
      <c r="T2806" s="13">
        <f t="shared" si="263"/>
        <v>41911.453587962962</v>
      </c>
    </row>
    <row r="2807" spans="1:20" ht="64">
      <c r="A2807">
        <v>2805</v>
      </c>
      <c r="B2807" s="1" t="s">
        <v>2805</v>
      </c>
      <c r="C2807" s="1" t="s">
        <v>6915</v>
      </c>
      <c r="D2807" s="4">
        <v>400</v>
      </c>
      <c r="E2807" s="4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3">
        <f t="shared" si="258"/>
        <v>1.1000000000000001</v>
      </c>
      <c r="P2807" s="5">
        <f t="shared" si="259"/>
        <v>24.444444444444443</v>
      </c>
      <c r="Q2807" s="3" t="str">
        <f t="shared" si="260"/>
        <v>theater</v>
      </c>
      <c r="R2807" t="str">
        <f t="shared" si="261"/>
        <v>plays</v>
      </c>
      <c r="S2807" s="13">
        <f t="shared" si="262"/>
        <v>42213.505474537036</v>
      </c>
      <c r="T2807" s="13">
        <f t="shared" si="263"/>
        <v>42238.505474537036</v>
      </c>
    </row>
    <row r="2808" spans="1:20" ht="48">
      <c r="A2808">
        <v>2806</v>
      </c>
      <c r="B2808" s="1" t="s">
        <v>2806</v>
      </c>
      <c r="C2808" s="1" t="s">
        <v>6916</v>
      </c>
      <c r="D2808" s="4">
        <v>3000</v>
      </c>
      <c r="E2808" s="4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3">
        <f t="shared" si="258"/>
        <v>1.121</v>
      </c>
      <c r="P2808" s="5">
        <f t="shared" si="259"/>
        <v>44.25</v>
      </c>
      <c r="Q2808" s="3" t="str">
        <f t="shared" si="260"/>
        <v>theater</v>
      </c>
      <c r="R2808" t="str">
        <f t="shared" si="261"/>
        <v>plays</v>
      </c>
      <c r="S2808" s="13">
        <f t="shared" si="262"/>
        <v>42185.267245370371</v>
      </c>
      <c r="T2808" s="13">
        <f t="shared" si="263"/>
        <v>42221.458333333328</v>
      </c>
    </row>
    <row r="2809" spans="1:20" ht="16">
      <c r="A2809">
        <v>2807</v>
      </c>
      <c r="B2809" s="1" t="s">
        <v>2807</v>
      </c>
      <c r="C2809" s="1" t="s">
        <v>6917</v>
      </c>
      <c r="D2809" s="4">
        <v>5000</v>
      </c>
      <c r="E2809" s="4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3">
        <f t="shared" si="258"/>
        <v>1.26</v>
      </c>
      <c r="P2809" s="5">
        <f t="shared" si="259"/>
        <v>67.741935483870961</v>
      </c>
      <c r="Q2809" s="3" t="str">
        <f t="shared" si="260"/>
        <v>theater</v>
      </c>
      <c r="R2809" t="str">
        <f t="shared" si="261"/>
        <v>plays</v>
      </c>
      <c r="S2809" s="13">
        <f t="shared" si="262"/>
        <v>42154.873124999998</v>
      </c>
      <c r="T2809" s="13">
        <f t="shared" si="263"/>
        <v>42184.873124999998</v>
      </c>
    </row>
    <row r="2810" spans="1:20" ht="48">
      <c r="A2810">
        <v>2808</v>
      </c>
      <c r="B2810" s="1" t="s">
        <v>2808</v>
      </c>
      <c r="C2810" s="1" t="s">
        <v>6918</v>
      </c>
      <c r="D2810" s="4">
        <v>4500</v>
      </c>
      <c r="E2810" s="4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3">
        <f t="shared" si="258"/>
        <v>1.0024444444444445</v>
      </c>
      <c r="P2810" s="5">
        <f t="shared" si="259"/>
        <v>65.376811594202906</v>
      </c>
      <c r="Q2810" s="3" t="str">
        <f t="shared" si="260"/>
        <v>theater</v>
      </c>
      <c r="R2810" t="str">
        <f t="shared" si="261"/>
        <v>plays</v>
      </c>
      <c r="S2810" s="13">
        <f t="shared" si="262"/>
        <v>42208.84646990741</v>
      </c>
      <c r="T2810" s="13">
        <f t="shared" si="263"/>
        <v>42238.84646990741</v>
      </c>
    </row>
    <row r="2811" spans="1:20" ht="48">
      <c r="A2811">
        <v>2809</v>
      </c>
      <c r="B2811" s="1" t="s">
        <v>2809</v>
      </c>
      <c r="C2811" s="1" t="s">
        <v>6919</v>
      </c>
      <c r="D2811" s="4">
        <v>2500</v>
      </c>
      <c r="E2811" s="4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3">
        <f t="shared" si="258"/>
        <v>1.024</v>
      </c>
      <c r="P2811" s="5">
        <f t="shared" si="259"/>
        <v>121.9047619047619</v>
      </c>
      <c r="Q2811" s="3" t="str">
        <f t="shared" si="260"/>
        <v>theater</v>
      </c>
      <c r="R2811" t="str">
        <f t="shared" si="261"/>
        <v>plays</v>
      </c>
      <c r="S2811" s="13">
        <f t="shared" si="262"/>
        <v>42451.496817129635</v>
      </c>
      <c r="T2811" s="13">
        <f t="shared" si="263"/>
        <v>42459.610416666663</v>
      </c>
    </row>
    <row r="2812" spans="1:20" ht="48">
      <c r="A2812">
        <v>2810</v>
      </c>
      <c r="B2812" s="1" t="s">
        <v>2810</v>
      </c>
      <c r="C2812" s="1" t="s">
        <v>6920</v>
      </c>
      <c r="D2812" s="4">
        <v>2500</v>
      </c>
      <c r="E2812" s="4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3">
        <f t="shared" si="258"/>
        <v>1.0820000000000001</v>
      </c>
      <c r="P2812" s="5">
        <f t="shared" si="259"/>
        <v>47.456140350877192</v>
      </c>
      <c r="Q2812" s="3" t="str">
        <f t="shared" si="260"/>
        <v>theater</v>
      </c>
      <c r="R2812" t="str">
        <f t="shared" si="261"/>
        <v>plays</v>
      </c>
      <c r="S2812" s="13">
        <f t="shared" si="262"/>
        <v>41759.13962962963</v>
      </c>
      <c r="T2812" s="13">
        <f t="shared" si="263"/>
        <v>41791.165972222225</v>
      </c>
    </row>
    <row r="2813" spans="1:20" ht="48">
      <c r="A2813">
        <v>2811</v>
      </c>
      <c r="B2813" s="1" t="s">
        <v>2811</v>
      </c>
      <c r="C2813" s="1" t="s">
        <v>6921</v>
      </c>
      <c r="D2813" s="4">
        <v>10000</v>
      </c>
      <c r="E2813" s="4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3">
        <f t="shared" si="258"/>
        <v>1.0026999999999999</v>
      </c>
      <c r="P2813" s="5">
        <f t="shared" si="259"/>
        <v>92.842592592592595</v>
      </c>
      <c r="Q2813" s="3" t="str">
        <f t="shared" si="260"/>
        <v>theater</v>
      </c>
      <c r="R2813" t="str">
        <f t="shared" si="261"/>
        <v>plays</v>
      </c>
      <c r="S2813" s="13">
        <f t="shared" si="262"/>
        <v>42028.496562500004</v>
      </c>
      <c r="T2813" s="13">
        <f t="shared" si="263"/>
        <v>42058.496562500004</v>
      </c>
    </row>
    <row r="2814" spans="1:20" ht="48">
      <c r="A2814">
        <v>2812</v>
      </c>
      <c r="B2814" s="1" t="s">
        <v>2812</v>
      </c>
      <c r="C2814" s="1" t="s">
        <v>6922</v>
      </c>
      <c r="D2814" s="4">
        <v>5000</v>
      </c>
      <c r="E2814" s="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3">
        <f t="shared" si="258"/>
        <v>1.133</v>
      </c>
      <c r="P2814" s="5">
        <f t="shared" si="259"/>
        <v>68.253012048192772</v>
      </c>
      <c r="Q2814" s="3" t="str">
        <f t="shared" si="260"/>
        <v>theater</v>
      </c>
      <c r="R2814" t="str">
        <f t="shared" si="261"/>
        <v>plays</v>
      </c>
      <c r="S2814" s="13">
        <f t="shared" si="262"/>
        <v>42054.74418981481</v>
      </c>
      <c r="T2814" s="13">
        <f t="shared" si="263"/>
        <v>42100.166666666672</v>
      </c>
    </row>
    <row r="2815" spans="1:20" ht="48">
      <c r="A2815">
        <v>2813</v>
      </c>
      <c r="B2815" s="1" t="s">
        <v>2813</v>
      </c>
      <c r="C2815" s="1" t="s">
        <v>6923</v>
      </c>
      <c r="D2815" s="4">
        <v>2800</v>
      </c>
      <c r="E2815" s="4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3">
        <f t="shared" si="258"/>
        <v>1.2757571428571428</v>
      </c>
      <c r="P2815" s="5">
        <f t="shared" si="259"/>
        <v>37.209583333333335</v>
      </c>
      <c r="Q2815" s="3" t="str">
        <f t="shared" si="260"/>
        <v>theater</v>
      </c>
      <c r="R2815" t="str">
        <f t="shared" si="261"/>
        <v>plays</v>
      </c>
      <c r="S2815" s="13">
        <f t="shared" si="262"/>
        <v>42693.742604166662</v>
      </c>
      <c r="T2815" s="13">
        <f t="shared" si="263"/>
        <v>42718.742604166662</v>
      </c>
    </row>
    <row r="2816" spans="1:20" ht="48">
      <c r="A2816">
        <v>2814</v>
      </c>
      <c r="B2816" s="1" t="s">
        <v>2814</v>
      </c>
      <c r="C2816" s="1" t="s">
        <v>6924</v>
      </c>
      <c r="D2816" s="4">
        <v>1500</v>
      </c>
      <c r="E2816" s="4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3">
        <f t="shared" si="258"/>
        <v>1.0773333333333333</v>
      </c>
      <c r="P2816" s="5">
        <f t="shared" si="259"/>
        <v>25.25</v>
      </c>
      <c r="Q2816" s="3" t="str">
        <f t="shared" si="260"/>
        <v>theater</v>
      </c>
      <c r="R2816" t="str">
        <f t="shared" si="261"/>
        <v>plays</v>
      </c>
      <c r="S2816" s="13">
        <f t="shared" si="262"/>
        <v>42103.399479166663</v>
      </c>
      <c r="T2816" s="13">
        <f t="shared" si="263"/>
        <v>42133.399479166663</v>
      </c>
    </row>
    <row r="2817" spans="1:20" ht="48">
      <c r="A2817">
        <v>2815</v>
      </c>
      <c r="B2817" s="1" t="s">
        <v>2815</v>
      </c>
      <c r="C2817" s="1" t="s">
        <v>6925</v>
      </c>
      <c r="D2817" s="4">
        <v>250</v>
      </c>
      <c r="E2817" s="4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3">
        <f t="shared" si="258"/>
        <v>2.42</v>
      </c>
      <c r="P2817" s="5">
        <f t="shared" si="259"/>
        <v>43.214285714285715</v>
      </c>
      <c r="Q2817" s="3" t="str">
        <f t="shared" si="260"/>
        <v>theater</v>
      </c>
      <c r="R2817" t="str">
        <f t="shared" si="261"/>
        <v>plays</v>
      </c>
      <c r="S2817" s="13">
        <f t="shared" si="262"/>
        <v>42559.776724537034</v>
      </c>
      <c r="T2817" s="13">
        <f t="shared" si="263"/>
        <v>42589.776724537034</v>
      </c>
    </row>
    <row r="2818" spans="1:20" ht="48">
      <c r="A2818">
        <v>2816</v>
      </c>
      <c r="B2818" s="1" t="s">
        <v>2816</v>
      </c>
      <c r="C2818" s="1" t="s">
        <v>6926</v>
      </c>
      <c r="D2818" s="4">
        <v>3000</v>
      </c>
      <c r="E2818" s="4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3">
        <f t="shared" si="258"/>
        <v>1.4156666666666666</v>
      </c>
      <c r="P2818" s="5">
        <f t="shared" si="259"/>
        <v>25.130177514792898</v>
      </c>
      <c r="Q2818" s="3" t="str">
        <f t="shared" si="260"/>
        <v>theater</v>
      </c>
      <c r="R2818" t="str">
        <f t="shared" si="261"/>
        <v>plays</v>
      </c>
      <c r="S2818" s="13">
        <f t="shared" si="262"/>
        <v>42188.467499999999</v>
      </c>
      <c r="T2818" s="13">
        <f t="shared" si="263"/>
        <v>42218.666666666672</v>
      </c>
    </row>
    <row r="2819" spans="1:20" ht="48">
      <c r="A2819">
        <v>2817</v>
      </c>
      <c r="B2819" s="1" t="s">
        <v>2817</v>
      </c>
      <c r="C2819" s="1" t="s">
        <v>6927</v>
      </c>
      <c r="D2819" s="4">
        <v>600</v>
      </c>
      <c r="E2819" s="4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3">
        <f t="shared" ref="O2819:O2882" si="264">E2819/D2819</f>
        <v>1.3</v>
      </c>
      <c r="P2819" s="5">
        <f t="shared" ref="P2819:P2882" si="265">E2819/L2819</f>
        <v>23.636363636363637</v>
      </c>
      <c r="Q2819" s="3" t="str">
        <f t="shared" ref="Q2819:Q2882" si="266">LEFT(N2819,SEARCH("/",N2819)-1)</f>
        <v>theater</v>
      </c>
      <c r="R2819" t="str">
        <f t="shared" ref="R2819:R2882" si="267">RIGHT(N2819,LEN(N2819)-SEARCH("/",N2819))</f>
        <v>plays</v>
      </c>
      <c r="S2819" s="13">
        <f t="shared" ref="S2819:S2882" si="268">(((J2819/60)/60)/24)+DATE(1970,1,1)</f>
        <v>42023.634976851856</v>
      </c>
      <c r="T2819" s="13">
        <f t="shared" ref="T2819:T2882" si="269">(((I2819/60)/60)/24)+DATE(1970,1,1)</f>
        <v>42063.634976851856</v>
      </c>
    </row>
    <row r="2820" spans="1:20" ht="48">
      <c r="A2820">
        <v>2818</v>
      </c>
      <c r="B2820" s="1" t="s">
        <v>2818</v>
      </c>
      <c r="C2820" s="1" t="s">
        <v>6928</v>
      </c>
      <c r="D2820" s="4">
        <v>10000</v>
      </c>
      <c r="E2820" s="4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3">
        <f t="shared" si="264"/>
        <v>1.0603</v>
      </c>
      <c r="P2820" s="5">
        <f t="shared" si="265"/>
        <v>103.95098039215686</v>
      </c>
      <c r="Q2820" s="3" t="str">
        <f t="shared" si="266"/>
        <v>theater</v>
      </c>
      <c r="R2820" t="str">
        <f t="shared" si="267"/>
        <v>plays</v>
      </c>
      <c r="S2820" s="13">
        <f t="shared" si="268"/>
        <v>42250.598217592589</v>
      </c>
      <c r="T2820" s="13">
        <f t="shared" si="269"/>
        <v>42270.598217592589</v>
      </c>
    </row>
    <row r="2821" spans="1:20" ht="48">
      <c r="A2821">
        <v>2819</v>
      </c>
      <c r="B2821" s="1" t="s">
        <v>2819</v>
      </c>
      <c r="C2821" s="1" t="s">
        <v>6929</v>
      </c>
      <c r="D2821" s="4">
        <v>5000</v>
      </c>
      <c r="E2821" s="4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3">
        <f t="shared" si="264"/>
        <v>1.048</v>
      </c>
      <c r="P2821" s="5">
        <f t="shared" si="265"/>
        <v>50.384615384615387</v>
      </c>
      <c r="Q2821" s="3" t="str">
        <f t="shared" si="266"/>
        <v>theater</v>
      </c>
      <c r="R2821" t="str">
        <f t="shared" si="267"/>
        <v>plays</v>
      </c>
      <c r="S2821" s="13">
        <f t="shared" si="268"/>
        <v>42139.525567129633</v>
      </c>
      <c r="T2821" s="13">
        <f t="shared" si="269"/>
        <v>42169.525567129633</v>
      </c>
    </row>
    <row r="2822" spans="1:20" ht="48">
      <c r="A2822">
        <v>2820</v>
      </c>
      <c r="B2822" s="1" t="s">
        <v>2820</v>
      </c>
      <c r="C2822" s="1" t="s">
        <v>6930</v>
      </c>
      <c r="D2822" s="4">
        <v>200</v>
      </c>
      <c r="E2822" s="4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3">
        <f t="shared" si="264"/>
        <v>1.36</v>
      </c>
      <c r="P2822" s="5">
        <f t="shared" si="265"/>
        <v>13.6</v>
      </c>
      <c r="Q2822" s="3" t="str">
        <f t="shared" si="266"/>
        <v>theater</v>
      </c>
      <c r="R2822" t="str">
        <f t="shared" si="267"/>
        <v>plays</v>
      </c>
      <c r="S2822" s="13">
        <f t="shared" si="268"/>
        <v>42401.610983796301</v>
      </c>
      <c r="T2822" s="13">
        <f t="shared" si="269"/>
        <v>42426</v>
      </c>
    </row>
    <row r="2823" spans="1:20" ht="48">
      <c r="A2823">
        <v>2821</v>
      </c>
      <c r="B2823" s="1" t="s">
        <v>2821</v>
      </c>
      <c r="C2823" s="1" t="s">
        <v>6931</v>
      </c>
      <c r="D2823" s="4">
        <v>1000</v>
      </c>
      <c r="E2823" s="4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3">
        <f t="shared" si="264"/>
        <v>1</v>
      </c>
      <c r="P2823" s="5">
        <f t="shared" si="265"/>
        <v>28.571428571428573</v>
      </c>
      <c r="Q2823" s="3" t="str">
        <f t="shared" si="266"/>
        <v>theater</v>
      </c>
      <c r="R2823" t="str">
        <f t="shared" si="267"/>
        <v>plays</v>
      </c>
      <c r="S2823" s="13">
        <f t="shared" si="268"/>
        <v>41875.922858796301</v>
      </c>
      <c r="T2823" s="13">
        <f t="shared" si="269"/>
        <v>41905.922858796301</v>
      </c>
    </row>
    <row r="2824" spans="1:20" ht="48">
      <c r="A2824">
        <v>2822</v>
      </c>
      <c r="B2824" s="1" t="s">
        <v>2822</v>
      </c>
      <c r="C2824" s="1" t="s">
        <v>6932</v>
      </c>
      <c r="D2824" s="4">
        <v>6000</v>
      </c>
      <c r="E2824" s="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3">
        <f t="shared" si="264"/>
        <v>1</v>
      </c>
      <c r="P2824" s="5">
        <f t="shared" si="265"/>
        <v>63.829787234042556</v>
      </c>
      <c r="Q2824" s="3" t="str">
        <f t="shared" si="266"/>
        <v>theater</v>
      </c>
      <c r="R2824" t="str">
        <f t="shared" si="267"/>
        <v>plays</v>
      </c>
      <c r="S2824" s="13">
        <f t="shared" si="268"/>
        <v>42060.683935185181</v>
      </c>
      <c r="T2824" s="13">
        <f t="shared" si="269"/>
        <v>42090.642268518524</v>
      </c>
    </row>
    <row r="2825" spans="1:20" ht="48">
      <c r="A2825">
        <v>2823</v>
      </c>
      <c r="B2825" s="1" t="s">
        <v>2823</v>
      </c>
      <c r="C2825" s="1" t="s">
        <v>6933</v>
      </c>
      <c r="D2825" s="4">
        <v>100</v>
      </c>
      <c r="E2825" s="4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3">
        <f t="shared" si="264"/>
        <v>1.24</v>
      </c>
      <c r="P2825" s="5">
        <f t="shared" si="265"/>
        <v>8.8571428571428577</v>
      </c>
      <c r="Q2825" s="3" t="str">
        <f t="shared" si="266"/>
        <v>theater</v>
      </c>
      <c r="R2825" t="str">
        <f t="shared" si="267"/>
        <v>plays</v>
      </c>
      <c r="S2825" s="13">
        <f t="shared" si="268"/>
        <v>42067.011643518519</v>
      </c>
      <c r="T2825" s="13">
        <f t="shared" si="269"/>
        <v>42094.957638888889</v>
      </c>
    </row>
    <row r="2826" spans="1:20" ht="32">
      <c r="A2826">
        <v>2824</v>
      </c>
      <c r="B2826" s="1" t="s">
        <v>2824</v>
      </c>
      <c r="C2826" s="1" t="s">
        <v>6934</v>
      </c>
      <c r="D2826" s="4">
        <v>650</v>
      </c>
      <c r="E2826" s="4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3">
        <f t="shared" si="264"/>
        <v>1.1692307692307693</v>
      </c>
      <c r="P2826" s="5">
        <f t="shared" si="265"/>
        <v>50.666666666666664</v>
      </c>
      <c r="Q2826" s="3" t="str">
        <f t="shared" si="266"/>
        <v>theater</v>
      </c>
      <c r="R2826" t="str">
        <f t="shared" si="267"/>
        <v>plays</v>
      </c>
      <c r="S2826" s="13">
        <f t="shared" si="268"/>
        <v>42136.270787037036</v>
      </c>
      <c r="T2826" s="13">
        <f t="shared" si="269"/>
        <v>42168.071527777778</v>
      </c>
    </row>
    <row r="2827" spans="1:20" ht="48">
      <c r="A2827">
        <v>2825</v>
      </c>
      <c r="B2827" s="1" t="s">
        <v>2825</v>
      </c>
      <c r="C2827" s="1" t="s">
        <v>6935</v>
      </c>
      <c r="D2827" s="4">
        <v>3000</v>
      </c>
      <c r="E2827" s="4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3">
        <f t="shared" si="264"/>
        <v>1.0333333333333334</v>
      </c>
      <c r="P2827" s="5">
        <f t="shared" si="265"/>
        <v>60.784313725490193</v>
      </c>
      <c r="Q2827" s="3" t="str">
        <f t="shared" si="266"/>
        <v>theater</v>
      </c>
      <c r="R2827" t="str">
        <f t="shared" si="267"/>
        <v>plays</v>
      </c>
      <c r="S2827" s="13">
        <f t="shared" si="268"/>
        <v>42312.792662037042</v>
      </c>
      <c r="T2827" s="13">
        <f t="shared" si="269"/>
        <v>42342.792662037042</v>
      </c>
    </row>
    <row r="2828" spans="1:20" ht="48">
      <c r="A2828">
        <v>2826</v>
      </c>
      <c r="B2828" s="1" t="s">
        <v>2826</v>
      </c>
      <c r="C2828" s="1" t="s">
        <v>6936</v>
      </c>
      <c r="D2828" s="4">
        <v>2000</v>
      </c>
      <c r="E2828" s="4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3">
        <f t="shared" si="264"/>
        <v>1.0774999999999999</v>
      </c>
      <c r="P2828" s="5">
        <f t="shared" si="265"/>
        <v>113.42105263157895</v>
      </c>
      <c r="Q2828" s="3" t="str">
        <f t="shared" si="266"/>
        <v>theater</v>
      </c>
      <c r="R2828" t="str">
        <f t="shared" si="267"/>
        <v>plays</v>
      </c>
      <c r="S2828" s="13">
        <f t="shared" si="268"/>
        <v>42171.034861111111</v>
      </c>
      <c r="T2828" s="13">
        <f t="shared" si="269"/>
        <v>42195.291666666672</v>
      </c>
    </row>
    <row r="2829" spans="1:20" ht="48">
      <c r="A2829">
        <v>2827</v>
      </c>
      <c r="B2829" s="1" t="s">
        <v>2827</v>
      </c>
      <c r="C2829" s="1" t="s">
        <v>6937</v>
      </c>
      <c r="D2829" s="4">
        <v>2000</v>
      </c>
      <c r="E2829" s="4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3">
        <f t="shared" si="264"/>
        <v>1.2024999999999999</v>
      </c>
      <c r="P2829" s="5">
        <f t="shared" si="265"/>
        <v>104.56521739130434</v>
      </c>
      <c r="Q2829" s="3" t="str">
        <f t="shared" si="266"/>
        <v>theater</v>
      </c>
      <c r="R2829" t="str">
        <f t="shared" si="267"/>
        <v>plays</v>
      </c>
      <c r="S2829" s="13">
        <f t="shared" si="268"/>
        <v>42494.683634259258</v>
      </c>
      <c r="T2829" s="13">
        <f t="shared" si="269"/>
        <v>42524.6875</v>
      </c>
    </row>
    <row r="2830" spans="1:20" ht="48">
      <c r="A2830">
        <v>2828</v>
      </c>
      <c r="B2830" s="1" t="s">
        <v>2828</v>
      </c>
      <c r="C2830" s="1" t="s">
        <v>6938</v>
      </c>
      <c r="D2830" s="4">
        <v>9500</v>
      </c>
      <c r="E2830" s="4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3">
        <f t="shared" si="264"/>
        <v>1.0037894736842106</v>
      </c>
      <c r="P2830" s="5">
        <f t="shared" si="265"/>
        <v>98.30927835051547</v>
      </c>
      <c r="Q2830" s="3" t="str">
        <f t="shared" si="266"/>
        <v>theater</v>
      </c>
      <c r="R2830" t="str">
        <f t="shared" si="267"/>
        <v>plays</v>
      </c>
      <c r="S2830" s="13">
        <f t="shared" si="268"/>
        <v>42254.264687499999</v>
      </c>
      <c r="T2830" s="13">
        <f t="shared" si="269"/>
        <v>42279.958333333328</v>
      </c>
    </row>
    <row r="2831" spans="1:20" ht="48">
      <c r="A2831">
        <v>2829</v>
      </c>
      <c r="B2831" s="1" t="s">
        <v>2829</v>
      </c>
      <c r="C2831" s="1" t="s">
        <v>6939</v>
      </c>
      <c r="D2831" s="4">
        <v>2500</v>
      </c>
      <c r="E2831" s="4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3">
        <f t="shared" si="264"/>
        <v>1.0651999999999999</v>
      </c>
      <c r="P2831" s="5">
        <f t="shared" si="265"/>
        <v>35.039473684210527</v>
      </c>
      <c r="Q2831" s="3" t="str">
        <f t="shared" si="266"/>
        <v>theater</v>
      </c>
      <c r="R2831" t="str">
        <f t="shared" si="267"/>
        <v>plays</v>
      </c>
      <c r="S2831" s="13">
        <f t="shared" si="268"/>
        <v>42495.434236111112</v>
      </c>
      <c r="T2831" s="13">
        <f t="shared" si="269"/>
        <v>42523.434236111112</v>
      </c>
    </row>
    <row r="2832" spans="1:20" ht="32">
      <c r="A2832">
        <v>2830</v>
      </c>
      <c r="B2832" s="1" t="s">
        <v>2830</v>
      </c>
      <c r="C2832" s="1" t="s">
        <v>6940</v>
      </c>
      <c r="D2832" s="4">
        <v>3000</v>
      </c>
      <c r="E2832" s="4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3">
        <f t="shared" si="264"/>
        <v>1</v>
      </c>
      <c r="P2832" s="5">
        <f t="shared" si="265"/>
        <v>272.72727272727275</v>
      </c>
      <c r="Q2832" s="3" t="str">
        <f t="shared" si="266"/>
        <v>theater</v>
      </c>
      <c r="R2832" t="str">
        <f t="shared" si="267"/>
        <v>plays</v>
      </c>
      <c r="S2832" s="13">
        <f t="shared" si="268"/>
        <v>41758.839675925927</v>
      </c>
      <c r="T2832" s="13">
        <f t="shared" si="269"/>
        <v>41771.165972222225</v>
      </c>
    </row>
    <row r="2833" spans="1:20" ht="32">
      <c r="A2833">
        <v>2831</v>
      </c>
      <c r="B2833" s="1" t="s">
        <v>2831</v>
      </c>
      <c r="C2833" s="1" t="s">
        <v>6941</v>
      </c>
      <c r="D2833" s="4">
        <v>3000</v>
      </c>
      <c r="E2833" s="4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3">
        <f t="shared" si="264"/>
        <v>1.1066666666666667</v>
      </c>
      <c r="P2833" s="5">
        <f t="shared" si="265"/>
        <v>63.846153846153847</v>
      </c>
      <c r="Q2833" s="3" t="str">
        <f t="shared" si="266"/>
        <v>theater</v>
      </c>
      <c r="R2833" t="str">
        <f t="shared" si="267"/>
        <v>plays</v>
      </c>
      <c r="S2833" s="13">
        <f t="shared" si="268"/>
        <v>42171.824884259258</v>
      </c>
      <c r="T2833" s="13">
        <f t="shared" si="269"/>
        <v>42201.824884259258</v>
      </c>
    </row>
    <row r="2834" spans="1:20" ht="48">
      <c r="A2834">
        <v>2832</v>
      </c>
      <c r="B2834" s="1" t="s">
        <v>2832</v>
      </c>
      <c r="C2834" s="1" t="s">
        <v>6942</v>
      </c>
      <c r="D2834" s="4">
        <v>2500</v>
      </c>
      <c r="E2834" s="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3">
        <f t="shared" si="264"/>
        <v>1.1471959999999999</v>
      </c>
      <c r="P2834" s="5">
        <f t="shared" si="265"/>
        <v>30.189368421052631</v>
      </c>
      <c r="Q2834" s="3" t="str">
        <f t="shared" si="266"/>
        <v>theater</v>
      </c>
      <c r="R2834" t="str">
        <f t="shared" si="267"/>
        <v>plays</v>
      </c>
      <c r="S2834" s="13">
        <f t="shared" si="268"/>
        <v>41938.709421296298</v>
      </c>
      <c r="T2834" s="13">
        <f t="shared" si="269"/>
        <v>41966.916666666672</v>
      </c>
    </row>
    <row r="2835" spans="1:20" ht="16">
      <c r="A2835">
        <v>2833</v>
      </c>
      <c r="B2835" s="1" t="s">
        <v>2833</v>
      </c>
      <c r="C2835" s="1" t="s">
        <v>6943</v>
      </c>
      <c r="D2835" s="4">
        <v>2700</v>
      </c>
      <c r="E2835" s="4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3">
        <f t="shared" si="264"/>
        <v>1.0825925925925926</v>
      </c>
      <c r="P2835" s="5">
        <f t="shared" si="265"/>
        <v>83.51428571428572</v>
      </c>
      <c r="Q2835" s="3" t="str">
        <f t="shared" si="266"/>
        <v>theater</v>
      </c>
      <c r="R2835" t="str">
        <f t="shared" si="267"/>
        <v>plays</v>
      </c>
      <c r="S2835" s="13">
        <f t="shared" si="268"/>
        <v>42268.127696759257</v>
      </c>
      <c r="T2835" s="13">
        <f t="shared" si="269"/>
        <v>42288.083333333328</v>
      </c>
    </row>
    <row r="2836" spans="1:20" ht="48">
      <c r="A2836">
        <v>2834</v>
      </c>
      <c r="B2836" s="1" t="s">
        <v>2834</v>
      </c>
      <c r="C2836" s="1" t="s">
        <v>6944</v>
      </c>
      <c r="D2836" s="4">
        <v>800</v>
      </c>
      <c r="E2836" s="4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3">
        <f t="shared" si="264"/>
        <v>1.7</v>
      </c>
      <c r="P2836" s="5">
        <f t="shared" si="265"/>
        <v>64.761904761904759</v>
      </c>
      <c r="Q2836" s="3" t="str">
        <f t="shared" si="266"/>
        <v>theater</v>
      </c>
      <c r="R2836" t="str">
        <f t="shared" si="267"/>
        <v>plays</v>
      </c>
      <c r="S2836" s="13">
        <f t="shared" si="268"/>
        <v>42019.959837962961</v>
      </c>
      <c r="T2836" s="13">
        <f t="shared" si="269"/>
        <v>42034.959837962961</v>
      </c>
    </row>
    <row r="2837" spans="1:20" ht="48">
      <c r="A2837">
        <v>2835</v>
      </c>
      <c r="B2837" s="1" t="s">
        <v>2835</v>
      </c>
      <c r="C2837" s="1" t="s">
        <v>6945</v>
      </c>
      <c r="D2837" s="4">
        <v>1000</v>
      </c>
      <c r="E2837" s="4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3">
        <f t="shared" si="264"/>
        <v>1.8709899999999999</v>
      </c>
      <c r="P2837" s="5">
        <f t="shared" si="265"/>
        <v>20.118172043010752</v>
      </c>
      <c r="Q2837" s="3" t="str">
        <f t="shared" si="266"/>
        <v>theater</v>
      </c>
      <c r="R2837" t="str">
        <f t="shared" si="267"/>
        <v>plays</v>
      </c>
      <c r="S2837" s="13">
        <f t="shared" si="268"/>
        <v>42313.703900462962</v>
      </c>
      <c r="T2837" s="13">
        <f t="shared" si="269"/>
        <v>42343</v>
      </c>
    </row>
    <row r="2838" spans="1:20" ht="48">
      <c r="A2838">
        <v>2836</v>
      </c>
      <c r="B2838" s="1" t="s">
        <v>2836</v>
      </c>
      <c r="C2838" s="1" t="s">
        <v>6946</v>
      </c>
      <c r="D2838" s="4">
        <v>450</v>
      </c>
      <c r="E2838" s="4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3">
        <f t="shared" si="264"/>
        <v>1.0777777777777777</v>
      </c>
      <c r="P2838" s="5">
        <f t="shared" si="265"/>
        <v>44.090909090909093</v>
      </c>
      <c r="Q2838" s="3" t="str">
        <f t="shared" si="266"/>
        <v>theater</v>
      </c>
      <c r="R2838" t="str">
        <f t="shared" si="267"/>
        <v>plays</v>
      </c>
      <c r="S2838" s="13">
        <f t="shared" si="268"/>
        <v>42746.261782407411</v>
      </c>
      <c r="T2838" s="13">
        <f t="shared" si="269"/>
        <v>42784.207638888889</v>
      </c>
    </row>
    <row r="2839" spans="1:20" ht="64">
      <c r="A2839">
        <v>2837</v>
      </c>
      <c r="B2839" s="1" t="s">
        <v>2837</v>
      </c>
      <c r="C2839" s="1" t="s">
        <v>6947</v>
      </c>
      <c r="D2839" s="4">
        <v>850</v>
      </c>
      <c r="E2839" s="4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3">
        <f t="shared" si="264"/>
        <v>1</v>
      </c>
      <c r="P2839" s="5">
        <f t="shared" si="265"/>
        <v>40.476190476190474</v>
      </c>
      <c r="Q2839" s="3" t="str">
        <f t="shared" si="266"/>
        <v>theater</v>
      </c>
      <c r="R2839" t="str">
        <f t="shared" si="267"/>
        <v>plays</v>
      </c>
      <c r="S2839" s="13">
        <f t="shared" si="268"/>
        <v>42307.908379629633</v>
      </c>
      <c r="T2839" s="13">
        <f t="shared" si="269"/>
        <v>42347.950046296297</v>
      </c>
    </row>
    <row r="2840" spans="1:20" ht="48">
      <c r="A2840">
        <v>2838</v>
      </c>
      <c r="B2840" s="1" t="s">
        <v>2838</v>
      </c>
      <c r="C2840" s="1" t="s">
        <v>6948</v>
      </c>
      <c r="D2840" s="4">
        <v>2000</v>
      </c>
      <c r="E2840" s="4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3">
        <f t="shared" si="264"/>
        <v>1.2024999999999999</v>
      </c>
      <c r="P2840" s="5">
        <f t="shared" si="265"/>
        <v>44.537037037037038</v>
      </c>
      <c r="Q2840" s="3" t="str">
        <f t="shared" si="266"/>
        <v>theater</v>
      </c>
      <c r="R2840" t="str">
        <f t="shared" si="267"/>
        <v>plays</v>
      </c>
      <c r="S2840" s="13">
        <f t="shared" si="268"/>
        <v>41842.607592592591</v>
      </c>
      <c r="T2840" s="13">
        <f t="shared" si="269"/>
        <v>41864.916666666664</v>
      </c>
    </row>
    <row r="2841" spans="1:20" ht="48">
      <c r="A2841">
        <v>2839</v>
      </c>
      <c r="B2841" s="1" t="s">
        <v>2839</v>
      </c>
      <c r="C2841" s="1" t="s">
        <v>6949</v>
      </c>
      <c r="D2841" s="4">
        <v>3500</v>
      </c>
      <c r="E2841" s="4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3">
        <f t="shared" si="264"/>
        <v>1.1142857142857143</v>
      </c>
      <c r="P2841" s="5">
        <f t="shared" si="265"/>
        <v>125.80645161290323</v>
      </c>
      <c r="Q2841" s="3" t="str">
        <f t="shared" si="266"/>
        <v>theater</v>
      </c>
      <c r="R2841" t="str">
        <f t="shared" si="267"/>
        <v>plays</v>
      </c>
      <c r="S2841" s="13">
        <f t="shared" si="268"/>
        <v>41853.240208333329</v>
      </c>
      <c r="T2841" s="13">
        <f t="shared" si="269"/>
        <v>41876.207638888889</v>
      </c>
    </row>
    <row r="2842" spans="1:20" ht="48">
      <c r="A2842">
        <v>2840</v>
      </c>
      <c r="B2842" s="1" t="s">
        <v>2840</v>
      </c>
      <c r="C2842" s="1" t="s">
        <v>6950</v>
      </c>
      <c r="D2842" s="4">
        <v>2500</v>
      </c>
      <c r="E2842" s="4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3">
        <f t="shared" si="264"/>
        <v>1.04</v>
      </c>
      <c r="P2842" s="5">
        <f t="shared" si="265"/>
        <v>19.696969696969695</v>
      </c>
      <c r="Q2842" s="3" t="str">
        <f t="shared" si="266"/>
        <v>theater</v>
      </c>
      <c r="R2842" t="str">
        <f t="shared" si="267"/>
        <v>plays</v>
      </c>
      <c r="S2842" s="13">
        <f t="shared" si="268"/>
        <v>42060.035636574074</v>
      </c>
      <c r="T2842" s="13">
        <f t="shared" si="269"/>
        <v>42081.708333333328</v>
      </c>
    </row>
    <row r="2843" spans="1:20" ht="48">
      <c r="A2843">
        <v>2841</v>
      </c>
      <c r="B2843" s="1" t="s">
        <v>2841</v>
      </c>
      <c r="C2843" s="1" t="s">
        <v>6951</v>
      </c>
      <c r="D2843" s="4">
        <v>1000</v>
      </c>
      <c r="E2843" s="4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3">
        <f t="shared" si="264"/>
        <v>0.01</v>
      </c>
      <c r="P2843" s="5">
        <f t="shared" si="265"/>
        <v>10</v>
      </c>
      <c r="Q2843" s="3" t="str">
        <f t="shared" si="266"/>
        <v>theater</v>
      </c>
      <c r="R2843" t="str">
        <f t="shared" si="267"/>
        <v>plays</v>
      </c>
      <c r="S2843" s="13">
        <f t="shared" si="268"/>
        <v>42291.739548611105</v>
      </c>
      <c r="T2843" s="13">
        <f t="shared" si="269"/>
        <v>42351.781215277777</v>
      </c>
    </row>
    <row r="2844" spans="1:20" ht="48">
      <c r="A2844">
        <v>2842</v>
      </c>
      <c r="B2844" s="1" t="s">
        <v>2842</v>
      </c>
      <c r="C2844" s="1" t="s">
        <v>6952</v>
      </c>
      <c r="D2844" s="4">
        <v>1500</v>
      </c>
      <c r="E2844" s="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3">
        <f t="shared" si="264"/>
        <v>0</v>
      </c>
      <c r="P2844" s="5" t="e">
        <f t="shared" si="265"/>
        <v>#DIV/0!</v>
      </c>
      <c r="Q2844" s="3" t="str">
        <f t="shared" si="266"/>
        <v>theater</v>
      </c>
      <c r="R2844" t="str">
        <f t="shared" si="267"/>
        <v>plays</v>
      </c>
      <c r="S2844" s="13">
        <f t="shared" si="268"/>
        <v>41784.952488425923</v>
      </c>
      <c r="T2844" s="13">
        <f t="shared" si="269"/>
        <v>41811.458333333336</v>
      </c>
    </row>
    <row r="2845" spans="1:20" ht="48">
      <c r="A2845">
        <v>2843</v>
      </c>
      <c r="B2845" s="1" t="s">
        <v>2843</v>
      </c>
      <c r="C2845" s="1" t="s">
        <v>6953</v>
      </c>
      <c r="D2845" s="4">
        <v>1200</v>
      </c>
      <c r="E2845" s="4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3">
        <f t="shared" si="264"/>
        <v>0</v>
      </c>
      <c r="P2845" s="5" t="e">
        <f t="shared" si="265"/>
        <v>#DIV/0!</v>
      </c>
      <c r="Q2845" s="3" t="str">
        <f t="shared" si="266"/>
        <v>theater</v>
      </c>
      <c r="R2845" t="str">
        <f t="shared" si="267"/>
        <v>plays</v>
      </c>
      <c r="S2845" s="13">
        <f t="shared" si="268"/>
        <v>42492.737847222219</v>
      </c>
      <c r="T2845" s="13">
        <f t="shared" si="269"/>
        <v>42534.166666666672</v>
      </c>
    </row>
    <row r="2846" spans="1:20" ht="48">
      <c r="A2846">
        <v>2844</v>
      </c>
      <c r="B2846" s="1" t="s">
        <v>2844</v>
      </c>
      <c r="C2846" s="1" t="s">
        <v>6954</v>
      </c>
      <c r="D2846" s="4">
        <v>550</v>
      </c>
      <c r="E2846" s="4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3">
        <f t="shared" si="264"/>
        <v>5.4545454545454543E-2</v>
      </c>
      <c r="P2846" s="5">
        <f t="shared" si="265"/>
        <v>30</v>
      </c>
      <c r="Q2846" s="3" t="str">
        <f t="shared" si="266"/>
        <v>theater</v>
      </c>
      <c r="R2846" t="str">
        <f t="shared" si="267"/>
        <v>plays</v>
      </c>
      <c r="S2846" s="13">
        <f t="shared" si="268"/>
        <v>42709.546064814815</v>
      </c>
      <c r="T2846" s="13">
        <f t="shared" si="269"/>
        <v>42739.546064814815</v>
      </c>
    </row>
    <row r="2847" spans="1:20" ht="48">
      <c r="A2847">
        <v>2845</v>
      </c>
      <c r="B2847" s="1" t="s">
        <v>2845</v>
      </c>
      <c r="C2847" s="1" t="s">
        <v>6955</v>
      </c>
      <c r="D2847" s="4">
        <v>7500</v>
      </c>
      <c r="E2847" s="4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3">
        <f t="shared" si="264"/>
        <v>0.31546666666666667</v>
      </c>
      <c r="P2847" s="5">
        <f t="shared" si="265"/>
        <v>60.666666666666664</v>
      </c>
      <c r="Q2847" s="3" t="str">
        <f t="shared" si="266"/>
        <v>theater</v>
      </c>
      <c r="R2847" t="str">
        <f t="shared" si="267"/>
        <v>plays</v>
      </c>
      <c r="S2847" s="13">
        <f t="shared" si="268"/>
        <v>42103.016585648147</v>
      </c>
      <c r="T2847" s="13">
        <f t="shared" si="269"/>
        <v>42163.016585648147</v>
      </c>
    </row>
    <row r="2848" spans="1:20" ht="48">
      <c r="A2848">
        <v>2846</v>
      </c>
      <c r="B2848" s="1" t="s">
        <v>2846</v>
      </c>
      <c r="C2848" s="1" t="s">
        <v>6956</v>
      </c>
      <c r="D2848" s="4">
        <v>8000</v>
      </c>
      <c r="E2848" s="4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3">
        <f t="shared" si="264"/>
        <v>0</v>
      </c>
      <c r="P2848" s="5" t="e">
        <f t="shared" si="265"/>
        <v>#DIV/0!</v>
      </c>
      <c r="Q2848" s="3" t="str">
        <f t="shared" si="266"/>
        <v>theater</v>
      </c>
      <c r="R2848" t="str">
        <f t="shared" si="267"/>
        <v>plays</v>
      </c>
      <c r="S2848" s="13">
        <f t="shared" si="268"/>
        <v>42108.692060185189</v>
      </c>
      <c r="T2848" s="13">
        <f t="shared" si="269"/>
        <v>42153.692060185189</v>
      </c>
    </row>
    <row r="2849" spans="1:20" ht="48">
      <c r="A2849">
        <v>2847</v>
      </c>
      <c r="B2849" s="1" t="s">
        <v>2847</v>
      </c>
      <c r="C2849" s="1" t="s">
        <v>6957</v>
      </c>
      <c r="D2849" s="4">
        <v>2000</v>
      </c>
      <c r="E2849" s="4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3">
        <f t="shared" si="264"/>
        <v>0</v>
      </c>
      <c r="P2849" s="5" t="e">
        <f t="shared" si="265"/>
        <v>#DIV/0!</v>
      </c>
      <c r="Q2849" s="3" t="str">
        <f t="shared" si="266"/>
        <v>theater</v>
      </c>
      <c r="R2849" t="str">
        <f t="shared" si="267"/>
        <v>plays</v>
      </c>
      <c r="S2849" s="13">
        <f t="shared" si="268"/>
        <v>42453.806307870371</v>
      </c>
      <c r="T2849" s="13">
        <f t="shared" si="269"/>
        <v>42513.806307870371</v>
      </c>
    </row>
    <row r="2850" spans="1:20" ht="48">
      <c r="A2850">
        <v>2848</v>
      </c>
      <c r="B2850" s="1" t="s">
        <v>2848</v>
      </c>
      <c r="C2850" s="1" t="s">
        <v>6958</v>
      </c>
      <c r="D2850" s="4">
        <v>35000</v>
      </c>
      <c r="E2850" s="4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3">
        <f t="shared" si="264"/>
        <v>2E-3</v>
      </c>
      <c r="P2850" s="5">
        <f t="shared" si="265"/>
        <v>23.333333333333332</v>
      </c>
      <c r="Q2850" s="3" t="str">
        <f t="shared" si="266"/>
        <v>theater</v>
      </c>
      <c r="R2850" t="str">
        <f t="shared" si="267"/>
        <v>plays</v>
      </c>
      <c r="S2850" s="13">
        <f t="shared" si="268"/>
        <v>42123.648831018523</v>
      </c>
      <c r="T2850" s="13">
        <f t="shared" si="269"/>
        <v>42153.648831018523</v>
      </c>
    </row>
    <row r="2851" spans="1:20" ht="48">
      <c r="A2851">
        <v>2849</v>
      </c>
      <c r="B2851" s="1" t="s">
        <v>2849</v>
      </c>
      <c r="C2851" s="1" t="s">
        <v>6959</v>
      </c>
      <c r="D2851" s="4">
        <v>500</v>
      </c>
      <c r="E2851" s="4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3">
        <f t="shared" si="264"/>
        <v>0.01</v>
      </c>
      <c r="P2851" s="5">
        <f t="shared" si="265"/>
        <v>5</v>
      </c>
      <c r="Q2851" s="3" t="str">
        <f t="shared" si="266"/>
        <v>theater</v>
      </c>
      <c r="R2851" t="str">
        <f t="shared" si="267"/>
        <v>plays</v>
      </c>
      <c r="S2851" s="13">
        <f t="shared" si="268"/>
        <v>42453.428240740745</v>
      </c>
      <c r="T2851" s="13">
        <f t="shared" si="269"/>
        <v>42483.428240740745</v>
      </c>
    </row>
    <row r="2852" spans="1:20" ht="48">
      <c r="A2852">
        <v>2850</v>
      </c>
      <c r="B2852" s="1" t="s">
        <v>2850</v>
      </c>
      <c r="C2852" s="1" t="s">
        <v>6960</v>
      </c>
      <c r="D2852" s="4">
        <v>8000</v>
      </c>
      <c r="E2852" s="4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3">
        <f t="shared" si="264"/>
        <v>3.8875E-2</v>
      </c>
      <c r="P2852" s="5">
        <f t="shared" si="265"/>
        <v>23.923076923076923</v>
      </c>
      <c r="Q2852" s="3" t="str">
        <f t="shared" si="266"/>
        <v>theater</v>
      </c>
      <c r="R2852" t="str">
        <f t="shared" si="267"/>
        <v>plays</v>
      </c>
      <c r="S2852" s="13">
        <f t="shared" si="268"/>
        <v>41858.007071759261</v>
      </c>
      <c r="T2852" s="13">
        <f t="shared" si="269"/>
        <v>41888.007071759261</v>
      </c>
    </row>
    <row r="2853" spans="1:20" ht="48">
      <c r="A2853">
        <v>2851</v>
      </c>
      <c r="B2853" s="1" t="s">
        <v>2851</v>
      </c>
      <c r="C2853" s="1" t="s">
        <v>6961</v>
      </c>
      <c r="D2853" s="4">
        <v>4500</v>
      </c>
      <c r="E2853" s="4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3">
        <f t="shared" si="264"/>
        <v>0</v>
      </c>
      <c r="P2853" s="5" t="e">
        <f t="shared" si="265"/>
        <v>#DIV/0!</v>
      </c>
      <c r="Q2853" s="3" t="str">
        <f t="shared" si="266"/>
        <v>theater</v>
      </c>
      <c r="R2853" t="str">
        <f t="shared" si="267"/>
        <v>plays</v>
      </c>
      <c r="S2853" s="13">
        <f t="shared" si="268"/>
        <v>42390.002650462964</v>
      </c>
      <c r="T2853" s="13">
        <f t="shared" si="269"/>
        <v>42398.970138888893</v>
      </c>
    </row>
    <row r="2854" spans="1:20" ht="48">
      <c r="A2854">
        <v>2852</v>
      </c>
      <c r="B2854" s="1" t="s">
        <v>2852</v>
      </c>
      <c r="C2854" s="1" t="s">
        <v>6962</v>
      </c>
      <c r="D2854" s="4">
        <v>5000</v>
      </c>
      <c r="E2854" s="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3">
        <f t="shared" si="264"/>
        <v>1.9E-2</v>
      </c>
      <c r="P2854" s="5">
        <f t="shared" si="265"/>
        <v>15.833333333333334</v>
      </c>
      <c r="Q2854" s="3" t="str">
        <f t="shared" si="266"/>
        <v>theater</v>
      </c>
      <c r="R2854" t="str">
        <f t="shared" si="267"/>
        <v>plays</v>
      </c>
      <c r="S2854" s="13">
        <f t="shared" si="268"/>
        <v>41781.045173611114</v>
      </c>
      <c r="T2854" s="13">
        <f t="shared" si="269"/>
        <v>41811.045173611114</v>
      </c>
    </row>
    <row r="2855" spans="1:20" ht="48">
      <c r="A2855">
        <v>2853</v>
      </c>
      <c r="B2855" s="1" t="s">
        <v>2853</v>
      </c>
      <c r="C2855" s="1" t="s">
        <v>6963</v>
      </c>
      <c r="D2855" s="4">
        <v>9500</v>
      </c>
      <c r="E2855" s="4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3">
        <f t="shared" si="264"/>
        <v>0</v>
      </c>
      <c r="P2855" s="5" t="e">
        <f t="shared" si="265"/>
        <v>#DIV/0!</v>
      </c>
      <c r="Q2855" s="3" t="str">
        <f t="shared" si="266"/>
        <v>theater</v>
      </c>
      <c r="R2855" t="str">
        <f t="shared" si="267"/>
        <v>plays</v>
      </c>
      <c r="S2855" s="13">
        <f t="shared" si="268"/>
        <v>41836.190937499996</v>
      </c>
      <c r="T2855" s="13">
        <f t="shared" si="269"/>
        <v>41896.190937499996</v>
      </c>
    </row>
    <row r="2856" spans="1:20" ht="48">
      <c r="A2856">
        <v>2854</v>
      </c>
      <c r="B2856" s="1" t="s">
        <v>2854</v>
      </c>
      <c r="C2856" s="1" t="s">
        <v>6964</v>
      </c>
      <c r="D2856" s="4">
        <v>1000</v>
      </c>
      <c r="E2856" s="4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3">
        <f t="shared" si="264"/>
        <v>0.41699999999999998</v>
      </c>
      <c r="P2856" s="5">
        <f t="shared" si="265"/>
        <v>29.785714285714285</v>
      </c>
      <c r="Q2856" s="3" t="str">
        <f t="shared" si="266"/>
        <v>theater</v>
      </c>
      <c r="R2856" t="str">
        <f t="shared" si="267"/>
        <v>plays</v>
      </c>
      <c r="S2856" s="13">
        <f t="shared" si="268"/>
        <v>42111.71665509259</v>
      </c>
      <c r="T2856" s="13">
        <f t="shared" si="269"/>
        <v>42131.71665509259</v>
      </c>
    </row>
    <row r="2857" spans="1:20" ht="48">
      <c r="A2857">
        <v>2855</v>
      </c>
      <c r="B2857" s="1" t="s">
        <v>2855</v>
      </c>
      <c r="C2857" s="1" t="s">
        <v>6965</v>
      </c>
      <c r="D2857" s="4">
        <v>600</v>
      </c>
      <c r="E2857" s="4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3">
        <f t="shared" si="264"/>
        <v>0.5</v>
      </c>
      <c r="P2857" s="5">
        <f t="shared" si="265"/>
        <v>60</v>
      </c>
      <c r="Q2857" s="3" t="str">
        <f t="shared" si="266"/>
        <v>theater</v>
      </c>
      <c r="R2857" t="str">
        <f t="shared" si="267"/>
        <v>plays</v>
      </c>
      <c r="S2857" s="13">
        <f t="shared" si="268"/>
        <v>42370.007766203707</v>
      </c>
      <c r="T2857" s="13">
        <f t="shared" si="269"/>
        <v>42398.981944444444</v>
      </c>
    </row>
    <row r="2858" spans="1:20" ht="48">
      <c r="A2858">
        <v>2856</v>
      </c>
      <c r="B2858" s="1" t="s">
        <v>2856</v>
      </c>
      <c r="C2858" s="1" t="s">
        <v>6966</v>
      </c>
      <c r="D2858" s="4">
        <v>3000</v>
      </c>
      <c r="E2858" s="4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3">
        <f t="shared" si="264"/>
        <v>4.8666666666666664E-2</v>
      </c>
      <c r="P2858" s="5">
        <f t="shared" si="265"/>
        <v>24.333333333333332</v>
      </c>
      <c r="Q2858" s="3" t="str">
        <f t="shared" si="266"/>
        <v>theater</v>
      </c>
      <c r="R2858" t="str">
        <f t="shared" si="267"/>
        <v>plays</v>
      </c>
      <c r="S2858" s="13">
        <f t="shared" si="268"/>
        <v>42165.037581018521</v>
      </c>
      <c r="T2858" s="13">
        <f t="shared" si="269"/>
        <v>42224.898611111115</v>
      </c>
    </row>
    <row r="2859" spans="1:20" ht="64">
      <c r="A2859">
        <v>2857</v>
      </c>
      <c r="B2859" s="1" t="s">
        <v>2857</v>
      </c>
      <c r="C2859" s="1" t="s">
        <v>6967</v>
      </c>
      <c r="D2859" s="4">
        <v>38000</v>
      </c>
      <c r="E2859" s="4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3">
        <f t="shared" si="264"/>
        <v>0.19736842105263158</v>
      </c>
      <c r="P2859" s="5">
        <f t="shared" si="265"/>
        <v>500</v>
      </c>
      <c r="Q2859" s="3" t="str">
        <f t="shared" si="266"/>
        <v>theater</v>
      </c>
      <c r="R2859" t="str">
        <f t="shared" si="267"/>
        <v>plays</v>
      </c>
      <c r="S2859" s="13">
        <f t="shared" si="268"/>
        <v>42726.920081018514</v>
      </c>
      <c r="T2859" s="13">
        <f t="shared" si="269"/>
        <v>42786.75</v>
      </c>
    </row>
    <row r="2860" spans="1:20" ht="48">
      <c r="A2860">
        <v>2858</v>
      </c>
      <c r="B2860" s="1" t="s">
        <v>2858</v>
      </c>
      <c r="C2860" s="1" t="s">
        <v>6968</v>
      </c>
      <c r="D2860" s="4">
        <v>1000</v>
      </c>
      <c r="E2860" s="4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3">
        <f t="shared" si="264"/>
        <v>0</v>
      </c>
      <c r="P2860" s="5" t="e">
        <f t="shared" si="265"/>
        <v>#DIV/0!</v>
      </c>
      <c r="Q2860" s="3" t="str">
        <f t="shared" si="266"/>
        <v>theater</v>
      </c>
      <c r="R2860" t="str">
        <f t="shared" si="267"/>
        <v>plays</v>
      </c>
      <c r="S2860" s="13">
        <f t="shared" si="268"/>
        <v>41954.545081018514</v>
      </c>
      <c r="T2860" s="13">
        <f t="shared" si="269"/>
        <v>41978.477777777778</v>
      </c>
    </row>
    <row r="2861" spans="1:20" ht="32">
      <c r="A2861">
        <v>2859</v>
      </c>
      <c r="B2861" s="1" t="s">
        <v>2859</v>
      </c>
      <c r="C2861" s="1" t="s">
        <v>6969</v>
      </c>
      <c r="D2861" s="4">
        <v>2000</v>
      </c>
      <c r="E2861" s="4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3">
        <f t="shared" si="264"/>
        <v>1.7500000000000002E-2</v>
      </c>
      <c r="P2861" s="5">
        <f t="shared" si="265"/>
        <v>35</v>
      </c>
      <c r="Q2861" s="3" t="str">
        <f t="shared" si="266"/>
        <v>theater</v>
      </c>
      <c r="R2861" t="str">
        <f t="shared" si="267"/>
        <v>plays</v>
      </c>
      <c r="S2861" s="13">
        <f t="shared" si="268"/>
        <v>42233.362314814818</v>
      </c>
      <c r="T2861" s="13">
        <f t="shared" si="269"/>
        <v>42293.362314814818</v>
      </c>
    </row>
    <row r="2862" spans="1:20" ht="48">
      <c r="A2862">
        <v>2860</v>
      </c>
      <c r="B2862" s="1" t="s">
        <v>2860</v>
      </c>
      <c r="C2862" s="1" t="s">
        <v>6970</v>
      </c>
      <c r="D2862" s="4">
        <v>4000</v>
      </c>
      <c r="E2862" s="4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3">
        <f t="shared" si="264"/>
        <v>6.6500000000000004E-2</v>
      </c>
      <c r="P2862" s="5">
        <f t="shared" si="265"/>
        <v>29.555555555555557</v>
      </c>
      <c r="Q2862" s="3" t="str">
        <f t="shared" si="266"/>
        <v>theater</v>
      </c>
      <c r="R2862" t="str">
        <f t="shared" si="267"/>
        <v>plays</v>
      </c>
      <c r="S2862" s="13">
        <f t="shared" si="268"/>
        <v>42480.800648148142</v>
      </c>
      <c r="T2862" s="13">
        <f t="shared" si="269"/>
        <v>42540.800648148142</v>
      </c>
    </row>
    <row r="2863" spans="1:20" ht="48">
      <c r="A2863">
        <v>2861</v>
      </c>
      <c r="B2863" s="1" t="s">
        <v>2861</v>
      </c>
      <c r="C2863" s="1" t="s">
        <v>6971</v>
      </c>
      <c r="D2863" s="4">
        <v>250</v>
      </c>
      <c r="E2863" s="4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3">
        <f t="shared" si="264"/>
        <v>0.32</v>
      </c>
      <c r="P2863" s="5">
        <f t="shared" si="265"/>
        <v>26.666666666666668</v>
      </c>
      <c r="Q2863" s="3" t="str">
        <f t="shared" si="266"/>
        <v>theater</v>
      </c>
      <c r="R2863" t="str">
        <f t="shared" si="267"/>
        <v>plays</v>
      </c>
      <c r="S2863" s="13">
        <f t="shared" si="268"/>
        <v>42257.590833333335</v>
      </c>
      <c r="T2863" s="13">
        <f t="shared" si="269"/>
        <v>42271.590833333335</v>
      </c>
    </row>
    <row r="2864" spans="1:20" ht="48">
      <c r="A2864">
        <v>2862</v>
      </c>
      <c r="B2864" s="1" t="s">
        <v>2862</v>
      </c>
      <c r="C2864" s="1" t="s">
        <v>6972</v>
      </c>
      <c r="D2864" s="4">
        <v>12700</v>
      </c>
      <c r="E2864" s="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3">
        <f t="shared" si="264"/>
        <v>4.3307086614173228E-3</v>
      </c>
      <c r="P2864" s="5">
        <f t="shared" si="265"/>
        <v>18.333333333333332</v>
      </c>
      <c r="Q2864" s="3" t="str">
        <f t="shared" si="266"/>
        <v>theater</v>
      </c>
      <c r="R2864" t="str">
        <f t="shared" si="267"/>
        <v>plays</v>
      </c>
      <c r="S2864" s="13">
        <f t="shared" si="268"/>
        <v>41784.789687500001</v>
      </c>
      <c r="T2864" s="13">
        <f t="shared" si="269"/>
        <v>41814.789687500001</v>
      </c>
    </row>
    <row r="2865" spans="1:20" ht="48">
      <c r="A2865">
        <v>2863</v>
      </c>
      <c r="B2865" s="1" t="s">
        <v>2863</v>
      </c>
      <c r="C2865" s="1" t="s">
        <v>6973</v>
      </c>
      <c r="D2865" s="4">
        <v>50000</v>
      </c>
      <c r="E2865" s="4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3">
        <f t="shared" si="264"/>
        <v>4.0000000000000002E-4</v>
      </c>
      <c r="P2865" s="5">
        <f t="shared" si="265"/>
        <v>20</v>
      </c>
      <c r="Q2865" s="3" t="str">
        <f t="shared" si="266"/>
        <v>theater</v>
      </c>
      <c r="R2865" t="str">
        <f t="shared" si="267"/>
        <v>plays</v>
      </c>
      <c r="S2865" s="13">
        <f t="shared" si="268"/>
        <v>41831.675034722226</v>
      </c>
      <c r="T2865" s="13">
        <f t="shared" si="269"/>
        <v>41891.675034722226</v>
      </c>
    </row>
    <row r="2866" spans="1:20" ht="16">
      <c r="A2866">
        <v>2864</v>
      </c>
      <c r="B2866" s="1" t="s">
        <v>2864</v>
      </c>
      <c r="C2866" s="1" t="s">
        <v>6974</v>
      </c>
      <c r="D2866" s="4">
        <v>2500</v>
      </c>
      <c r="E2866" s="4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3">
        <f t="shared" si="264"/>
        <v>1.6E-2</v>
      </c>
      <c r="P2866" s="5">
        <f t="shared" si="265"/>
        <v>13.333333333333334</v>
      </c>
      <c r="Q2866" s="3" t="str">
        <f t="shared" si="266"/>
        <v>theater</v>
      </c>
      <c r="R2866" t="str">
        <f t="shared" si="267"/>
        <v>plays</v>
      </c>
      <c r="S2866" s="13">
        <f t="shared" si="268"/>
        <v>42172.613506944443</v>
      </c>
      <c r="T2866" s="13">
        <f t="shared" si="269"/>
        <v>42202.554166666669</v>
      </c>
    </row>
    <row r="2867" spans="1:20" ht="48">
      <c r="A2867">
        <v>2865</v>
      </c>
      <c r="B2867" s="1" t="s">
        <v>2865</v>
      </c>
      <c r="C2867" s="1" t="s">
        <v>6975</v>
      </c>
      <c r="D2867" s="4">
        <v>2888</v>
      </c>
      <c r="E2867" s="4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3">
        <f t="shared" si="264"/>
        <v>0</v>
      </c>
      <c r="P2867" s="5" t="e">
        <f t="shared" si="265"/>
        <v>#DIV/0!</v>
      </c>
      <c r="Q2867" s="3" t="str">
        <f t="shared" si="266"/>
        <v>theater</v>
      </c>
      <c r="R2867" t="str">
        <f t="shared" si="267"/>
        <v>plays</v>
      </c>
      <c r="S2867" s="13">
        <f t="shared" si="268"/>
        <v>41950.114108796297</v>
      </c>
      <c r="T2867" s="13">
        <f t="shared" si="269"/>
        <v>42010.114108796297</v>
      </c>
    </row>
    <row r="2868" spans="1:20" ht="48">
      <c r="A2868">
        <v>2866</v>
      </c>
      <c r="B2868" s="1" t="s">
        <v>2866</v>
      </c>
      <c r="C2868" s="1" t="s">
        <v>6976</v>
      </c>
      <c r="D2868" s="4">
        <v>5000</v>
      </c>
      <c r="E2868" s="4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3">
        <f t="shared" si="264"/>
        <v>8.9999999999999993E-3</v>
      </c>
      <c r="P2868" s="5">
        <f t="shared" si="265"/>
        <v>22.5</v>
      </c>
      <c r="Q2868" s="3" t="str">
        <f t="shared" si="266"/>
        <v>theater</v>
      </c>
      <c r="R2868" t="str">
        <f t="shared" si="267"/>
        <v>plays</v>
      </c>
      <c r="S2868" s="13">
        <f t="shared" si="268"/>
        <v>42627.955104166671</v>
      </c>
      <c r="T2868" s="13">
        <f t="shared" si="269"/>
        <v>42657.916666666672</v>
      </c>
    </row>
    <row r="2869" spans="1:20" ht="48">
      <c r="A2869">
        <v>2867</v>
      </c>
      <c r="B2869" s="1" t="s">
        <v>2867</v>
      </c>
      <c r="C2869" s="1" t="s">
        <v>6977</v>
      </c>
      <c r="D2869" s="4">
        <v>2500</v>
      </c>
      <c r="E2869" s="4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3">
        <f t="shared" si="264"/>
        <v>0.2016</v>
      </c>
      <c r="P2869" s="5">
        <f t="shared" si="265"/>
        <v>50.4</v>
      </c>
      <c r="Q2869" s="3" t="str">
        <f t="shared" si="266"/>
        <v>theater</v>
      </c>
      <c r="R2869" t="str">
        <f t="shared" si="267"/>
        <v>plays</v>
      </c>
      <c r="S2869" s="13">
        <f t="shared" si="268"/>
        <v>42531.195277777777</v>
      </c>
      <c r="T2869" s="13">
        <f t="shared" si="269"/>
        <v>42555.166666666672</v>
      </c>
    </row>
    <row r="2870" spans="1:20" ht="48">
      <c r="A2870">
        <v>2868</v>
      </c>
      <c r="B2870" s="1" t="s">
        <v>2868</v>
      </c>
      <c r="C2870" s="1" t="s">
        <v>6978</v>
      </c>
      <c r="D2870" s="4">
        <v>15000</v>
      </c>
      <c r="E2870" s="4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3">
        <f t="shared" si="264"/>
        <v>0.42011733333333334</v>
      </c>
      <c r="P2870" s="5">
        <f t="shared" si="265"/>
        <v>105.02933333333334</v>
      </c>
      <c r="Q2870" s="3" t="str">
        <f t="shared" si="266"/>
        <v>theater</v>
      </c>
      <c r="R2870" t="str">
        <f t="shared" si="267"/>
        <v>plays</v>
      </c>
      <c r="S2870" s="13">
        <f t="shared" si="268"/>
        <v>42618.827013888891</v>
      </c>
      <c r="T2870" s="13">
        <f t="shared" si="269"/>
        <v>42648.827013888891</v>
      </c>
    </row>
    <row r="2871" spans="1:20" ht="48">
      <c r="A2871">
        <v>2869</v>
      </c>
      <c r="B2871" s="1" t="s">
        <v>2869</v>
      </c>
      <c r="C2871" s="1" t="s">
        <v>6979</v>
      </c>
      <c r="D2871" s="4">
        <v>20000</v>
      </c>
      <c r="E2871" s="4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3">
        <f t="shared" si="264"/>
        <v>8.8500000000000002E-3</v>
      </c>
      <c r="P2871" s="5">
        <f t="shared" si="265"/>
        <v>35.4</v>
      </c>
      <c r="Q2871" s="3" t="str">
        <f t="shared" si="266"/>
        <v>theater</v>
      </c>
      <c r="R2871" t="str">
        <f t="shared" si="267"/>
        <v>plays</v>
      </c>
      <c r="S2871" s="13">
        <f t="shared" si="268"/>
        <v>42540.593530092592</v>
      </c>
      <c r="T2871" s="13">
        <f t="shared" si="269"/>
        <v>42570.593530092592</v>
      </c>
    </row>
    <row r="2872" spans="1:20" ht="48">
      <c r="A2872">
        <v>2870</v>
      </c>
      <c r="B2872" s="1" t="s">
        <v>2870</v>
      </c>
      <c r="C2872" s="1" t="s">
        <v>6980</v>
      </c>
      <c r="D2872" s="4">
        <v>5000</v>
      </c>
      <c r="E2872" s="4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3">
        <f t="shared" si="264"/>
        <v>0.15</v>
      </c>
      <c r="P2872" s="5">
        <f t="shared" si="265"/>
        <v>83.333333333333329</v>
      </c>
      <c r="Q2872" s="3" t="str">
        <f t="shared" si="266"/>
        <v>theater</v>
      </c>
      <c r="R2872" t="str">
        <f t="shared" si="267"/>
        <v>plays</v>
      </c>
      <c r="S2872" s="13">
        <f t="shared" si="268"/>
        <v>41746.189409722225</v>
      </c>
      <c r="T2872" s="13">
        <f t="shared" si="269"/>
        <v>41776.189409722225</v>
      </c>
    </row>
    <row r="2873" spans="1:20" ht="48">
      <c r="A2873">
        <v>2871</v>
      </c>
      <c r="B2873" s="1" t="s">
        <v>2871</v>
      </c>
      <c r="C2873" s="1" t="s">
        <v>6981</v>
      </c>
      <c r="D2873" s="4">
        <v>10000</v>
      </c>
      <c r="E2873" s="4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3">
        <f t="shared" si="264"/>
        <v>4.6699999999999998E-2</v>
      </c>
      <c r="P2873" s="5">
        <f t="shared" si="265"/>
        <v>35.92307692307692</v>
      </c>
      <c r="Q2873" s="3" t="str">
        <f t="shared" si="266"/>
        <v>theater</v>
      </c>
      <c r="R2873" t="str">
        <f t="shared" si="267"/>
        <v>plays</v>
      </c>
      <c r="S2873" s="13">
        <f t="shared" si="268"/>
        <v>41974.738576388889</v>
      </c>
      <c r="T2873" s="13">
        <f t="shared" si="269"/>
        <v>41994.738576388889</v>
      </c>
    </row>
    <row r="2874" spans="1:20" ht="32">
      <c r="A2874">
        <v>2872</v>
      </c>
      <c r="B2874" s="1" t="s">
        <v>2872</v>
      </c>
      <c r="C2874" s="1" t="s">
        <v>6982</v>
      </c>
      <c r="D2874" s="4">
        <v>3000</v>
      </c>
      <c r="E2874" s="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3">
        <f t="shared" si="264"/>
        <v>0</v>
      </c>
      <c r="P2874" s="5" t="e">
        <f t="shared" si="265"/>
        <v>#DIV/0!</v>
      </c>
      <c r="Q2874" s="3" t="str">
        <f t="shared" si="266"/>
        <v>theater</v>
      </c>
      <c r="R2874" t="str">
        <f t="shared" si="267"/>
        <v>plays</v>
      </c>
      <c r="S2874" s="13">
        <f t="shared" si="268"/>
        <v>42115.11618055556</v>
      </c>
      <c r="T2874" s="13">
        <f t="shared" si="269"/>
        <v>42175.11618055556</v>
      </c>
    </row>
    <row r="2875" spans="1:20" ht="48">
      <c r="A2875">
        <v>2873</v>
      </c>
      <c r="B2875" s="1" t="s">
        <v>2873</v>
      </c>
      <c r="C2875" s="1" t="s">
        <v>6983</v>
      </c>
      <c r="D2875" s="4">
        <v>2500</v>
      </c>
      <c r="E2875" s="4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3">
        <f t="shared" si="264"/>
        <v>0.38119999999999998</v>
      </c>
      <c r="P2875" s="5">
        <f t="shared" si="265"/>
        <v>119.125</v>
      </c>
      <c r="Q2875" s="3" t="str">
        <f t="shared" si="266"/>
        <v>theater</v>
      </c>
      <c r="R2875" t="str">
        <f t="shared" si="267"/>
        <v>plays</v>
      </c>
      <c r="S2875" s="13">
        <f t="shared" si="268"/>
        <v>42002.817488425921</v>
      </c>
      <c r="T2875" s="13">
        <f t="shared" si="269"/>
        <v>42032.817488425921</v>
      </c>
    </row>
    <row r="2876" spans="1:20" ht="48">
      <c r="A2876">
        <v>2874</v>
      </c>
      <c r="B2876" s="1" t="s">
        <v>2874</v>
      </c>
      <c r="C2876" s="1" t="s">
        <v>6984</v>
      </c>
      <c r="D2876" s="4">
        <v>5000</v>
      </c>
      <c r="E2876" s="4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3">
        <f t="shared" si="264"/>
        <v>5.4199999999999998E-2</v>
      </c>
      <c r="P2876" s="5">
        <f t="shared" si="265"/>
        <v>90.333333333333329</v>
      </c>
      <c r="Q2876" s="3" t="str">
        <f t="shared" si="266"/>
        <v>theater</v>
      </c>
      <c r="R2876" t="str">
        <f t="shared" si="267"/>
        <v>plays</v>
      </c>
      <c r="S2876" s="13">
        <f t="shared" si="268"/>
        <v>42722.84474537037</v>
      </c>
      <c r="T2876" s="13">
        <f t="shared" si="269"/>
        <v>42752.84474537037</v>
      </c>
    </row>
    <row r="2877" spans="1:20" ht="48">
      <c r="A2877">
        <v>2875</v>
      </c>
      <c r="B2877" s="1" t="s">
        <v>2875</v>
      </c>
      <c r="C2877" s="1" t="s">
        <v>6985</v>
      </c>
      <c r="D2877" s="4">
        <v>20000</v>
      </c>
      <c r="E2877" s="4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3">
        <f t="shared" si="264"/>
        <v>3.5E-4</v>
      </c>
      <c r="P2877" s="5">
        <f t="shared" si="265"/>
        <v>2.3333333333333335</v>
      </c>
      <c r="Q2877" s="3" t="str">
        <f t="shared" si="266"/>
        <v>theater</v>
      </c>
      <c r="R2877" t="str">
        <f t="shared" si="267"/>
        <v>plays</v>
      </c>
      <c r="S2877" s="13">
        <f t="shared" si="268"/>
        <v>42465.128391203703</v>
      </c>
      <c r="T2877" s="13">
        <f t="shared" si="269"/>
        <v>42495.128391203703</v>
      </c>
    </row>
    <row r="2878" spans="1:20" ht="48">
      <c r="A2878">
        <v>2876</v>
      </c>
      <c r="B2878" s="1" t="s">
        <v>2876</v>
      </c>
      <c r="C2878" s="1" t="s">
        <v>6986</v>
      </c>
      <c r="D2878" s="4">
        <v>150000</v>
      </c>
      <c r="E2878" s="4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3">
        <f t="shared" si="264"/>
        <v>0</v>
      </c>
      <c r="P2878" s="5" t="e">
        <f t="shared" si="265"/>
        <v>#DIV/0!</v>
      </c>
      <c r="Q2878" s="3" t="str">
        <f t="shared" si="266"/>
        <v>theater</v>
      </c>
      <c r="R2878" t="str">
        <f t="shared" si="267"/>
        <v>plays</v>
      </c>
      <c r="S2878" s="13">
        <f t="shared" si="268"/>
        <v>42171.743969907402</v>
      </c>
      <c r="T2878" s="13">
        <f t="shared" si="269"/>
        <v>42201.743969907402</v>
      </c>
    </row>
    <row r="2879" spans="1:20" ht="48">
      <c r="A2879">
        <v>2877</v>
      </c>
      <c r="B2879" s="1" t="s">
        <v>2877</v>
      </c>
      <c r="C2879" s="1" t="s">
        <v>6987</v>
      </c>
      <c r="D2879" s="4">
        <v>6000</v>
      </c>
      <c r="E2879" s="4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3">
        <f t="shared" si="264"/>
        <v>0.10833333333333334</v>
      </c>
      <c r="P2879" s="5">
        <f t="shared" si="265"/>
        <v>108.33333333333333</v>
      </c>
      <c r="Q2879" s="3" t="str">
        <f t="shared" si="266"/>
        <v>theater</v>
      </c>
      <c r="R2879" t="str">
        <f t="shared" si="267"/>
        <v>plays</v>
      </c>
      <c r="S2879" s="13">
        <f t="shared" si="268"/>
        <v>42672.955138888887</v>
      </c>
      <c r="T2879" s="13">
        <f t="shared" si="269"/>
        <v>42704.708333333328</v>
      </c>
    </row>
    <row r="2880" spans="1:20" ht="48">
      <c r="A2880">
        <v>2878</v>
      </c>
      <c r="B2880" s="1" t="s">
        <v>2878</v>
      </c>
      <c r="C2880" s="1" t="s">
        <v>6988</v>
      </c>
      <c r="D2880" s="4">
        <v>3000</v>
      </c>
      <c r="E2880" s="4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3">
        <f t="shared" si="264"/>
        <v>2.1000000000000001E-2</v>
      </c>
      <c r="P2880" s="5">
        <f t="shared" si="265"/>
        <v>15.75</v>
      </c>
      <c r="Q2880" s="3" t="str">
        <f t="shared" si="266"/>
        <v>theater</v>
      </c>
      <c r="R2880" t="str">
        <f t="shared" si="267"/>
        <v>plays</v>
      </c>
      <c r="S2880" s="13">
        <f t="shared" si="268"/>
        <v>42128.615682870368</v>
      </c>
      <c r="T2880" s="13">
        <f t="shared" si="269"/>
        <v>42188.615682870368</v>
      </c>
    </row>
    <row r="2881" spans="1:20" ht="48">
      <c r="A2881">
        <v>2879</v>
      </c>
      <c r="B2881" s="1" t="s">
        <v>2879</v>
      </c>
      <c r="C2881" s="1" t="s">
        <v>6989</v>
      </c>
      <c r="D2881" s="4">
        <v>11200</v>
      </c>
      <c r="E2881" s="4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3">
        <f t="shared" si="264"/>
        <v>2.5892857142857141E-3</v>
      </c>
      <c r="P2881" s="5">
        <f t="shared" si="265"/>
        <v>29</v>
      </c>
      <c r="Q2881" s="3" t="str">
        <f t="shared" si="266"/>
        <v>theater</v>
      </c>
      <c r="R2881" t="str">
        <f t="shared" si="267"/>
        <v>plays</v>
      </c>
      <c r="S2881" s="13">
        <f t="shared" si="268"/>
        <v>42359.725243055553</v>
      </c>
      <c r="T2881" s="13">
        <f t="shared" si="269"/>
        <v>42389.725243055553</v>
      </c>
    </row>
    <row r="2882" spans="1:20" ht="48">
      <c r="A2882">
        <v>2880</v>
      </c>
      <c r="B2882" s="1" t="s">
        <v>2880</v>
      </c>
      <c r="C2882" s="1" t="s">
        <v>6990</v>
      </c>
      <c r="D2882" s="4">
        <v>12000</v>
      </c>
      <c r="E2882" s="4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3">
        <f t="shared" si="264"/>
        <v>0.23333333333333334</v>
      </c>
      <c r="P2882" s="5">
        <f t="shared" si="265"/>
        <v>96.551724137931032</v>
      </c>
      <c r="Q2882" s="3" t="str">
        <f t="shared" si="266"/>
        <v>theater</v>
      </c>
      <c r="R2882" t="str">
        <f t="shared" si="267"/>
        <v>plays</v>
      </c>
      <c r="S2882" s="13">
        <f t="shared" si="268"/>
        <v>42192.905694444446</v>
      </c>
      <c r="T2882" s="13">
        <f t="shared" si="269"/>
        <v>42236.711805555555</v>
      </c>
    </row>
    <row r="2883" spans="1:20" ht="48">
      <c r="A2883">
        <v>2881</v>
      </c>
      <c r="B2883" s="1" t="s">
        <v>2881</v>
      </c>
      <c r="C2883" s="1" t="s">
        <v>6991</v>
      </c>
      <c r="D2883" s="4">
        <v>5500</v>
      </c>
      <c r="E2883" s="4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3">
        <f t="shared" ref="O2883:O2946" si="270">E2883/D2883</f>
        <v>0</v>
      </c>
      <c r="P2883" s="5" t="e">
        <f t="shared" ref="P2883:P2946" si="271">E2883/L2883</f>
        <v>#DIV/0!</v>
      </c>
      <c r="Q2883" s="3" t="str">
        <f t="shared" ref="Q2883:Q2946" si="272">LEFT(N2883,SEARCH("/",N2883)-1)</f>
        <v>theater</v>
      </c>
      <c r="R2883" t="str">
        <f t="shared" ref="R2883:R2946" si="273">RIGHT(N2883,LEN(N2883)-SEARCH("/",N2883))</f>
        <v>plays</v>
      </c>
      <c r="S2883" s="13">
        <f t="shared" ref="S2883:S2946" si="274">(((J2883/60)/60)/24)+DATE(1970,1,1)</f>
        <v>41916.597638888888</v>
      </c>
      <c r="T2883" s="13">
        <f t="shared" ref="T2883:T2946" si="275">(((I2883/60)/60)/24)+DATE(1970,1,1)</f>
        <v>41976.639305555553</v>
      </c>
    </row>
    <row r="2884" spans="1:20" ht="48">
      <c r="A2884">
        <v>2882</v>
      </c>
      <c r="B2884" s="1" t="s">
        <v>2882</v>
      </c>
      <c r="C2884" s="1" t="s">
        <v>6992</v>
      </c>
      <c r="D2884" s="4">
        <v>750</v>
      </c>
      <c r="E2884" s="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3">
        <f t="shared" si="270"/>
        <v>0.33600000000000002</v>
      </c>
      <c r="P2884" s="5">
        <f t="shared" si="271"/>
        <v>63</v>
      </c>
      <c r="Q2884" s="3" t="str">
        <f t="shared" si="272"/>
        <v>theater</v>
      </c>
      <c r="R2884" t="str">
        <f t="shared" si="273"/>
        <v>plays</v>
      </c>
      <c r="S2884" s="13">
        <f t="shared" si="274"/>
        <v>42461.596273148149</v>
      </c>
      <c r="T2884" s="13">
        <f t="shared" si="275"/>
        <v>42491.596273148149</v>
      </c>
    </row>
    <row r="2885" spans="1:20" ht="48">
      <c r="A2885">
        <v>2883</v>
      </c>
      <c r="B2885" s="1" t="s">
        <v>2883</v>
      </c>
      <c r="C2885" s="1" t="s">
        <v>6993</v>
      </c>
      <c r="D2885" s="4">
        <v>10000</v>
      </c>
      <c r="E2885" s="4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3">
        <f t="shared" si="270"/>
        <v>0.1908</v>
      </c>
      <c r="P2885" s="5">
        <f t="shared" si="271"/>
        <v>381.6</v>
      </c>
      <c r="Q2885" s="3" t="str">
        <f t="shared" si="272"/>
        <v>theater</v>
      </c>
      <c r="R2885" t="str">
        <f t="shared" si="273"/>
        <v>plays</v>
      </c>
      <c r="S2885" s="13">
        <f t="shared" si="274"/>
        <v>42370.90320601852</v>
      </c>
      <c r="T2885" s="13">
        <f t="shared" si="275"/>
        <v>42406.207638888889</v>
      </c>
    </row>
    <row r="2886" spans="1:20" ht="32">
      <c r="A2886">
        <v>2884</v>
      </c>
      <c r="B2886" s="1" t="s">
        <v>2884</v>
      </c>
      <c r="C2886" s="1" t="s">
        <v>6994</v>
      </c>
      <c r="D2886" s="4">
        <v>45000</v>
      </c>
      <c r="E2886" s="4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3">
        <f t="shared" si="270"/>
        <v>4.1111111111111114E-3</v>
      </c>
      <c r="P2886" s="5">
        <f t="shared" si="271"/>
        <v>46.25</v>
      </c>
      <c r="Q2886" s="3" t="str">
        <f t="shared" si="272"/>
        <v>theater</v>
      </c>
      <c r="R2886" t="str">
        <f t="shared" si="273"/>
        <v>plays</v>
      </c>
      <c r="S2886" s="13">
        <f t="shared" si="274"/>
        <v>41948.727256944447</v>
      </c>
      <c r="T2886" s="13">
        <f t="shared" si="275"/>
        <v>41978.727256944447</v>
      </c>
    </row>
    <row r="2887" spans="1:20" ht="32">
      <c r="A2887">
        <v>2885</v>
      </c>
      <c r="B2887" s="1" t="s">
        <v>2885</v>
      </c>
      <c r="C2887" s="1" t="s">
        <v>6995</v>
      </c>
      <c r="D2887" s="4">
        <v>400</v>
      </c>
      <c r="E2887" s="4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3">
        <f t="shared" si="270"/>
        <v>0.32500000000000001</v>
      </c>
      <c r="P2887" s="5">
        <f t="shared" si="271"/>
        <v>26</v>
      </c>
      <c r="Q2887" s="3" t="str">
        <f t="shared" si="272"/>
        <v>theater</v>
      </c>
      <c r="R2887" t="str">
        <f t="shared" si="273"/>
        <v>plays</v>
      </c>
      <c r="S2887" s="13">
        <f t="shared" si="274"/>
        <v>42047.07640046296</v>
      </c>
      <c r="T2887" s="13">
        <f t="shared" si="275"/>
        <v>42077.034733796296</v>
      </c>
    </row>
    <row r="2888" spans="1:20" ht="48">
      <c r="A2888">
        <v>2886</v>
      </c>
      <c r="B2888" s="1" t="s">
        <v>2886</v>
      </c>
      <c r="C2888" s="1" t="s">
        <v>6996</v>
      </c>
      <c r="D2888" s="4">
        <v>200</v>
      </c>
      <c r="E2888" s="4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3">
        <f t="shared" si="270"/>
        <v>0.05</v>
      </c>
      <c r="P2888" s="5">
        <f t="shared" si="271"/>
        <v>10</v>
      </c>
      <c r="Q2888" s="3" t="str">
        <f t="shared" si="272"/>
        <v>theater</v>
      </c>
      <c r="R2888" t="str">
        <f t="shared" si="273"/>
        <v>plays</v>
      </c>
      <c r="S2888" s="13">
        <f t="shared" si="274"/>
        <v>42261.632916666669</v>
      </c>
      <c r="T2888" s="13">
        <f t="shared" si="275"/>
        <v>42266.165972222225</v>
      </c>
    </row>
    <row r="2889" spans="1:20" ht="48">
      <c r="A2889">
        <v>2887</v>
      </c>
      <c r="B2889" s="1" t="s">
        <v>2887</v>
      </c>
      <c r="C2889" s="1" t="s">
        <v>6997</v>
      </c>
      <c r="D2889" s="4">
        <v>3000</v>
      </c>
      <c r="E2889" s="4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3">
        <f t="shared" si="270"/>
        <v>1.6666666666666668E-3</v>
      </c>
      <c r="P2889" s="5">
        <f t="shared" si="271"/>
        <v>5</v>
      </c>
      <c r="Q2889" s="3" t="str">
        <f t="shared" si="272"/>
        <v>theater</v>
      </c>
      <c r="R2889" t="str">
        <f t="shared" si="273"/>
        <v>plays</v>
      </c>
      <c r="S2889" s="13">
        <f t="shared" si="274"/>
        <v>41985.427361111113</v>
      </c>
      <c r="T2889" s="13">
        <f t="shared" si="275"/>
        <v>42015.427361111113</v>
      </c>
    </row>
    <row r="2890" spans="1:20" ht="48">
      <c r="A2890">
        <v>2888</v>
      </c>
      <c r="B2890" s="1" t="s">
        <v>2888</v>
      </c>
      <c r="C2890" s="1" t="s">
        <v>6998</v>
      </c>
      <c r="D2890" s="4">
        <v>30000</v>
      </c>
      <c r="E2890" s="4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3">
        <f t="shared" si="270"/>
        <v>0</v>
      </c>
      <c r="P2890" s="5" t="e">
        <f t="shared" si="271"/>
        <v>#DIV/0!</v>
      </c>
      <c r="Q2890" s="3" t="str">
        <f t="shared" si="272"/>
        <v>theater</v>
      </c>
      <c r="R2890" t="str">
        <f t="shared" si="273"/>
        <v>plays</v>
      </c>
      <c r="S2890" s="13">
        <f t="shared" si="274"/>
        <v>41922.535185185188</v>
      </c>
      <c r="T2890" s="13">
        <f t="shared" si="275"/>
        <v>41930.207638888889</v>
      </c>
    </row>
    <row r="2891" spans="1:20" ht="48">
      <c r="A2891">
        <v>2889</v>
      </c>
      <c r="B2891" s="1" t="s">
        <v>2889</v>
      </c>
      <c r="C2891" s="1" t="s">
        <v>6999</v>
      </c>
      <c r="D2891" s="4">
        <v>3000</v>
      </c>
      <c r="E2891" s="4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3">
        <f t="shared" si="270"/>
        <v>0.38066666666666665</v>
      </c>
      <c r="P2891" s="5">
        <f t="shared" si="271"/>
        <v>81.571428571428569</v>
      </c>
      <c r="Q2891" s="3" t="str">
        <f t="shared" si="272"/>
        <v>theater</v>
      </c>
      <c r="R2891" t="str">
        <f t="shared" si="273"/>
        <v>plays</v>
      </c>
      <c r="S2891" s="13">
        <f t="shared" si="274"/>
        <v>41850.863252314812</v>
      </c>
      <c r="T2891" s="13">
        <f t="shared" si="275"/>
        <v>41880.863252314812</v>
      </c>
    </row>
    <row r="2892" spans="1:20" ht="48">
      <c r="A2892">
        <v>2890</v>
      </c>
      <c r="B2892" s="1" t="s">
        <v>2890</v>
      </c>
      <c r="C2892" s="1" t="s">
        <v>7000</v>
      </c>
      <c r="D2892" s="4">
        <v>2000</v>
      </c>
      <c r="E2892" s="4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3">
        <f t="shared" si="270"/>
        <v>1.0500000000000001E-2</v>
      </c>
      <c r="P2892" s="5">
        <f t="shared" si="271"/>
        <v>7</v>
      </c>
      <c r="Q2892" s="3" t="str">
        <f t="shared" si="272"/>
        <v>theater</v>
      </c>
      <c r="R2892" t="str">
        <f t="shared" si="273"/>
        <v>plays</v>
      </c>
      <c r="S2892" s="13">
        <f t="shared" si="274"/>
        <v>41831.742962962962</v>
      </c>
      <c r="T2892" s="13">
        <f t="shared" si="275"/>
        <v>41860.125</v>
      </c>
    </row>
    <row r="2893" spans="1:20" ht="48">
      <c r="A2893">
        <v>2891</v>
      </c>
      <c r="B2893" s="1" t="s">
        <v>2891</v>
      </c>
      <c r="C2893" s="1" t="s">
        <v>7001</v>
      </c>
      <c r="D2893" s="4">
        <v>10000</v>
      </c>
      <c r="E2893" s="4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3">
        <f t="shared" si="270"/>
        <v>2.7300000000000001E-2</v>
      </c>
      <c r="P2893" s="5">
        <f t="shared" si="271"/>
        <v>27.3</v>
      </c>
      <c r="Q2893" s="3" t="str">
        <f t="shared" si="272"/>
        <v>theater</v>
      </c>
      <c r="R2893" t="str">
        <f t="shared" si="273"/>
        <v>plays</v>
      </c>
      <c r="S2893" s="13">
        <f t="shared" si="274"/>
        <v>42415.883425925931</v>
      </c>
      <c r="T2893" s="13">
        <f t="shared" si="275"/>
        <v>42475.84175925926</v>
      </c>
    </row>
    <row r="2894" spans="1:20" ht="48">
      <c r="A2894">
        <v>2892</v>
      </c>
      <c r="B2894" s="1" t="s">
        <v>2892</v>
      </c>
      <c r="C2894" s="1" t="s">
        <v>7002</v>
      </c>
      <c r="D2894" s="4">
        <v>5500</v>
      </c>
      <c r="E2894" s="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3">
        <f t="shared" si="270"/>
        <v>9.0909090909090912E-2</v>
      </c>
      <c r="P2894" s="5">
        <f t="shared" si="271"/>
        <v>29.411764705882351</v>
      </c>
      <c r="Q2894" s="3" t="str">
        <f t="shared" si="272"/>
        <v>theater</v>
      </c>
      <c r="R2894" t="str">
        <f t="shared" si="273"/>
        <v>plays</v>
      </c>
      <c r="S2894" s="13">
        <f t="shared" si="274"/>
        <v>41869.714166666665</v>
      </c>
      <c r="T2894" s="13">
        <f t="shared" si="275"/>
        <v>41876.875</v>
      </c>
    </row>
    <row r="2895" spans="1:20" ht="16">
      <c r="A2895">
        <v>2893</v>
      </c>
      <c r="B2895" s="1" t="s">
        <v>2893</v>
      </c>
      <c r="C2895" s="1" t="s">
        <v>7003</v>
      </c>
      <c r="D2895" s="4">
        <v>5000</v>
      </c>
      <c r="E2895" s="4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3">
        <f t="shared" si="270"/>
        <v>5.0000000000000001E-3</v>
      </c>
      <c r="P2895" s="5">
        <f t="shared" si="271"/>
        <v>12.5</v>
      </c>
      <c r="Q2895" s="3" t="str">
        <f t="shared" si="272"/>
        <v>theater</v>
      </c>
      <c r="R2895" t="str">
        <f t="shared" si="273"/>
        <v>plays</v>
      </c>
      <c r="S2895" s="13">
        <f t="shared" si="274"/>
        <v>41953.773090277777</v>
      </c>
      <c r="T2895" s="13">
        <f t="shared" si="275"/>
        <v>42013.083333333328</v>
      </c>
    </row>
    <row r="2896" spans="1:20" ht="32">
      <c r="A2896">
        <v>2894</v>
      </c>
      <c r="B2896" s="1" t="s">
        <v>2894</v>
      </c>
      <c r="C2896" s="1" t="s">
        <v>7004</v>
      </c>
      <c r="D2896" s="4">
        <v>50000</v>
      </c>
      <c r="E2896" s="4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3">
        <f t="shared" si="270"/>
        <v>0</v>
      </c>
      <c r="P2896" s="5" t="e">
        <f t="shared" si="271"/>
        <v>#DIV/0!</v>
      </c>
      <c r="Q2896" s="3" t="str">
        <f t="shared" si="272"/>
        <v>theater</v>
      </c>
      <c r="R2896" t="str">
        <f t="shared" si="273"/>
        <v>plays</v>
      </c>
      <c r="S2896" s="13">
        <f t="shared" si="274"/>
        <v>42037.986284722225</v>
      </c>
      <c r="T2896" s="13">
        <f t="shared" si="275"/>
        <v>42097.944618055553</v>
      </c>
    </row>
    <row r="2897" spans="1:20" ht="48">
      <c r="A2897">
        <v>2895</v>
      </c>
      <c r="B2897" s="1" t="s">
        <v>2895</v>
      </c>
      <c r="C2897" s="1" t="s">
        <v>7005</v>
      </c>
      <c r="D2897" s="4">
        <v>500</v>
      </c>
      <c r="E2897" s="4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3">
        <f t="shared" si="270"/>
        <v>4.5999999999999999E-2</v>
      </c>
      <c r="P2897" s="5">
        <f t="shared" si="271"/>
        <v>5.75</v>
      </c>
      <c r="Q2897" s="3" t="str">
        <f t="shared" si="272"/>
        <v>theater</v>
      </c>
      <c r="R2897" t="str">
        <f t="shared" si="273"/>
        <v>plays</v>
      </c>
      <c r="S2897" s="13">
        <f t="shared" si="274"/>
        <v>41811.555462962962</v>
      </c>
      <c r="T2897" s="13">
        <f t="shared" si="275"/>
        <v>41812.875</v>
      </c>
    </row>
    <row r="2898" spans="1:20" ht="48">
      <c r="A2898">
        <v>2896</v>
      </c>
      <c r="B2898" s="1" t="s">
        <v>2896</v>
      </c>
      <c r="C2898" s="1" t="s">
        <v>7006</v>
      </c>
      <c r="D2898" s="4">
        <v>3000</v>
      </c>
      <c r="E2898" s="4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3">
        <f t="shared" si="270"/>
        <v>0.20833333333333334</v>
      </c>
      <c r="P2898" s="5">
        <f t="shared" si="271"/>
        <v>52.083333333333336</v>
      </c>
      <c r="Q2898" s="3" t="str">
        <f t="shared" si="272"/>
        <v>theater</v>
      </c>
      <c r="R2898" t="str">
        <f t="shared" si="273"/>
        <v>plays</v>
      </c>
      <c r="S2898" s="13">
        <f t="shared" si="274"/>
        <v>42701.908807870372</v>
      </c>
      <c r="T2898" s="13">
        <f t="shared" si="275"/>
        <v>42716.25</v>
      </c>
    </row>
    <row r="2899" spans="1:20" ht="48">
      <c r="A2899">
        <v>2897</v>
      </c>
      <c r="B2899" s="1" t="s">
        <v>2897</v>
      </c>
      <c r="C2899" s="1" t="s">
        <v>7007</v>
      </c>
      <c r="D2899" s="4">
        <v>12000</v>
      </c>
      <c r="E2899" s="4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3">
        <f t="shared" si="270"/>
        <v>4.583333333333333E-2</v>
      </c>
      <c r="P2899" s="5">
        <f t="shared" si="271"/>
        <v>183.33333333333334</v>
      </c>
      <c r="Q2899" s="3" t="str">
        <f t="shared" si="272"/>
        <v>theater</v>
      </c>
      <c r="R2899" t="str">
        <f t="shared" si="273"/>
        <v>plays</v>
      </c>
      <c r="S2899" s="13">
        <f t="shared" si="274"/>
        <v>42258.646504629629</v>
      </c>
      <c r="T2899" s="13">
        <f t="shared" si="275"/>
        <v>42288.645196759258</v>
      </c>
    </row>
    <row r="2900" spans="1:20" ht="48">
      <c r="A2900">
        <v>2898</v>
      </c>
      <c r="B2900" s="1" t="s">
        <v>2898</v>
      </c>
      <c r="C2900" s="1" t="s">
        <v>7008</v>
      </c>
      <c r="D2900" s="4">
        <v>7500</v>
      </c>
      <c r="E2900" s="4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3">
        <f t="shared" si="270"/>
        <v>4.2133333333333335E-2</v>
      </c>
      <c r="P2900" s="5">
        <f t="shared" si="271"/>
        <v>26.333333333333332</v>
      </c>
      <c r="Q2900" s="3" t="str">
        <f t="shared" si="272"/>
        <v>theater</v>
      </c>
      <c r="R2900" t="str">
        <f t="shared" si="273"/>
        <v>plays</v>
      </c>
      <c r="S2900" s="13">
        <f t="shared" si="274"/>
        <v>42278.664965277778</v>
      </c>
      <c r="T2900" s="13">
        <f t="shared" si="275"/>
        <v>42308.664965277778</v>
      </c>
    </row>
    <row r="2901" spans="1:20" ht="48">
      <c r="A2901">
        <v>2899</v>
      </c>
      <c r="B2901" s="1" t="s">
        <v>2899</v>
      </c>
      <c r="C2901" s="1" t="s">
        <v>7009</v>
      </c>
      <c r="D2901" s="4">
        <v>10000</v>
      </c>
      <c r="E2901" s="4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3">
        <f t="shared" si="270"/>
        <v>0</v>
      </c>
      <c r="P2901" s="5" t="e">
        <f t="shared" si="271"/>
        <v>#DIV/0!</v>
      </c>
      <c r="Q2901" s="3" t="str">
        <f t="shared" si="272"/>
        <v>theater</v>
      </c>
      <c r="R2901" t="str">
        <f t="shared" si="273"/>
        <v>plays</v>
      </c>
      <c r="S2901" s="13">
        <f t="shared" si="274"/>
        <v>42515.078217592592</v>
      </c>
      <c r="T2901" s="13">
        <f t="shared" si="275"/>
        <v>42575.078217592592</v>
      </c>
    </row>
    <row r="2902" spans="1:20" ht="48">
      <c r="A2902">
        <v>2900</v>
      </c>
      <c r="B2902" s="1" t="s">
        <v>2900</v>
      </c>
      <c r="C2902" s="1" t="s">
        <v>7010</v>
      </c>
      <c r="D2902" s="4">
        <v>5500</v>
      </c>
      <c r="E2902" s="4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3">
        <f t="shared" si="270"/>
        <v>0.61909090909090914</v>
      </c>
      <c r="P2902" s="5">
        <f t="shared" si="271"/>
        <v>486.42857142857144</v>
      </c>
      <c r="Q2902" s="3" t="str">
        <f t="shared" si="272"/>
        <v>theater</v>
      </c>
      <c r="R2902" t="str">
        <f t="shared" si="273"/>
        <v>plays</v>
      </c>
      <c r="S2902" s="13">
        <f t="shared" si="274"/>
        <v>41830.234166666669</v>
      </c>
      <c r="T2902" s="13">
        <f t="shared" si="275"/>
        <v>41860.234166666669</v>
      </c>
    </row>
    <row r="2903" spans="1:20" ht="48">
      <c r="A2903">
        <v>2901</v>
      </c>
      <c r="B2903" s="1" t="s">
        <v>2901</v>
      </c>
      <c r="C2903" s="1" t="s">
        <v>7011</v>
      </c>
      <c r="D2903" s="4">
        <v>750</v>
      </c>
      <c r="E2903" s="4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3">
        <f t="shared" si="270"/>
        <v>8.0000000000000002E-3</v>
      </c>
      <c r="P2903" s="5">
        <f t="shared" si="271"/>
        <v>3</v>
      </c>
      <c r="Q2903" s="3" t="str">
        <f t="shared" si="272"/>
        <v>theater</v>
      </c>
      <c r="R2903" t="str">
        <f t="shared" si="273"/>
        <v>plays</v>
      </c>
      <c r="S2903" s="13">
        <f t="shared" si="274"/>
        <v>41982.904386574075</v>
      </c>
      <c r="T2903" s="13">
        <f t="shared" si="275"/>
        <v>42042.904386574075</v>
      </c>
    </row>
    <row r="2904" spans="1:20" ht="32">
      <c r="A2904">
        <v>2902</v>
      </c>
      <c r="B2904" s="1" t="s">
        <v>2902</v>
      </c>
      <c r="C2904" s="1" t="s">
        <v>7012</v>
      </c>
      <c r="D2904" s="4">
        <v>150000</v>
      </c>
      <c r="E2904" s="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3">
        <f t="shared" si="270"/>
        <v>1.6666666666666666E-4</v>
      </c>
      <c r="P2904" s="5">
        <f t="shared" si="271"/>
        <v>25</v>
      </c>
      <c r="Q2904" s="3" t="str">
        <f t="shared" si="272"/>
        <v>theater</v>
      </c>
      <c r="R2904" t="str">
        <f t="shared" si="273"/>
        <v>plays</v>
      </c>
      <c r="S2904" s="13">
        <f t="shared" si="274"/>
        <v>42210.439768518518</v>
      </c>
      <c r="T2904" s="13">
        <f t="shared" si="275"/>
        <v>42240.439768518518</v>
      </c>
    </row>
    <row r="2905" spans="1:20" ht="48">
      <c r="A2905">
        <v>2903</v>
      </c>
      <c r="B2905" s="1" t="s">
        <v>2903</v>
      </c>
      <c r="C2905" s="1" t="s">
        <v>7013</v>
      </c>
      <c r="D2905" s="4">
        <v>5000</v>
      </c>
      <c r="E2905" s="4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3">
        <f t="shared" si="270"/>
        <v>7.7999999999999996E-3</v>
      </c>
      <c r="P2905" s="5">
        <f t="shared" si="271"/>
        <v>9.75</v>
      </c>
      <c r="Q2905" s="3" t="str">
        <f t="shared" si="272"/>
        <v>theater</v>
      </c>
      <c r="R2905" t="str">
        <f t="shared" si="273"/>
        <v>plays</v>
      </c>
      <c r="S2905" s="13">
        <f t="shared" si="274"/>
        <v>42196.166874999995</v>
      </c>
      <c r="T2905" s="13">
        <f t="shared" si="275"/>
        <v>42256.166874999995</v>
      </c>
    </row>
    <row r="2906" spans="1:20" ht="48">
      <c r="A2906">
        <v>2904</v>
      </c>
      <c r="B2906" s="1" t="s">
        <v>2904</v>
      </c>
      <c r="C2906" s="1" t="s">
        <v>7014</v>
      </c>
      <c r="D2906" s="4">
        <v>1500</v>
      </c>
      <c r="E2906" s="4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3">
        <f t="shared" si="270"/>
        <v>0.05</v>
      </c>
      <c r="P2906" s="5">
        <f t="shared" si="271"/>
        <v>18.75</v>
      </c>
      <c r="Q2906" s="3" t="str">
        <f t="shared" si="272"/>
        <v>theater</v>
      </c>
      <c r="R2906" t="str">
        <f t="shared" si="273"/>
        <v>plays</v>
      </c>
      <c r="S2906" s="13">
        <f t="shared" si="274"/>
        <v>41940.967951388891</v>
      </c>
      <c r="T2906" s="13">
        <f t="shared" si="275"/>
        <v>41952.5</v>
      </c>
    </row>
    <row r="2907" spans="1:20" ht="48">
      <c r="A2907">
        <v>2905</v>
      </c>
      <c r="B2907" s="1" t="s">
        <v>2905</v>
      </c>
      <c r="C2907" s="1" t="s">
        <v>7015</v>
      </c>
      <c r="D2907" s="4">
        <v>3500</v>
      </c>
      <c r="E2907" s="4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3">
        <f t="shared" si="270"/>
        <v>0.17771428571428571</v>
      </c>
      <c r="P2907" s="5">
        <f t="shared" si="271"/>
        <v>36.588235294117645</v>
      </c>
      <c r="Q2907" s="3" t="str">
        <f t="shared" si="272"/>
        <v>theater</v>
      </c>
      <c r="R2907" t="str">
        <f t="shared" si="273"/>
        <v>plays</v>
      </c>
      <c r="S2907" s="13">
        <f t="shared" si="274"/>
        <v>42606.056863425925</v>
      </c>
      <c r="T2907" s="13">
        <f t="shared" si="275"/>
        <v>42620.056863425925</v>
      </c>
    </row>
    <row r="2908" spans="1:20" ht="48">
      <c r="A2908">
        <v>2906</v>
      </c>
      <c r="B2908" s="1" t="s">
        <v>2906</v>
      </c>
      <c r="C2908" s="1" t="s">
        <v>7016</v>
      </c>
      <c r="D2908" s="4">
        <v>6000</v>
      </c>
      <c r="E2908" s="4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3">
        <f t="shared" si="270"/>
        <v>9.4166666666666662E-2</v>
      </c>
      <c r="P2908" s="5">
        <f t="shared" si="271"/>
        <v>80.714285714285708</v>
      </c>
      <c r="Q2908" s="3" t="str">
        <f t="shared" si="272"/>
        <v>theater</v>
      </c>
      <c r="R2908" t="str">
        <f t="shared" si="273"/>
        <v>plays</v>
      </c>
      <c r="S2908" s="13">
        <f t="shared" si="274"/>
        <v>42199.648912037039</v>
      </c>
      <c r="T2908" s="13">
        <f t="shared" si="275"/>
        <v>42217.041666666672</v>
      </c>
    </row>
    <row r="2909" spans="1:20" ht="48">
      <c r="A2909">
        <v>2907</v>
      </c>
      <c r="B2909" s="1" t="s">
        <v>2907</v>
      </c>
      <c r="C2909" s="1" t="s">
        <v>7017</v>
      </c>
      <c r="D2909" s="4">
        <v>2500</v>
      </c>
      <c r="E2909" s="4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3">
        <f t="shared" si="270"/>
        <v>8.0000000000000004E-4</v>
      </c>
      <c r="P2909" s="5">
        <f t="shared" si="271"/>
        <v>1</v>
      </c>
      <c r="Q2909" s="3" t="str">
        <f t="shared" si="272"/>
        <v>theater</v>
      </c>
      <c r="R2909" t="str">
        <f t="shared" si="273"/>
        <v>plays</v>
      </c>
      <c r="S2909" s="13">
        <f t="shared" si="274"/>
        <v>42444.877743055549</v>
      </c>
      <c r="T2909" s="13">
        <f t="shared" si="275"/>
        <v>42504.877743055549</v>
      </c>
    </row>
    <row r="2910" spans="1:20" ht="64">
      <c r="A2910">
        <v>2908</v>
      </c>
      <c r="B2910" s="1" t="s">
        <v>2908</v>
      </c>
      <c r="C2910" s="1" t="s">
        <v>7018</v>
      </c>
      <c r="D2910" s="4">
        <v>9600</v>
      </c>
      <c r="E2910" s="4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3">
        <f t="shared" si="270"/>
        <v>2.75E-2</v>
      </c>
      <c r="P2910" s="5">
        <f t="shared" si="271"/>
        <v>52.8</v>
      </c>
      <c r="Q2910" s="3" t="str">
        <f t="shared" si="272"/>
        <v>theater</v>
      </c>
      <c r="R2910" t="str">
        <f t="shared" si="273"/>
        <v>plays</v>
      </c>
      <c r="S2910" s="13">
        <f t="shared" si="274"/>
        <v>42499.731701388882</v>
      </c>
      <c r="T2910" s="13">
        <f t="shared" si="275"/>
        <v>42529.731701388882</v>
      </c>
    </row>
    <row r="2911" spans="1:20" ht="48">
      <c r="A2911">
        <v>2909</v>
      </c>
      <c r="B2911" s="1" t="s">
        <v>2909</v>
      </c>
      <c r="C2911" s="1" t="s">
        <v>7019</v>
      </c>
      <c r="D2911" s="4">
        <v>180000</v>
      </c>
      <c r="E2911" s="4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3">
        <f t="shared" si="270"/>
        <v>1.1111111111111112E-4</v>
      </c>
      <c r="P2911" s="5">
        <f t="shared" si="271"/>
        <v>20</v>
      </c>
      <c r="Q2911" s="3" t="str">
        <f t="shared" si="272"/>
        <v>theater</v>
      </c>
      <c r="R2911" t="str">
        <f t="shared" si="273"/>
        <v>plays</v>
      </c>
      <c r="S2911" s="13">
        <f t="shared" si="274"/>
        <v>41929.266215277778</v>
      </c>
      <c r="T2911" s="13">
        <f t="shared" si="275"/>
        <v>41968.823611111111</v>
      </c>
    </row>
    <row r="2912" spans="1:20" ht="48">
      <c r="A2912">
        <v>2910</v>
      </c>
      <c r="B2912" s="1" t="s">
        <v>2910</v>
      </c>
      <c r="C2912" s="1" t="s">
        <v>7020</v>
      </c>
      <c r="D2912" s="4">
        <v>30000</v>
      </c>
      <c r="E2912" s="4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3">
        <f t="shared" si="270"/>
        <v>3.3333333333333335E-5</v>
      </c>
      <c r="P2912" s="5">
        <f t="shared" si="271"/>
        <v>1</v>
      </c>
      <c r="Q2912" s="3" t="str">
        <f t="shared" si="272"/>
        <v>theater</v>
      </c>
      <c r="R2912" t="str">
        <f t="shared" si="273"/>
        <v>plays</v>
      </c>
      <c r="S2912" s="13">
        <f t="shared" si="274"/>
        <v>42107.841284722221</v>
      </c>
      <c r="T2912" s="13">
        <f t="shared" si="275"/>
        <v>42167.841284722221</v>
      </c>
    </row>
    <row r="2913" spans="1:20" ht="48">
      <c r="A2913">
        <v>2911</v>
      </c>
      <c r="B2913" s="1" t="s">
        <v>2911</v>
      </c>
      <c r="C2913" s="1" t="s">
        <v>7021</v>
      </c>
      <c r="D2913" s="4">
        <v>1800</v>
      </c>
      <c r="E2913" s="4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3">
        <f t="shared" si="270"/>
        <v>0.36499999999999999</v>
      </c>
      <c r="P2913" s="5">
        <f t="shared" si="271"/>
        <v>46.928571428571431</v>
      </c>
      <c r="Q2913" s="3" t="str">
        <f t="shared" si="272"/>
        <v>theater</v>
      </c>
      <c r="R2913" t="str">
        <f t="shared" si="273"/>
        <v>plays</v>
      </c>
      <c r="S2913" s="13">
        <f t="shared" si="274"/>
        <v>42142.768819444449</v>
      </c>
      <c r="T2913" s="13">
        <f t="shared" si="275"/>
        <v>42182.768819444449</v>
      </c>
    </row>
    <row r="2914" spans="1:20" ht="48">
      <c r="A2914">
        <v>2912</v>
      </c>
      <c r="B2914" s="1" t="s">
        <v>2912</v>
      </c>
      <c r="C2914" s="1" t="s">
        <v>7022</v>
      </c>
      <c r="D2914" s="4">
        <v>14440</v>
      </c>
      <c r="E2914" s="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3">
        <f t="shared" si="270"/>
        <v>0.14058171745152354</v>
      </c>
      <c r="P2914" s="5">
        <f t="shared" si="271"/>
        <v>78.07692307692308</v>
      </c>
      <c r="Q2914" s="3" t="str">
        <f t="shared" si="272"/>
        <v>theater</v>
      </c>
      <c r="R2914" t="str">
        <f t="shared" si="273"/>
        <v>plays</v>
      </c>
      <c r="S2914" s="13">
        <f t="shared" si="274"/>
        <v>42354.131643518514</v>
      </c>
      <c r="T2914" s="13">
        <f t="shared" si="275"/>
        <v>42384.131643518514</v>
      </c>
    </row>
    <row r="2915" spans="1:20" ht="48">
      <c r="A2915">
        <v>2913</v>
      </c>
      <c r="B2915" s="1" t="s">
        <v>2913</v>
      </c>
      <c r="C2915" s="1" t="s">
        <v>7023</v>
      </c>
      <c r="D2915" s="4">
        <v>10000</v>
      </c>
      <c r="E2915" s="4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3">
        <f t="shared" si="270"/>
        <v>2.0000000000000001E-4</v>
      </c>
      <c r="P2915" s="5">
        <f t="shared" si="271"/>
        <v>1</v>
      </c>
      <c r="Q2915" s="3" t="str">
        <f t="shared" si="272"/>
        <v>theater</v>
      </c>
      <c r="R2915" t="str">
        <f t="shared" si="273"/>
        <v>plays</v>
      </c>
      <c r="S2915" s="13">
        <f t="shared" si="274"/>
        <v>41828.922905092593</v>
      </c>
      <c r="T2915" s="13">
        <f t="shared" si="275"/>
        <v>41888.922905092593</v>
      </c>
    </row>
    <row r="2916" spans="1:20" ht="32">
      <c r="A2916">
        <v>2914</v>
      </c>
      <c r="B2916" s="1" t="s">
        <v>2914</v>
      </c>
      <c r="C2916" s="1" t="s">
        <v>7024</v>
      </c>
      <c r="D2916" s="4">
        <v>25000</v>
      </c>
      <c r="E2916" s="4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3">
        <f t="shared" si="270"/>
        <v>4.0000000000000003E-5</v>
      </c>
      <c r="P2916" s="5">
        <f t="shared" si="271"/>
        <v>1</v>
      </c>
      <c r="Q2916" s="3" t="str">
        <f t="shared" si="272"/>
        <v>theater</v>
      </c>
      <c r="R2916" t="str">
        <f t="shared" si="273"/>
        <v>plays</v>
      </c>
      <c r="S2916" s="13">
        <f t="shared" si="274"/>
        <v>42017.907337962963</v>
      </c>
      <c r="T2916" s="13">
        <f t="shared" si="275"/>
        <v>42077.865671296298</v>
      </c>
    </row>
    <row r="2917" spans="1:20" ht="48">
      <c r="A2917">
        <v>2915</v>
      </c>
      <c r="B2917" s="1" t="s">
        <v>2915</v>
      </c>
      <c r="C2917" s="1" t="s">
        <v>7025</v>
      </c>
      <c r="D2917" s="4">
        <v>1000</v>
      </c>
      <c r="E2917" s="4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3">
        <f t="shared" si="270"/>
        <v>0.61099999999999999</v>
      </c>
      <c r="P2917" s="5">
        <f t="shared" si="271"/>
        <v>203.66666666666666</v>
      </c>
      <c r="Q2917" s="3" t="str">
        <f t="shared" si="272"/>
        <v>theater</v>
      </c>
      <c r="R2917" t="str">
        <f t="shared" si="273"/>
        <v>plays</v>
      </c>
      <c r="S2917" s="13">
        <f t="shared" si="274"/>
        <v>42415.398032407407</v>
      </c>
      <c r="T2917" s="13">
        <f t="shared" si="275"/>
        <v>42445.356365740736</v>
      </c>
    </row>
    <row r="2918" spans="1:20" ht="32">
      <c r="A2918">
        <v>2916</v>
      </c>
      <c r="B2918" s="1" t="s">
        <v>2916</v>
      </c>
      <c r="C2918" s="1" t="s">
        <v>7026</v>
      </c>
      <c r="D2918" s="4">
        <v>1850</v>
      </c>
      <c r="E2918" s="4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3">
        <f t="shared" si="270"/>
        <v>7.8378378378378383E-2</v>
      </c>
      <c r="P2918" s="5">
        <f t="shared" si="271"/>
        <v>20.714285714285715</v>
      </c>
      <c r="Q2918" s="3" t="str">
        <f t="shared" si="272"/>
        <v>theater</v>
      </c>
      <c r="R2918" t="str">
        <f t="shared" si="273"/>
        <v>plays</v>
      </c>
      <c r="S2918" s="13">
        <f t="shared" si="274"/>
        <v>41755.476724537039</v>
      </c>
      <c r="T2918" s="13">
        <f t="shared" si="275"/>
        <v>41778.476724537039</v>
      </c>
    </row>
    <row r="2919" spans="1:20" ht="48">
      <c r="A2919">
        <v>2917</v>
      </c>
      <c r="B2919" s="1" t="s">
        <v>2917</v>
      </c>
      <c r="C2919" s="1" t="s">
        <v>7027</v>
      </c>
      <c r="D2919" s="4">
        <v>2000</v>
      </c>
      <c r="E2919" s="4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3">
        <f t="shared" si="270"/>
        <v>0.2185</v>
      </c>
      <c r="P2919" s="5">
        <f t="shared" si="271"/>
        <v>48.555555555555557</v>
      </c>
      <c r="Q2919" s="3" t="str">
        <f t="shared" si="272"/>
        <v>theater</v>
      </c>
      <c r="R2919" t="str">
        <f t="shared" si="273"/>
        <v>plays</v>
      </c>
      <c r="S2919" s="13">
        <f t="shared" si="274"/>
        <v>42245.234340277777</v>
      </c>
      <c r="T2919" s="13">
        <f t="shared" si="275"/>
        <v>42263.234340277777</v>
      </c>
    </row>
    <row r="2920" spans="1:20" ht="48">
      <c r="A2920">
        <v>2918</v>
      </c>
      <c r="B2920" s="1" t="s">
        <v>2918</v>
      </c>
      <c r="C2920" s="1" t="s">
        <v>7028</v>
      </c>
      <c r="D2920" s="4">
        <v>5000</v>
      </c>
      <c r="E2920" s="4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3">
        <f t="shared" si="270"/>
        <v>0.27239999999999998</v>
      </c>
      <c r="P2920" s="5">
        <f t="shared" si="271"/>
        <v>68.099999999999994</v>
      </c>
      <c r="Q2920" s="3" t="str">
        <f t="shared" si="272"/>
        <v>theater</v>
      </c>
      <c r="R2920" t="str">
        <f t="shared" si="273"/>
        <v>plays</v>
      </c>
      <c r="S2920" s="13">
        <f t="shared" si="274"/>
        <v>42278.629710648151</v>
      </c>
      <c r="T2920" s="13">
        <f t="shared" si="275"/>
        <v>42306.629710648151</v>
      </c>
    </row>
    <row r="2921" spans="1:20" ht="48">
      <c r="A2921">
        <v>2919</v>
      </c>
      <c r="B2921" s="1" t="s">
        <v>2919</v>
      </c>
      <c r="C2921" s="1" t="s">
        <v>7029</v>
      </c>
      <c r="D2921" s="4">
        <v>600</v>
      </c>
      <c r="E2921" s="4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3">
        <f t="shared" si="270"/>
        <v>8.5000000000000006E-2</v>
      </c>
      <c r="P2921" s="5">
        <f t="shared" si="271"/>
        <v>8.5</v>
      </c>
      <c r="Q2921" s="3" t="str">
        <f t="shared" si="272"/>
        <v>theater</v>
      </c>
      <c r="R2921" t="str">
        <f t="shared" si="273"/>
        <v>plays</v>
      </c>
      <c r="S2921" s="13">
        <f t="shared" si="274"/>
        <v>41826.61954861111</v>
      </c>
      <c r="T2921" s="13">
        <f t="shared" si="275"/>
        <v>41856.61954861111</v>
      </c>
    </row>
    <row r="2922" spans="1:20" ht="48">
      <c r="A2922">
        <v>2920</v>
      </c>
      <c r="B2922" s="1" t="s">
        <v>2920</v>
      </c>
      <c r="C2922" s="1" t="s">
        <v>7030</v>
      </c>
      <c r="D2922" s="4">
        <v>2500</v>
      </c>
      <c r="E2922" s="4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3">
        <f t="shared" si="270"/>
        <v>0.26840000000000003</v>
      </c>
      <c r="P2922" s="5">
        <f t="shared" si="271"/>
        <v>51.615384615384613</v>
      </c>
      <c r="Q2922" s="3" t="str">
        <f t="shared" si="272"/>
        <v>theater</v>
      </c>
      <c r="R2922" t="str">
        <f t="shared" si="273"/>
        <v>plays</v>
      </c>
      <c r="S2922" s="13">
        <f t="shared" si="274"/>
        <v>42058.792476851857</v>
      </c>
      <c r="T2922" s="13">
        <f t="shared" si="275"/>
        <v>42088.750810185185</v>
      </c>
    </row>
    <row r="2923" spans="1:20" ht="32">
      <c r="A2923">
        <v>2921</v>
      </c>
      <c r="B2923" s="1" t="s">
        <v>2921</v>
      </c>
      <c r="C2923" s="1" t="s">
        <v>7031</v>
      </c>
      <c r="D2923" s="4">
        <v>100</v>
      </c>
      <c r="E2923" s="4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3">
        <f t="shared" si="270"/>
        <v>1.29</v>
      </c>
      <c r="P2923" s="5">
        <f t="shared" si="271"/>
        <v>43</v>
      </c>
      <c r="Q2923" s="3" t="str">
        <f t="shared" si="272"/>
        <v>theater</v>
      </c>
      <c r="R2923" t="str">
        <f t="shared" si="273"/>
        <v>musical</v>
      </c>
      <c r="S2923" s="13">
        <f t="shared" si="274"/>
        <v>41877.886620370373</v>
      </c>
      <c r="T2923" s="13">
        <f t="shared" si="275"/>
        <v>41907.886620370373</v>
      </c>
    </row>
    <row r="2924" spans="1:20" ht="48">
      <c r="A2924">
        <v>2922</v>
      </c>
      <c r="B2924" s="1" t="s">
        <v>2922</v>
      </c>
      <c r="C2924" s="1" t="s">
        <v>7032</v>
      </c>
      <c r="D2924" s="4">
        <v>500</v>
      </c>
      <c r="E2924" s="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3">
        <f t="shared" si="270"/>
        <v>1</v>
      </c>
      <c r="P2924" s="5">
        <f t="shared" si="271"/>
        <v>83.333333333333329</v>
      </c>
      <c r="Q2924" s="3" t="str">
        <f t="shared" si="272"/>
        <v>theater</v>
      </c>
      <c r="R2924" t="str">
        <f t="shared" si="273"/>
        <v>musical</v>
      </c>
      <c r="S2924" s="13">
        <f t="shared" si="274"/>
        <v>42097.874155092592</v>
      </c>
      <c r="T2924" s="13">
        <f t="shared" si="275"/>
        <v>42142.874155092592</v>
      </c>
    </row>
    <row r="2925" spans="1:20" ht="48">
      <c r="A2925">
        <v>2923</v>
      </c>
      <c r="B2925" s="1" t="s">
        <v>2923</v>
      </c>
      <c r="C2925" s="1" t="s">
        <v>7033</v>
      </c>
      <c r="D2925" s="4">
        <v>300</v>
      </c>
      <c r="E2925" s="4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3">
        <f t="shared" si="270"/>
        <v>1</v>
      </c>
      <c r="P2925" s="5">
        <f t="shared" si="271"/>
        <v>30</v>
      </c>
      <c r="Q2925" s="3" t="str">
        <f t="shared" si="272"/>
        <v>theater</v>
      </c>
      <c r="R2925" t="str">
        <f t="shared" si="273"/>
        <v>musical</v>
      </c>
      <c r="S2925" s="13">
        <f t="shared" si="274"/>
        <v>42013.15253472222</v>
      </c>
      <c r="T2925" s="13">
        <f t="shared" si="275"/>
        <v>42028.125</v>
      </c>
    </row>
    <row r="2926" spans="1:20" ht="48">
      <c r="A2926">
        <v>2924</v>
      </c>
      <c r="B2926" s="1" t="s">
        <v>2924</v>
      </c>
      <c r="C2926" s="1" t="s">
        <v>7034</v>
      </c>
      <c r="D2926" s="4">
        <v>25000</v>
      </c>
      <c r="E2926" s="4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3">
        <f t="shared" si="270"/>
        <v>1.032</v>
      </c>
      <c r="P2926" s="5">
        <f t="shared" si="271"/>
        <v>175.51020408163265</v>
      </c>
      <c r="Q2926" s="3" t="str">
        <f t="shared" si="272"/>
        <v>theater</v>
      </c>
      <c r="R2926" t="str">
        <f t="shared" si="273"/>
        <v>musical</v>
      </c>
      <c r="S2926" s="13">
        <f t="shared" si="274"/>
        <v>42103.556828703702</v>
      </c>
      <c r="T2926" s="13">
        <f t="shared" si="275"/>
        <v>42133.165972222225</v>
      </c>
    </row>
    <row r="2927" spans="1:20" ht="48">
      <c r="A2927">
        <v>2925</v>
      </c>
      <c r="B2927" s="1" t="s">
        <v>2925</v>
      </c>
      <c r="C2927" s="1" t="s">
        <v>7035</v>
      </c>
      <c r="D2927" s="4">
        <v>45000</v>
      </c>
      <c r="E2927" s="4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3">
        <f t="shared" si="270"/>
        <v>1.0244597777777777</v>
      </c>
      <c r="P2927" s="5">
        <f t="shared" si="271"/>
        <v>231.66175879396985</v>
      </c>
      <c r="Q2927" s="3" t="str">
        <f t="shared" si="272"/>
        <v>theater</v>
      </c>
      <c r="R2927" t="str">
        <f t="shared" si="273"/>
        <v>musical</v>
      </c>
      <c r="S2927" s="13">
        <f t="shared" si="274"/>
        <v>41863.584120370368</v>
      </c>
      <c r="T2927" s="13">
        <f t="shared" si="275"/>
        <v>41893.584120370368</v>
      </c>
    </row>
    <row r="2928" spans="1:20" ht="48">
      <c r="A2928">
        <v>2926</v>
      </c>
      <c r="B2928" s="1" t="s">
        <v>2926</v>
      </c>
      <c r="C2928" s="1" t="s">
        <v>7036</v>
      </c>
      <c r="D2928" s="4">
        <v>3000</v>
      </c>
      <c r="E2928" s="4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3">
        <f t="shared" si="270"/>
        <v>1.25</v>
      </c>
      <c r="P2928" s="5">
        <f t="shared" si="271"/>
        <v>75</v>
      </c>
      <c r="Q2928" s="3" t="str">
        <f t="shared" si="272"/>
        <v>theater</v>
      </c>
      <c r="R2928" t="str">
        <f t="shared" si="273"/>
        <v>musical</v>
      </c>
      <c r="S2928" s="13">
        <f t="shared" si="274"/>
        <v>42044.765960648147</v>
      </c>
      <c r="T2928" s="13">
        <f t="shared" si="275"/>
        <v>42058.765960648147</v>
      </c>
    </row>
    <row r="2929" spans="1:20" ht="48">
      <c r="A2929">
        <v>2927</v>
      </c>
      <c r="B2929" s="1" t="s">
        <v>2927</v>
      </c>
      <c r="C2929" s="1" t="s">
        <v>7037</v>
      </c>
      <c r="D2929" s="4">
        <v>1800</v>
      </c>
      <c r="E2929" s="4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3">
        <f t="shared" si="270"/>
        <v>1.3083333333333333</v>
      </c>
      <c r="P2929" s="5">
        <f t="shared" si="271"/>
        <v>112.14285714285714</v>
      </c>
      <c r="Q2929" s="3" t="str">
        <f t="shared" si="272"/>
        <v>theater</v>
      </c>
      <c r="R2929" t="str">
        <f t="shared" si="273"/>
        <v>musical</v>
      </c>
      <c r="S2929" s="13">
        <f t="shared" si="274"/>
        <v>41806.669317129628</v>
      </c>
      <c r="T2929" s="13">
        <f t="shared" si="275"/>
        <v>41835.208333333336</v>
      </c>
    </row>
    <row r="2930" spans="1:20" ht="32">
      <c r="A2930">
        <v>2928</v>
      </c>
      <c r="B2930" s="1" t="s">
        <v>2928</v>
      </c>
      <c r="C2930" s="1" t="s">
        <v>7038</v>
      </c>
      <c r="D2930" s="4">
        <v>1000</v>
      </c>
      <c r="E2930" s="4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3">
        <f t="shared" si="270"/>
        <v>1</v>
      </c>
      <c r="P2930" s="5">
        <f t="shared" si="271"/>
        <v>41.666666666666664</v>
      </c>
      <c r="Q2930" s="3" t="str">
        <f t="shared" si="272"/>
        <v>theater</v>
      </c>
      <c r="R2930" t="str">
        <f t="shared" si="273"/>
        <v>musical</v>
      </c>
      <c r="S2930" s="13">
        <f t="shared" si="274"/>
        <v>42403.998217592598</v>
      </c>
      <c r="T2930" s="13">
        <f t="shared" si="275"/>
        <v>42433.998217592598</v>
      </c>
    </row>
    <row r="2931" spans="1:20" ht="48">
      <c r="A2931">
        <v>2929</v>
      </c>
      <c r="B2931" s="1" t="s">
        <v>2929</v>
      </c>
      <c r="C2931" s="1" t="s">
        <v>7039</v>
      </c>
      <c r="D2931" s="4">
        <v>8000</v>
      </c>
      <c r="E2931" s="4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3">
        <f t="shared" si="270"/>
        <v>1.02069375</v>
      </c>
      <c r="P2931" s="5">
        <f t="shared" si="271"/>
        <v>255.17343750000001</v>
      </c>
      <c r="Q2931" s="3" t="str">
        <f t="shared" si="272"/>
        <v>theater</v>
      </c>
      <c r="R2931" t="str">
        <f t="shared" si="273"/>
        <v>musical</v>
      </c>
      <c r="S2931" s="13">
        <f t="shared" si="274"/>
        <v>41754.564328703702</v>
      </c>
      <c r="T2931" s="13">
        <f t="shared" si="275"/>
        <v>41784.564328703702</v>
      </c>
    </row>
    <row r="2932" spans="1:20" ht="48">
      <c r="A2932">
        <v>2930</v>
      </c>
      <c r="B2932" s="1" t="s">
        <v>2930</v>
      </c>
      <c r="C2932" s="1" t="s">
        <v>7040</v>
      </c>
      <c r="D2932" s="4">
        <v>10000</v>
      </c>
      <c r="E2932" s="4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3">
        <f t="shared" si="270"/>
        <v>1.0092000000000001</v>
      </c>
      <c r="P2932" s="5">
        <f t="shared" si="271"/>
        <v>162.7741935483871</v>
      </c>
      <c r="Q2932" s="3" t="str">
        <f t="shared" si="272"/>
        <v>theater</v>
      </c>
      <c r="R2932" t="str">
        <f t="shared" si="273"/>
        <v>musical</v>
      </c>
      <c r="S2932" s="13">
        <f t="shared" si="274"/>
        <v>42101.584074074075</v>
      </c>
      <c r="T2932" s="13">
        <f t="shared" si="275"/>
        <v>42131.584074074075</v>
      </c>
    </row>
    <row r="2933" spans="1:20" ht="48">
      <c r="A2933">
        <v>2931</v>
      </c>
      <c r="B2933" s="1" t="s">
        <v>2931</v>
      </c>
      <c r="C2933" s="1" t="s">
        <v>7041</v>
      </c>
      <c r="D2933" s="4">
        <v>750</v>
      </c>
      <c r="E2933" s="4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3">
        <f t="shared" si="270"/>
        <v>1.06</v>
      </c>
      <c r="P2933" s="5">
        <f t="shared" si="271"/>
        <v>88.333333333333329</v>
      </c>
      <c r="Q2933" s="3" t="str">
        <f t="shared" si="272"/>
        <v>theater</v>
      </c>
      <c r="R2933" t="str">
        <f t="shared" si="273"/>
        <v>musical</v>
      </c>
      <c r="S2933" s="13">
        <f t="shared" si="274"/>
        <v>41872.291238425925</v>
      </c>
      <c r="T2933" s="13">
        <f t="shared" si="275"/>
        <v>41897.255555555559</v>
      </c>
    </row>
    <row r="2934" spans="1:20" ht="48">
      <c r="A2934">
        <v>2932</v>
      </c>
      <c r="B2934" s="1" t="s">
        <v>2932</v>
      </c>
      <c r="C2934" s="1" t="s">
        <v>7042</v>
      </c>
      <c r="D2934" s="4">
        <v>3100</v>
      </c>
      <c r="E2934" s="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3">
        <f t="shared" si="270"/>
        <v>1.0509677419354839</v>
      </c>
      <c r="P2934" s="5">
        <f t="shared" si="271"/>
        <v>85.736842105263165</v>
      </c>
      <c r="Q2934" s="3" t="str">
        <f t="shared" si="272"/>
        <v>theater</v>
      </c>
      <c r="R2934" t="str">
        <f t="shared" si="273"/>
        <v>musical</v>
      </c>
      <c r="S2934" s="13">
        <f t="shared" si="274"/>
        <v>42025.164780092593</v>
      </c>
      <c r="T2934" s="13">
        <f t="shared" si="275"/>
        <v>42056.458333333328</v>
      </c>
    </row>
    <row r="2935" spans="1:20" ht="48">
      <c r="A2935">
        <v>2933</v>
      </c>
      <c r="B2935" s="1" t="s">
        <v>2933</v>
      </c>
      <c r="C2935" s="1" t="s">
        <v>7043</v>
      </c>
      <c r="D2935" s="4">
        <v>2500</v>
      </c>
      <c r="E2935" s="4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3">
        <f t="shared" si="270"/>
        <v>1.0276000000000001</v>
      </c>
      <c r="P2935" s="5">
        <f t="shared" si="271"/>
        <v>47.574074074074076</v>
      </c>
      <c r="Q2935" s="3" t="str">
        <f t="shared" si="272"/>
        <v>theater</v>
      </c>
      <c r="R2935" t="str">
        <f t="shared" si="273"/>
        <v>musical</v>
      </c>
      <c r="S2935" s="13">
        <f t="shared" si="274"/>
        <v>42495.956631944442</v>
      </c>
      <c r="T2935" s="13">
        <f t="shared" si="275"/>
        <v>42525.956631944442</v>
      </c>
    </row>
    <row r="2936" spans="1:20" ht="48">
      <c r="A2936">
        <v>2934</v>
      </c>
      <c r="B2936" s="1" t="s">
        <v>2934</v>
      </c>
      <c r="C2936" s="1" t="s">
        <v>7044</v>
      </c>
      <c r="D2936" s="4">
        <v>2500</v>
      </c>
      <c r="E2936" s="4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3">
        <f t="shared" si="270"/>
        <v>1.08</v>
      </c>
      <c r="P2936" s="5">
        <f t="shared" si="271"/>
        <v>72.972972972972968</v>
      </c>
      <c r="Q2936" s="3" t="str">
        <f t="shared" si="272"/>
        <v>theater</v>
      </c>
      <c r="R2936" t="str">
        <f t="shared" si="273"/>
        <v>musical</v>
      </c>
      <c r="S2936" s="13">
        <f t="shared" si="274"/>
        <v>41775.636157407411</v>
      </c>
      <c r="T2936" s="13">
        <f t="shared" si="275"/>
        <v>41805.636157407411</v>
      </c>
    </row>
    <row r="2937" spans="1:20" ht="48">
      <c r="A2937">
        <v>2935</v>
      </c>
      <c r="B2937" s="1" t="s">
        <v>2935</v>
      </c>
      <c r="C2937" s="1" t="s">
        <v>7045</v>
      </c>
      <c r="D2937" s="4">
        <v>3500</v>
      </c>
      <c r="E2937" s="4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3">
        <f t="shared" si="270"/>
        <v>1.0088571428571429</v>
      </c>
      <c r="P2937" s="5">
        <f t="shared" si="271"/>
        <v>90.538461538461533</v>
      </c>
      <c r="Q2937" s="3" t="str">
        <f t="shared" si="272"/>
        <v>theater</v>
      </c>
      <c r="R2937" t="str">
        <f t="shared" si="273"/>
        <v>musical</v>
      </c>
      <c r="S2937" s="13">
        <f t="shared" si="274"/>
        <v>42553.583425925928</v>
      </c>
      <c r="T2937" s="13">
        <f t="shared" si="275"/>
        <v>42611.708333333328</v>
      </c>
    </row>
    <row r="2938" spans="1:20" ht="48">
      <c r="A2938">
        <v>2936</v>
      </c>
      <c r="B2938" s="1" t="s">
        <v>2936</v>
      </c>
      <c r="C2938" s="1" t="s">
        <v>7046</v>
      </c>
      <c r="D2938" s="4">
        <v>1000</v>
      </c>
      <c r="E2938" s="4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3">
        <f t="shared" si="270"/>
        <v>1.28</v>
      </c>
      <c r="P2938" s="5">
        <f t="shared" si="271"/>
        <v>37.647058823529413</v>
      </c>
      <c r="Q2938" s="3" t="str">
        <f t="shared" si="272"/>
        <v>theater</v>
      </c>
      <c r="R2938" t="str">
        <f t="shared" si="273"/>
        <v>musical</v>
      </c>
      <c r="S2938" s="13">
        <f t="shared" si="274"/>
        <v>41912.650729166664</v>
      </c>
      <c r="T2938" s="13">
        <f t="shared" si="275"/>
        <v>41925.207638888889</v>
      </c>
    </row>
    <row r="2939" spans="1:20" ht="32">
      <c r="A2939">
        <v>2937</v>
      </c>
      <c r="B2939" s="1" t="s">
        <v>2937</v>
      </c>
      <c r="C2939" s="1" t="s">
        <v>7047</v>
      </c>
      <c r="D2939" s="4">
        <v>1500</v>
      </c>
      <c r="E2939" s="4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3">
        <f t="shared" si="270"/>
        <v>1.3333333333333333</v>
      </c>
      <c r="P2939" s="5">
        <f t="shared" si="271"/>
        <v>36.363636363636367</v>
      </c>
      <c r="Q2939" s="3" t="str">
        <f t="shared" si="272"/>
        <v>theater</v>
      </c>
      <c r="R2939" t="str">
        <f t="shared" si="273"/>
        <v>musical</v>
      </c>
      <c r="S2939" s="13">
        <f t="shared" si="274"/>
        <v>41803.457326388889</v>
      </c>
      <c r="T2939" s="13">
        <f t="shared" si="275"/>
        <v>41833.457326388889</v>
      </c>
    </row>
    <row r="2940" spans="1:20" ht="48">
      <c r="A2940">
        <v>2938</v>
      </c>
      <c r="B2940" s="1" t="s">
        <v>2938</v>
      </c>
      <c r="C2940" s="1" t="s">
        <v>7048</v>
      </c>
      <c r="D2940" s="4">
        <v>4000</v>
      </c>
      <c r="E2940" s="4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3">
        <f t="shared" si="270"/>
        <v>1.0137499999999999</v>
      </c>
      <c r="P2940" s="5">
        <f t="shared" si="271"/>
        <v>126.71875</v>
      </c>
      <c r="Q2940" s="3" t="str">
        <f t="shared" si="272"/>
        <v>theater</v>
      </c>
      <c r="R2940" t="str">
        <f t="shared" si="273"/>
        <v>musical</v>
      </c>
      <c r="S2940" s="13">
        <f t="shared" si="274"/>
        <v>42004.703865740739</v>
      </c>
      <c r="T2940" s="13">
        <f t="shared" si="275"/>
        <v>42034.703865740739</v>
      </c>
    </row>
    <row r="2941" spans="1:20" ht="48">
      <c r="A2941">
        <v>2939</v>
      </c>
      <c r="B2941" s="1" t="s">
        <v>2939</v>
      </c>
      <c r="C2941" s="1" t="s">
        <v>7049</v>
      </c>
      <c r="D2941" s="4">
        <v>8000</v>
      </c>
      <c r="E2941" s="4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3">
        <f t="shared" si="270"/>
        <v>1.0287500000000001</v>
      </c>
      <c r="P2941" s="5">
        <f t="shared" si="271"/>
        <v>329.2</v>
      </c>
      <c r="Q2941" s="3" t="str">
        <f t="shared" si="272"/>
        <v>theater</v>
      </c>
      <c r="R2941" t="str">
        <f t="shared" si="273"/>
        <v>musical</v>
      </c>
      <c r="S2941" s="13">
        <f t="shared" si="274"/>
        <v>41845.809166666666</v>
      </c>
      <c r="T2941" s="13">
        <f t="shared" si="275"/>
        <v>41879.041666666664</v>
      </c>
    </row>
    <row r="2942" spans="1:20" ht="48">
      <c r="A2942">
        <v>2940</v>
      </c>
      <c r="B2942" s="1" t="s">
        <v>2940</v>
      </c>
      <c r="C2942" s="1" t="s">
        <v>7050</v>
      </c>
      <c r="D2942" s="4">
        <v>2500</v>
      </c>
      <c r="E2942" s="4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3">
        <f t="shared" si="270"/>
        <v>1.0724</v>
      </c>
      <c r="P2942" s="5">
        <f t="shared" si="271"/>
        <v>81.242424242424249</v>
      </c>
      <c r="Q2942" s="3" t="str">
        <f t="shared" si="272"/>
        <v>theater</v>
      </c>
      <c r="R2942" t="str">
        <f t="shared" si="273"/>
        <v>musical</v>
      </c>
      <c r="S2942" s="13">
        <f t="shared" si="274"/>
        <v>41982.773356481484</v>
      </c>
      <c r="T2942" s="13">
        <f t="shared" si="275"/>
        <v>42022.773356481484</v>
      </c>
    </row>
    <row r="2943" spans="1:20" ht="48">
      <c r="A2943">
        <v>2941</v>
      </c>
      <c r="B2943" s="1" t="s">
        <v>2941</v>
      </c>
      <c r="C2943" s="1" t="s">
        <v>7051</v>
      </c>
      <c r="D2943" s="4">
        <v>25000</v>
      </c>
      <c r="E2943" s="4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3">
        <f t="shared" si="270"/>
        <v>4.0000000000000003E-5</v>
      </c>
      <c r="P2943" s="5">
        <f t="shared" si="271"/>
        <v>1</v>
      </c>
      <c r="Q2943" s="3" t="str">
        <f t="shared" si="272"/>
        <v>theater</v>
      </c>
      <c r="R2943" t="str">
        <f t="shared" si="273"/>
        <v>spaces</v>
      </c>
      <c r="S2943" s="13">
        <f t="shared" si="274"/>
        <v>42034.960127314815</v>
      </c>
      <c r="T2943" s="13">
        <f t="shared" si="275"/>
        <v>42064.960127314815</v>
      </c>
    </row>
    <row r="2944" spans="1:20" ht="48">
      <c r="A2944">
        <v>2942</v>
      </c>
      <c r="B2944" s="1" t="s">
        <v>2942</v>
      </c>
      <c r="C2944" s="1" t="s">
        <v>7052</v>
      </c>
      <c r="D2944" s="4">
        <v>200000</v>
      </c>
      <c r="E2944" s="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3">
        <f t="shared" si="270"/>
        <v>0.20424999999999999</v>
      </c>
      <c r="P2944" s="5">
        <f t="shared" si="271"/>
        <v>202.22772277227722</v>
      </c>
      <c r="Q2944" s="3" t="str">
        <f t="shared" si="272"/>
        <v>theater</v>
      </c>
      <c r="R2944" t="str">
        <f t="shared" si="273"/>
        <v>spaces</v>
      </c>
      <c r="S2944" s="13">
        <f t="shared" si="274"/>
        <v>42334.803923611107</v>
      </c>
      <c r="T2944" s="13">
        <f t="shared" si="275"/>
        <v>42354.845833333333</v>
      </c>
    </row>
    <row r="2945" spans="1:20" ht="48">
      <c r="A2945">
        <v>2943</v>
      </c>
      <c r="B2945" s="1" t="s">
        <v>2943</v>
      </c>
      <c r="C2945" s="1" t="s">
        <v>7053</v>
      </c>
      <c r="D2945" s="4">
        <v>3000</v>
      </c>
      <c r="E2945" s="4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3">
        <f t="shared" si="270"/>
        <v>0</v>
      </c>
      <c r="P2945" s="5" t="e">
        <f t="shared" si="271"/>
        <v>#DIV/0!</v>
      </c>
      <c r="Q2945" s="3" t="str">
        <f t="shared" si="272"/>
        <v>theater</v>
      </c>
      <c r="R2945" t="str">
        <f t="shared" si="273"/>
        <v>spaces</v>
      </c>
      <c r="S2945" s="13">
        <f t="shared" si="274"/>
        <v>42077.129398148143</v>
      </c>
      <c r="T2945" s="13">
        <f t="shared" si="275"/>
        <v>42107.129398148143</v>
      </c>
    </row>
    <row r="2946" spans="1:20" ht="32">
      <c r="A2946">
        <v>2944</v>
      </c>
      <c r="B2946" s="1" t="s">
        <v>2944</v>
      </c>
      <c r="C2946" s="1" t="s">
        <v>7054</v>
      </c>
      <c r="D2946" s="4">
        <v>10000</v>
      </c>
      <c r="E2946" s="4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3">
        <f t="shared" si="270"/>
        <v>0.01</v>
      </c>
      <c r="P2946" s="5">
        <f t="shared" si="271"/>
        <v>100</v>
      </c>
      <c r="Q2946" s="3" t="str">
        <f t="shared" si="272"/>
        <v>theater</v>
      </c>
      <c r="R2946" t="str">
        <f t="shared" si="273"/>
        <v>spaces</v>
      </c>
      <c r="S2946" s="13">
        <f t="shared" si="274"/>
        <v>42132.9143287037</v>
      </c>
      <c r="T2946" s="13">
        <f t="shared" si="275"/>
        <v>42162.9143287037</v>
      </c>
    </row>
    <row r="2947" spans="1:20" ht="48">
      <c r="A2947">
        <v>2945</v>
      </c>
      <c r="B2947" s="1" t="s">
        <v>2945</v>
      </c>
      <c r="C2947" s="1" t="s">
        <v>7055</v>
      </c>
      <c r="D2947" s="4">
        <v>50000</v>
      </c>
      <c r="E2947" s="4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3">
        <f t="shared" ref="O2947:O3010" si="276">E2947/D2947</f>
        <v>0</v>
      </c>
      <c r="P2947" s="5" t="e">
        <f t="shared" ref="P2947:P3010" si="277">E2947/L2947</f>
        <v>#DIV/0!</v>
      </c>
      <c r="Q2947" s="3" t="str">
        <f t="shared" ref="Q2947:Q3010" si="278">LEFT(N2947,SEARCH("/",N2947)-1)</f>
        <v>theater</v>
      </c>
      <c r="R2947" t="str">
        <f t="shared" ref="R2947:R3010" si="279">RIGHT(N2947,LEN(N2947)-SEARCH("/",N2947))</f>
        <v>spaces</v>
      </c>
      <c r="S2947" s="13">
        <f t="shared" ref="S2947:S3010" si="280">(((J2947/60)/60)/24)+DATE(1970,1,1)</f>
        <v>42118.139583333337</v>
      </c>
      <c r="T2947" s="13">
        <f t="shared" ref="T2947:T3010" si="281">(((I2947/60)/60)/24)+DATE(1970,1,1)</f>
        <v>42148.139583333337</v>
      </c>
    </row>
    <row r="2948" spans="1:20" ht="48">
      <c r="A2948">
        <v>2946</v>
      </c>
      <c r="B2948" s="1" t="s">
        <v>2946</v>
      </c>
      <c r="C2948" s="1" t="s">
        <v>7056</v>
      </c>
      <c r="D2948" s="4">
        <v>2000</v>
      </c>
      <c r="E2948" s="4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3">
        <f t="shared" si="276"/>
        <v>1E-3</v>
      </c>
      <c r="P2948" s="5">
        <f t="shared" si="277"/>
        <v>1</v>
      </c>
      <c r="Q2948" s="3" t="str">
        <f t="shared" si="278"/>
        <v>theater</v>
      </c>
      <c r="R2948" t="str">
        <f t="shared" si="279"/>
        <v>spaces</v>
      </c>
      <c r="S2948" s="13">
        <f t="shared" si="280"/>
        <v>42567.531157407408</v>
      </c>
      <c r="T2948" s="13">
        <f t="shared" si="281"/>
        <v>42597.531157407408</v>
      </c>
    </row>
    <row r="2949" spans="1:20" ht="48">
      <c r="A2949">
        <v>2947</v>
      </c>
      <c r="B2949" s="1" t="s">
        <v>2947</v>
      </c>
      <c r="C2949" s="1" t="s">
        <v>7057</v>
      </c>
      <c r="D2949" s="4">
        <v>25000</v>
      </c>
      <c r="E2949" s="4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3">
        <f t="shared" si="276"/>
        <v>4.2880000000000001E-2</v>
      </c>
      <c r="P2949" s="5">
        <f t="shared" si="277"/>
        <v>82.461538461538467</v>
      </c>
      <c r="Q2949" s="3" t="str">
        <f t="shared" si="278"/>
        <v>theater</v>
      </c>
      <c r="R2949" t="str">
        <f t="shared" si="279"/>
        <v>spaces</v>
      </c>
      <c r="S2949" s="13">
        <f t="shared" si="280"/>
        <v>42649.562118055561</v>
      </c>
      <c r="T2949" s="13">
        <f t="shared" si="281"/>
        <v>42698.715972222228</v>
      </c>
    </row>
    <row r="2950" spans="1:20" ht="48">
      <c r="A2950">
        <v>2948</v>
      </c>
      <c r="B2950" s="1" t="s">
        <v>2948</v>
      </c>
      <c r="C2950" s="1" t="s">
        <v>7058</v>
      </c>
      <c r="D2950" s="4">
        <v>500000</v>
      </c>
      <c r="E2950" s="4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3">
        <f t="shared" si="276"/>
        <v>4.8000000000000001E-5</v>
      </c>
      <c r="P2950" s="5">
        <f t="shared" si="277"/>
        <v>2.6666666666666665</v>
      </c>
      <c r="Q2950" s="3" t="str">
        <f t="shared" si="278"/>
        <v>theater</v>
      </c>
      <c r="R2950" t="str">
        <f t="shared" si="279"/>
        <v>spaces</v>
      </c>
      <c r="S2950" s="13">
        <f t="shared" si="280"/>
        <v>42097.649224537032</v>
      </c>
      <c r="T2950" s="13">
        <f t="shared" si="281"/>
        <v>42157.649224537032</v>
      </c>
    </row>
    <row r="2951" spans="1:20" ht="48">
      <c r="A2951">
        <v>2949</v>
      </c>
      <c r="B2951" s="1" t="s">
        <v>2949</v>
      </c>
      <c r="C2951" s="1" t="s">
        <v>7059</v>
      </c>
      <c r="D2951" s="4">
        <v>1000</v>
      </c>
      <c r="E2951" s="4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3">
        <f t="shared" si="276"/>
        <v>2.5000000000000001E-2</v>
      </c>
      <c r="P2951" s="5">
        <f t="shared" si="277"/>
        <v>12.5</v>
      </c>
      <c r="Q2951" s="3" t="str">
        <f t="shared" si="278"/>
        <v>theater</v>
      </c>
      <c r="R2951" t="str">
        <f t="shared" si="279"/>
        <v>spaces</v>
      </c>
      <c r="S2951" s="13">
        <f t="shared" si="280"/>
        <v>42297.823113425926</v>
      </c>
      <c r="T2951" s="13">
        <f t="shared" si="281"/>
        <v>42327.864780092597</v>
      </c>
    </row>
    <row r="2952" spans="1:20" ht="48">
      <c r="A2952">
        <v>2950</v>
      </c>
      <c r="B2952" s="1" t="s">
        <v>2950</v>
      </c>
      <c r="C2952" s="1" t="s">
        <v>7060</v>
      </c>
      <c r="D2952" s="4">
        <v>5000000</v>
      </c>
      <c r="E2952" s="4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3">
        <f t="shared" si="276"/>
        <v>0</v>
      </c>
      <c r="P2952" s="5" t="e">
        <f t="shared" si="277"/>
        <v>#DIV/0!</v>
      </c>
      <c r="Q2952" s="3" t="str">
        <f t="shared" si="278"/>
        <v>theater</v>
      </c>
      <c r="R2952" t="str">
        <f t="shared" si="279"/>
        <v>spaces</v>
      </c>
      <c r="S2952" s="13">
        <f t="shared" si="280"/>
        <v>42362.36518518519</v>
      </c>
      <c r="T2952" s="13">
        <f t="shared" si="281"/>
        <v>42392.36518518519</v>
      </c>
    </row>
    <row r="2953" spans="1:20" ht="64">
      <c r="A2953">
        <v>2951</v>
      </c>
      <c r="B2953" s="1" t="s">
        <v>2951</v>
      </c>
      <c r="C2953" s="1" t="s">
        <v>7061</v>
      </c>
      <c r="D2953" s="4">
        <v>50000</v>
      </c>
      <c r="E2953" s="4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3">
        <f t="shared" si="276"/>
        <v>2.1919999999999999E-2</v>
      </c>
      <c r="P2953" s="5">
        <f t="shared" si="277"/>
        <v>18.896551724137932</v>
      </c>
      <c r="Q2953" s="3" t="str">
        <f t="shared" si="278"/>
        <v>theater</v>
      </c>
      <c r="R2953" t="str">
        <f t="shared" si="279"/>
        <v>spaces</v>
      </c>
      <c r="S2953" s="13">
        <f t="shared" si="280"/>
        <v>41872.802928240737</v>
      </c>
      <c r="T2953" s="13">
        <f t="shared" si="281"/>
        <v>41917.802928240737</v>
      </c>
    </row>
    <row r="2954" spans="1:20" ht="48">
      <c r="A2954">
        <v>2952</v>
      </c>
      <c r="B2954" s="1" t="s">
        <v>2952</v>
      </c>
      <c r="C2954" s="1" t="s">
        <v>7062</v>
      </c>
      <c r="D2954" s="4">
        <v>20000</v>
      </c>
      <c r="E2954" s="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3">
        <f t="shared" si="276"/>
        <v>8.0250000000000002E-2</v>
      </c>
      <c r="P2954" s="5">
        <f t="shared" si="277"/>
        <v>200.625</v>
      </c>
      <c r="Q2954" s="3" t="str">
        <f t="shared" si="278"/>
        <v>theater</v>
      </c>
      <c r="R2954" t="str">
        <f t="shared" si="279"/>
        <v>spaces</v>
      </c>
      <c r="S2954" s="13">
        <f t="shared" si="280"/>
        <v>42628.690266203703</v>
      </c>
      <c r="T2954" s="13">
        <f t="shared" si="281"/>
        <v>42660.166666666672</v>
      </c>
    </row>
    <row r="2955" spans="1:20" ht="48">
      <c r="A2955">
        <v>2953</v>
      </c>
      <c r="B2955" s="1" t="s">
        <v>2953</v>
      </c>
      <c r="C2955" s="1" t="s">
        <v>7063</v>
      </c>
      <c r="D2955" s="4">
        <v>400000</v>
      </c>
      <c r="E2955" s="4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3">
        <f t="shared" si="276"/>
        <v>1.5125E-3</v>
      </c>
      <c r="P2955" s="5">
        <f t="shared" si="277"/>
        <v>201.66666666666666</v>
      </c>
      <c r="Q2955" s="3" t="str">
        <f t="shared" si="278"/>
        <v>theater</v>
      </c>
      <c r="R2955" t="str">
        <f t="shared" si="279"/>
        <v>spaces</v>
      </c>
      <c r="S2955" s="13">
        <f t="shared" si="280"/>
        <v>42255.791909722218</v>
      </c>
      <c r="T2955" s="13">
        <f t="shared" si="281"/>
        <v>42285.791909722218</v>
      </c>
    </row>
    <row r="2956" spans="1:20" ht="48">
      <c r="A2956">
        <v>2954</v>
      </c>
      <c r="B2956" s="1" t="s">
        <v>2954</v>
      </c>
      <c r="C2956" s="1" t="s">
        <v>7064</v>
      </c>
      <c r="D2956" s="4">
        <v>15000</v>
      </c>
      <c r="E2956" s="4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3">
        <f t="shared" si="276"/>
        <v>0</v>
      </c>
      <c r="P2956" s="5" t="e">
        <f t="shared" si="277"/>
        <v>#DIV/0!</v>
      </c>
      <c r="Q2956" s="3" t="str">
        <f t="shared" si="278"/>
        <v>theater</v>
      </c>
      <c r="R2956" t="str">
        <f t="shared" si="279"/>
        <v>spaces</v>
      </c>
      <c r="S2956" s="13">
        <f t="shared" si="280"/>
        <v>42790.583368055552</v>
      </c>
      <c r="T2956" s="13">
        <f t="shared" si="281"/>
        <v>42810.541701388895</v>
      </c>
    </row>
    <row r="2957" spans="1:20" ht="32">
      <c r="A2957">
        <v>2955</v>
      </c>
      <c r="B2957" s="1" t="s">
        <v>2955</v>
      </c>
      <c r="C2957" s="1" t="s">
        <v>7065</v>
      </c>
      <c r="D2957" s="4">
        <v>1200</v>
      </c>
      <c r="E2957" s="4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3">
        <f t="shared" si="276"/>
        <v>0.59583333333333333</v>
      </c>
      <c r="P2957" s="5">
        <f t="shared" si="277"/>
        <v>65</v>
      </c>
      <c r="Q2957" s="3" t="str">
        <f t="shared" si="278"/>
        <v>theater</v>
      </c>
      <c r="R2957" t="str">
        <f t="shared" si="279"/>
        <v>spaces</v>
      </c>
      <c r="S2957" s="13">
        <f t="shared" si="280"/>
        <v>42141.741307870368</v>
      </c>
      <c r="T2957" s="13">
        <f t="shared" si="281"/>
        <v>42171.741307870368</v>
      </c>
    </row>
    <row r="2958" spans="1:20" ht="48">
      <c r="A2958">
        <v>2956</v>
      </c>
      <c r="B2958" s="1" t="s">
        <v>2956</v>
      </c>
      <c r="C2958" s="1" t="s">
        <v>7066</v>
      </c>
      <c r="D2958" s="4">
        <v>7900</v>
      </c>
      <c r="E2958" s="4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3">
        <f t="shared" si="276"/>
        <v>0.16734177215189874</v>
      </c>
      <c r="P2958" s="5">
        <f t="shared" si="277"/>
        <v>66.099999999999994</v>
      </c>
      <c r="Q2958" s="3" t="str">
        <f t="shared" si="278"/>
        <v>theater</v>
      </c>
      <c r="R2958" t="str">
        <f t="shared" si="279"/>
        <v>spaces</v>
      </c>
      <c r="S2958" s="13">
        <f t="shared" si="280"/>
        <v>42464.958912037036</v>
      </c>
      <c r="T2958" s="13">
        <f t="shared" si="281"/>
        <v>42494.958912037036</v>
      </c>
    </row>
    <row r="2959" spans="1:20" ht="48">
      <c r="A2959">
        <v>2957</v>
      </c>
      <c r="B2959" s="1" t="s">
        <v>2957</v>
      </c>
      <c r="C2959" s="1" t="s">
        <v>7067</v>
      </c>
      <c r="D2959" s="4">
        <v>15000</v>
      </c>
      <c r="E2959" s="4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3">
        <f t="shared" si="276"/>
        <v>1.8666666666666668E-2</v>
      </c>
      <c r="P2959" s="5">
        <f t="shared" si="277"/>
        <v>93.333333333333329</v>
      </c>
      <c r="Q2959" s="3" t="str">
        <f t="shared" si="278"/>
        <v>theater</v>
      </c>
      <c r="R2959" t="str">
        <f t="shared" si="279"/>
        <v>spaces</v>
      </c>
      <c r="S2959" s="13">
        <f t="shared" si="280"/>
        <v>42031.011249999996</v>
      </c>
      <c r="T2959" s="13">
        <f t="shared" si="281"/>
        <v>42090.969583333332</v>
      </c>
    </row>
    <row r="2960" spans="1:20" ht="48">
      <c r="A2960">
        <v>2958</v>
      </c>
      <c r="B2960" s="1" t="s">
        <v>2958</v>
      </c>
      <c r="C2960" s="1" t="s">
        <v>7068</v>
      </c>
      <c r="D2960" s="4">
        <v>80000</v>
      </c>
      <c r="E2960" s="4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3">
        <f t="shared" si="276"/>
        <v>0</v>
      </c>
      <c r="P2960" s="5" t="e">
        <f t="shared" si="277"/>
        <v>#DIV/0!</v>
      </c>
      <c r="Q2960" s="3" t="str">
        <f t="shared" si="278"/>
        <v>theater</v>
      </c>
      <c r="R2960" t="str">
        <f t="shared" si="279"/>
        <v>spaces</v>
      </c>
      <c r="S2960" s="13">
        <f t="shared" si="280"/>
        <v>42438.779131944444</v>
      </c>
      <c r="T2960" s="13">
        <f t="shared" si="281"/>
        <v>42498.73746527778</v>
      </c>
    </row>
    <row r="2961" spans="1:20" ht="48">
      <c r="A2961">
        <v>2959</v>
      </c>
      <c r="B2961" s="1" t="s">
        <v>2959</v>
      </c>
      <c r="C2961" s="1" t="s">
        <v>7069</v>
      </c>
      <c r="D2961" s="4">
        <v>10000</v>
      </c>
      <c r="E2961" s="4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3">
        <f t="shared" si="276"/>
        <v>0</v>
      </c>
      <c r="P2961" s="5" t="e">
        <f t="shared" si="277"/>
        <v>#DIV/0!</v>
      </c>
      <c r="Q2961" s="3" t="str">
        <f t="shared" si="278"/>
        <v>theater</v>
      </c>
      <c r="R2961" t="str">
        <f t="shared" si="279"/>
        <v>spaces</v>
      </c>
      <c r="S2961" s="13">
        <f t="shared" si="280"/>
        <v>42498.008391203708</v>
      </c>
      <c r="T2961" s="13">
        <f t="shared" si="281"/>
        <v>42528.008391203708</v>
      </c>
    </row>
    <row r="2962" spans="1:20" ht="48">
      <c r="A2962">
        <v>2960</v>
      </c>
      <c r="B2962" s="1" t="s">
        <v>2960</v>
      </c>
      <c r="C2962" s="1" t="s">
        <v>7070</v>
      </c>
      <c r="D2962" s="4">
        <v>30000000</v>
      </c>
      <c r="E2962" s="4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3">
        <f t="shared" si="276"/>
        <v>0</v>
      </c>
      <c r="P2962" s="5" t="e">
        <f t="shared" si="277"/>
        <v>#DIV/0!</v>
      </c>
      <c r="Q2962" s="3" t="str">
        <f t="shared" si="278"/>
        <v>theater</v>
      </c>
      <c r="R2962" t="str">
        <f t="shared" si="279"/>
        <v>spaces</v>
      </c>
      <c r="S2962" s="13">
        <f t="shared" si="280"/>
        <v>41863.757210648146</v>
      </c>
      <c r="T2962" s="13">
        <f t="shared" si="281"/>
        <v>41893.757210648146</v>
      </c>
    </row>
    <row r="2963" spans="1:20" ht="48">
      <c r="A2963">
        <v>2961</v>
      </c>
      <c r="B2963" s="1" t="s">
        <v>2961</v>
      </c>
      <c r="C2963" s="1" t="s">
        <v>7071</v>
      </c>
      <c r="D2963" s="4">
        <v>5000</v>
      </c>
      <c r="E2963" s="4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3">
        <f t="shared" si="276"/>
        <v>1.0962000000000001</v>
      </c>
      <c r="P2963" s="5">
        <f t="shared" si="277"/>
        <v>50.75</v>
      </c>
      <c r="Q2963" s="3" t="str">
        <f t="shared" si="278"/>
        <v>theater</v>
      </c>
      <c r="R2963" t="str">
        <f t="shared" si="279"/>
        <v>plays</v>
      </c>
      <c r="S2963" s="13">
        <f t="shared" si="280"/>
        <v>42061.212488425925</v>
      </c>
      <c r="T2963" s="13">
        <f t="shared" si="281"/>
        <v>42089.166666666672</v>
      </c>
    </row>
    <row r="2964" spans="1:20" ht="48">
      <c r="A2964">
        <v>2962</v>
      </c>
      <c r="B2964" s="1" t="s">
        <v>2962</v>
      </c>
      <c r="C2964" s="1" t="s">
        <v>7072</v>
      </c>
      <c r="D2964" s="4">
        <v>1000</v>
      </c>
      <c r="E2964" s="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3">
        <f t="shared" si="276"/>
        <v>1.218</v>
      </c>
      <c r="P2964" s="5">
        <f t="shared" si="277"/>
        <v>60.9</v>
      </c>
      <c r="Q2964" s="3" t="str">
        <f t="shared" si="278"/>
        <v>theater</v>
      </c>
      <c r="R2964" t="str">
        <f t="shared" si="279"/>
        <v>plays</v>
      </c>
      <c r="S2964" s="13">
        <f t="shared" si="280"/>
        <v>42036.24428240741</v>
      </c>
      <c r="T2964" s="13">
        <f t="shared" si="281"/>
        <v>42064.290972222225</v>
      </c>
    </row>
    <row r="2965" spans="1:20" ht="64">
      <c r="A2965">
        <v>2963</v>
      </c>
      <c r="B2965" s="1" t="s">
        <v>2963</v>
      </c>
      <c r="C2965" s="1" t="s">
        <v>7073</v>
      </c>
      <c r="D2965" s="4">
        <v>10000</v>
      </c>
      <c r="E2965" s="4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3">
        <f t="shared" si="276"/>
        <v>1.0685</v>
      </c>
      <c r="P2965" s="5">
        <f t="shared" si="277"/>
        <v>109.03061224489795</v>
      </c>
      <c r="Q2965" s="3" t="str">
        <f t="shared" si="278"/>
        <v>theater</v>
      </c>
      <c r="R2965" t="str">
        <f t="shared" si="279"/>
        <v>plays</v>
      </c>
      <c r="S2965" s="13">
        <f t="shared" si="280"/>
        <v>42157.470185185186</v>
      </c>
      <c r="T2965" s="13">
        <f t="shared" si="281"/>
        <v>42187.470185185186</v>
      </c>
    </row>
    <row r="2966" spans="1:20" ht="48">
      <c r="A2966">
        <v>2964</v>
      </c>
      <c r="B2966" s="1" t="s">
        <v>2964</v>
      </c>
      <c r="C2966" s="1" t="s">
        <v>7074</v>
      </c>
      <c r="D2966" s="4">
        <v>5000</v>
      </c>
      <c r="E2966" s="4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3">
        <f t="shared" si="276"/>
        <v>1.0071379999999999</v>
      </c>
      <c r="P2966" s="5">
        <f t="shared" si="277"/>
        <v>25.692295918367346</v>
      </c>
      <c r="Q2966" s="3" t="str">
        <f t="shared" si="278"/>
        <v>theater</v>
      </c>
      <c r="R2966" t="str">
        <f t="shared" si="279"/>
        <v>plays</v>
      </c>
      <c r="S2966" s="13">
        <f t="shared" si="280"/>
        <v>41827.909942129627</v>
      </c>
      <c r="T2966" s="13">
        <f t="shared" si="281"/>
        <v>41857.897222222222</v>
      </c>
    </row>
    <row r="2967" spans="1:20" ht="48">
      <c r="A2967">
        <v>2965</v>
      </c>
      <c r="B2967" s="1" t="s">
        <v>2965</v>
      </c>
      <c r="C2967" s="1" t="s">
        <v>7075</v>
      </c>
      <c r="D2967" s="4">
        <v>1500</v>
      </c>
      <c r="E2967" s="4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3">
        <f t="shared" si="276"/>
        <v>1.0900000000000001</v>
      </c>
      <c r="P2967" s="5">
        <f t="shared" si="277"/>
        <v>41.92307692307692</v>
      </c>
      <c r="Q2967" s="3" t="str">
        <f t="shared" si="278"/>
        <v>theater</v>
      </c>
      <c r="R2967" t="str">
        <f t="shared" si="279"/>
        <v>plays</v>
      </c>
      <c r="S2967" s="13">
        <f t="shared" si="280"/>
        <v>42162.729548611111</v>
      </c>
      <c r="T2967" s="13">
        <f t="shared" si="281"/>
        <v>42192.729548611111</v>
      </c>
    </row>
    <row r="2968" spans="1:20" ht="48">
      <c r="A2968">
        <v>2966</v>
      </c>
      <c r="B2968" s="1" t="s">
        <v>2966</v>
      </c>
      <c r="C2968" s="1" t="s">
        <v>7076</v>
      </c>
      <c r="D2968" s="4">
        <v>10000</v>
      </c>
      <c r="E2968" s="4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3">
        <f t="shared" si="276"/>
        <v>1.1363000000000001</v>
      </c>
      <c r="P2968" s="5">
        <f t="shared" si="277"/>
        <v>88.7734375</v>
      </c>
      <c r="Q2968" s="3" t="str">
        <f t="shared" si="278"/>
        <v>theater</v>
      </c>
      <c r="R2968" t="str">
        <f t="shared" si="279"/>
        <v>plays</v>
      </c>
      <c r="S2968" s="13">
        <f t="shared" si="280"/>
        <v>42233.738564814819</v>
      </c>
      <c r="T2968" s="13">
        <f t="shared" si="281"/>
        <v>42263.738564814819</v>
      </c>
    </row>
    <row r="2969" spans="1:20" ht="48">
      <c r="A2969">
        <v>2967</v>
      </c>
      <c r="B2969" s="1" t="s">
        <v>2967</v>
      </c>
      <c r="C2969" s="1" t="s">
        <v>7077</v>
      </c>
      <c r="D2969" s="4">
        <v>5000</v>
      </c>
      <c r="E2969" s="4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3">
        <f t="shared" si="276"/>
        <v>1.1392</v>
      </c>
      <c r="P2969" s="5">
        <f t="shared" si="277"/>
        <v>80.225352112676063</v>
      </c>
      <c r="Q2969" s="3" t="str">
        <f t="shared" si="278"/>
        <v>theater</v>
      </c>
      <c r="R2969" t="str">
        <f t="shared" si="279"/>
        <v>plays</v>
      </c>
      <c r="S2969" s="13">
        <f t="shared" si="280"/>
        <v>42042.197824074072</v>
      </c>
      <c r="T2969" s="13">
        <f t="shared" si="281"/>
        <v>42072.156157407408</v>
      </c>
    </row>
    <row r="2970" spans="1:20" ht="32">
      <c r="A2970">
        <v>2968</v>
      </c>
      <c r="B2970" s="1" t="s">
        <v>2968</v>
      </c>
      <c r="C2970" s="1" t="s">
        <v>7078</v>
      </c>
      <c r="D2970" s="4">
        <v>3500</v>
      </c>
      <c r="E2970" s="4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3">
        <f t="shared" si="276"/>
        <v>1.06</v>
      </c>
      <c r="P2970" s="5">
        <f t="shared" si="277"/>
        <v>78.936170212765958</v>
      </c>
      <c r="Q2970" s="3" t="str">
        <f t="shared" si="278"/>
        <v>theater</v>
      </c>
      <c r="R2970" t="str">
        <f t="shared" si="279"/>
        <v>plays</v>
      </c>
      <c r="S2970" s="13">
        <f t="shared" si="280"/>
        <v>42585.523842592593</v>
      </c>
      <c r="T2970" s="13">
        <f t="shared" si="281"/>
        <v>42599.165972222225</v>
      </c>
    </row>
    <row r="2971" spans="1:20" ht="48">
      <c r="A2971">
        <v>2969</v>
      </c>
      <c r="B2971" s="1" t="s">
        <v>2969</v>
      </c>
      <c r="C2971" s="1" t="s">
        <v>7079</v>
      </c>
      <c r="D2971" s="4">
        <v>1000</v>
      </c>
      <c r="E2971" s="4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3">
        <f t="shared" si="276"/>
        <v>1.625</v>
      </c>
      <c r="P2971" s="5">
        <f t="shared" si="277"/>
        <v>95.588235294117652</v>
      </c>
      <c r="Q2971" s="3" t="str">
        <f t="shared" si="278"/>
        <v>theater</v>
      </c>
      <c r="R2971" t="str">
        <f t="shared" si="279"/>
        <v>plays</v>
      </c>
      <c r="S2971" s="13">
        <f t="shared" si="280"/>
        <v>42097.786493055552</v>
      </c>
      <c r="T2971" s="13">
        <f t="shared" si="281"/>
        <v>42127.952083333337</v>
      </c>
    </row>
    <row r="2972" spans="1:20" ht="48">
      <c r="A2972">
        <v>2970</v>
      </c>
      <c r="B2972" s="1" t="s">
        <v>2970</v>
      </c>
      <c r="C2972" s="1" t="s">
        <v>7080</v>
      </c>
      <c r="D2972" s="4">
        <v>6000</v>
      </c>
      <c r="E2972" s="4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3">
        <f t="shared" si="276"/>
        <v>1.06</v>
      </c>
      <c r="P2972" s="5">
        <f t="shared" si="277"/>
        <v>69.890109890109883</v>
      </c>
      <c r="Q2972" s="3" t="str">
        <f t="shared" si="278"/>
        <v>theater</v>
      </c>
      <c r="R2972" t="str">
        <f t="shared" si="279"/>
        <v>plays</v>
      </c>
      <c r="S2972" s="13">
        <f t="shared" si="280"/>
        <v>41808.669571759259</v>
      </c>
      <c r="T2972" s="13">
        <f t="shared" si="281"/>
        <v>41838.669571759259</v>
      </c>
    </row>
    <row r="2973" spans="1:20" ht="48">
      <c r="A2973">
        <v>2971</v>
      </c>
      <c r="B2973" s="1" t="s">
        <v>2971</v>
      </c>
      <c r="C2973" s="1" t="s">
        <v>7081</v>
      </c>
      <c r="D2973" s="4">
        <v>3200</v>
      </c>
      <c r="E2973" s="4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3">
        <f t="shared" si="276"/>
        <v>1.0015624999999999</v>
      </c>
      <c r="P2973" s="5">
        <f t="shared" si="277"/>
        <v>74.534883720930239</v>
      </c>
      <c r="Q2973" s="3" t="str">
        <f t="shared" si="278"/>
        <v>theater</v>
      </c>
      <c r="R2973" t="str">
        <f t="shared" si="279"/>
        <v>plays</v>
      </c>
      <c r="S2973" s="13">
        <f t="shared" si="280"/>
        <v>41852.658310185187</v>
      </c>
      <c r="T2973" s="13">
        <f t="shared" si="281"/>
        <v>41882.658310185187</v>
      </c>
    </row>
    <row r="2974" spans="1:20" ht="32">
      <c r="A2974">
        <v>2972</v>
      </c>
      <c r="B2974" s="1" t="s">
        <v>2972</v>
      </c>
      <c r="C2974" s="1" t="s">
        <v>7082</v>
      </c>
      <c r="D2974" s="4">
        <v>2000</v>
      </c>
      <c r="E2974" s="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3">
        <f t="shared" si="276"/>
        <v>1.0535000000000001</v>
      </c>
      <c r="P2974" s="5">
        <f t="shared" si="277"/>
        <v>123.94117647058823</v>
      </c>
      <c r="Q2974" s="3" t="str">
        <f t="shared" si="278"/>
        <v>theater</v>
      </c>
      <c r="R2974" t="str">
        <f t="shared" si="279"/>
        <v>plays</v>
      </c>
      <c r="S2974" s="13">
        <f t="shared" si="280"/>
        <v>42694.110185185185</v>
      </c>
      <c r="T2974" s="13">
        <f t="shared" si="281"/>
        <v>42709.041666666672</v>
      </c>
    </row>
    <row r="2975" spans="1:20" ht="48">
      <c r="A2975">
        <v>2973</v>
      </c>
      <c r="B2975" s="1" t="s">
        <v>2973</v>
      </c>
      <c r="C2975" s="1" t="s">
        <v>7083</v>
      </c>
      <c r="D2975" s="4">
        <v>5000</v>
      </c>
      <c r="E2975" s="4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3">
        <f t="shared" si="276"/>
        <v>1.748</v>
      </c>
      <c r="P2975" s="5">
        <f t="shared" si="277"/>
        <v>264.84848484848487</v>
      </c>
      <c r="Q2975" s="3" t="str">
        <f t="shared" si="278"/>
        <v>theater</v>
      </c>
      <c r="R2975" t="str">
        <f t="shared" si="279"/>
        <v>plays</v>
      </c>
      <c r="S2975" s="13">
        <f t="shared" si="280"/>
        <v>42341.818379629629</v>
      </c>
      <c r="T2975" s="13">
        <f t="shared" si="281"/>
        <v>42370.166666666672</v>
      </c>
    </row>
    <row r="2976" spans="1:20" ht="48">
      <c r="A2976">
        <v>2974</v>
      </c>
      <c r="B2976" s="1" t="s">
        <v>2974</v>
      </c>
      <c r="C2976" s="1" t="s">
        <v>7084</v>
      </c>
      <c r="D2976" s="4">
        <v>5000</v>
      </c>
      <c r="E2976" s="4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3">
        <f t="shared" si="276"/>
        <v>1.02</v>
      </c>
      <c r="P2976" s="5">
        <f t="shared" si="277"/>
        <v>58.620689655172413</v>
      </c>
      <c r="Q2976" s="3" t="str">
        <f t="shared" si="278"/>
        <v>theater</v>
      </c>
      <c r="R2976" t="str">
        <f t="shared" si="279"/>
        <v>plays</v>
      </c>
      <c r="S2976" s="13">
        <f t="shared" si="280"/>
        <v>41880.061006944445</v>
      </c>
      <c r="T2976" s="13">
        <f t="shared" si="281"/>
        <v>41908.065972222219</v>
      </c>
    </row>
    <row r="2977" spans="1:20" ht="48">
      <c r="A2977">
        <v>2975</v>
      </c>
      <c r="B2977" s="1" t="s">
        <v>2975</v>
      </c>
      <c r="C2977" s="1" t="s">
        <v>7085</v>
      </c>
      <c r="D2977" s="4">
        <v>8000</v>
      </c>
      <c r="E2977" s="4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3">
        <f t="shared" si="276"/>
        <v>1.00125</v>
      </c>
      <c r="P2977" s="5">
        <f t="shared" si="277"/>
        <v>70.884955752212392</v>
      </c>
      <c r="Q2977" s="3" t="str">
        <f t="shared" si="278"/>
        <v>theater</v>
      </c>
      <c r="R2977" t="str">
        <f t="shared" si="279"/>
        <v>plays</v>
      </c>
      <c r="S2977" s="13">
        <f t="shared" si="280"/>
        <v>41941.683865740742</v>
      </c>
      <c r="T2977" s="13">
        <f t="shared" si="281"/>
        <v>41970.125</v>
      </c>
    </row>
    <row r="2978" spans="1:20" ht="48">
      <c r="A2978">
        <v>2976</v>
      </c>
      <c r="B2978" s="1" t="s">
        <v>2976</v>
      </c>
      <c r="C2978" s="1" t="s">
        <v>7086</v>
      </c>
      <c r="D2978" s="4">
        <v>70</v>
      </c>
      <c r="E2978" s="4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3">
        <f t="shared" si="276"/>
        <v>1.7142857142857142</v>
      </c>
      <c r="P2978" s="5">
        <f t="shared" si="277"/>
        <v>8.5714285714285712</v>
      </c>
      <c r="Q2978" s="3" t="str">
        <f t="shared" si="278"/>
        <v>theater</v>
      </c>
      <c r="R2978" t="str">
        <f t="shared" si="279"/>
        <v>plays</v>
      </c>
      <c r="S2978" s="13">
        <f t="shared" si="280"/>
        <v>42425.730671296296</v>
      </c>
      <c r="T2978" s="13">
        <f t="shared" si="281"/>
        <v>42442.5</v>
      </c>
    </row>
    <row r="2979" spans="1:20" ht="64">
      <c r="A2979">
        <v>2977</v>
      </c>
      <c r="B2979" s="1" t="s">
        <v>2977</v>
      </c>
      <c r="C2979" s="1" t="s">
        <v>7087</v>
      </c>
      <c r="D2979" s="4">
        <v>3000</v>
      </c>
      <c r="E2979" s="4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3">
        <f t="shared" si="276"/>
        <v>1.1356666666666666</v>
      </c>
      <c r="P2979" s="5">
        <f t="shared" si="277"/>
        <v>113.56666666666666</v>
      </c>
      <c r="Q2979" s="3" t="str">
        <f t="shared" si="278"/>
        <v>theater</v>
      </c>
      <c r="R2979" t="str">
        <f t="shared" si="279"/>
        <v>plays</v>
      </c>
      <c r="S2979" s="13">
        <f t="shared" si="280"/>
        <v>42026.88118055556</v>
      </c>
      <c r="T2979" s="13">
        <f t="shared" si="281"/>
        <v>42086.093055555553</v>
      </c>
    </row>
    <row r="2980" spans="1:20" ht="48">
      <c r="A2980">
        <v>2978</v>
      </c>
      <c r="B2980" s="1" t="s">
        <v>2978</v>
      </c>
      <c r="C2980" s="1" t="s">
        <v>7088</v>
      </c>
      <c r="D2980" s="4">
        <v>750</v>
      </c>
      <c r="E2980" s="4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3">
        <f t="shared" si="276"/>
        <v>1.2946666666666666</v>
      </c>
      <c r="P2980" s="5">
        <f t="shared" si="277"/>
        <v>60.6875</v>
      </c>
      <c r="Q2980" s="3" t="str">
        <f t="shared" si="278"/>
        <v>theater</v>
      </c>
      <c r="R2980" t="str">
        <f t="shared" si="279"/>
        <v>plays</v>
      </c>
      <c r="S2980" s="13">
        <f t="shared" si="280"/>
        <v>41922.640590277777</v>
      </c>
      <c r="T2980" s="13">
        <f t="shared" si="281"/>
        <v>41932.249305555553</v>
      </c>
    </row>
    <row r="2981" spans="1:20" ht="48">
      <c r="A2981">
        <v>2979</v>
      </c>
      <c r="B2981" s="1" t="s">
        <v>2979</v>
      </c>
      <c r="C2981" s="1" t="s">
        <v>7089</v>
      </c>
      <c r="D2981" s="4">
        <v>5000</v>
      </c>
      <c r="E2981" s="4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3">
        <f t="shared" si="276"/>
        <v>1.014</v>
      </c>
      <c r="P2981" s="5">
        <f t="shared" si="277"/>
        <v>110.21739130434783</v>
      </c>
      <c r="Q2981" s="3" t="str">
        <f t="shared" si="278"/>
        <v>theater</v>
      </c>
      <c r="R2981" t="str">
        <f t="shared" si="279"/>
        <v>plays</v>
      </c>
      <c r="S2981" s="13">
        <f t="shared" si="280"/>
        <v>41993.824340277773</v>
      </c>
      <c r="T2981" s="13">
        <f t="shared" si="281"/>
        <v>42010.25</v>
      </c>
    </row>
    <row r="2982" spans="1:20" ht="48">
      <c r="A2982">
        <v>2980</v>
      </c>
      <c r="B2982" s="1" t="s">
        <v>2980</v>
      </c>
      <c r="C2982" s="1" t="s">
        <v>7090</v>
      </c>
      <c r="D2982" s="4">
        <v>3000</v>
      </c>
      <c r="E2982" s="4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3">
        <f t="shared" si="276"/>
        <v>1.0916666666666666</v>
      </c>
      <c r="P2982" s="5">
        <f t="shared" si="277"/>
        <v>136.45833333333334</v>
      </c>
      <c r="Q2982" s="3" t="str">
        <f t="shared" si="278"/>
        <v>theater</v>
      </c>
      <c r="R2982" t="str">
        <f t="shared" si="279"/>
        <v>plays</v>
      </c>
      <c r="S2982" s="13">
        <f t="shared" si="280"/>
        <v>42219.915856481486</v>
      </c>
      <c r="T2982" s="13">
        <f t="shared" si="281"/>
        <v>42240.083333333328</v>
      </c>
    </row>
    <row r="2983" spans="1:20" ht="48">
      <c r="A2983">
        <v>2981</v>
      </c>
      <c r="B2983" s="1" t="s">
        <v>2981</v>
      </c>
      <c r="C2983" s="1" t="s">
        <v>7091</v>
      </c>
      <c r="D2983" s="4">
        <v>4000</v>
      </c>
      <c r="E2983" s="4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3">
        <f t="shared" si="276"/>
        <v>1.28925</v>
      </c>
      <c r="P2983" s="5">
        <f t="shared" si="277"/>
        <v>53.164948453608247</v>
      </c>
      <c r="Q2983" s="3" t="str">
        <f t="shared" si="278"/>
        <v>theater</v>
      </c>
      <c r="R2983" t="str">
        <f t="shared" si="279"/>
        <v>spaces</v>
      </c>
      <c r="S2983" s="13">
        <f t="shared" si="280"/>
        <v>42225.559675925921</v>
      </c>
      <c r="T2983" s="13">
        <f t="shared" si="281"/>
        <v>42270.559675925921</v>
      </c>
    </row>
    <row r="2984" spans="1:20" ht="32">
      <c r="A2984">
        <v>2982</v>
      </c>
      <c r="B2984" s="1" t="s">
        <v>2982</v>
      </c>
      <c r="C2984" s="1" t="s">
        <v>7092</v>
      </c>
      <c r="D2984" s="4">
        <v>5000</v>
      </c>
      <c r="E2984" s="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3">
        <f t="shared" si="276"/>
        <v>1.0206</v>
      </c>
      <c r="P2984" s="5">
        <f t="shared" si="277"/>
        <v>86.491525423728817</v>
      </c>
      <c r="Q2984" s="3" t="str">
        <f t="shared" si="278"/>
        <v>theater</v>
      </c>
      <c r="R2984" t="str">
        <f t="shared" si="279"/>
        <v>spaces</v>
      </c>
      <c r="S2984" s="13">
        <f t="shared" si="280"/>
        <v>42381.686840277776</v>
      </c>
      <c r="T2984" s="13">
        <f t="shared" si="281"/>
        <v>42411.686840277776</v>
      </c>
    </row>
    <row r="2985" spans="1:20" ht="48">
      <c r="A2985">
        <v>2983</v>
      </c>
      <c r="B2985" s="1" t="s">
        <v>2983</v>
      </c>
      <c r="C2985" s="1" t="s">
        <v>7093</v>
      </c>
      <c r="D2985" s="4">
        <v>116000</v>
      </c>
      <c r="E2985" s="4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3">
        <f t="shared" si="276"/>
        <v>1.465395775862069</v>
      </c>
      <c r="P2985" s="5">
        <f t="shared" si="277"/>
        <v>155.23827397260274</v>
      </c>
      <c r="Q2985" s="3" t="str">
        <f t="shared" si="278"/>
        <v>theater</v>
      </c>
      <c r="R2985" t="str">
        <f t="shared" si="279"/>
        <v>spaces</v>
      </c>
      <c r="S2985" s="13">
        <f t="shared" si="280"/>
        <v>41894.632361111115</v>
      </c>
      <c r="T2985" s="13">
        <f t="shared" si="281"/>
        <v>41954.674027777779</v>
      </c>
    </row>
    <row r="2986" spans="1:20" ht="48">
      <c r="A2986">
        <v>2984</v>
      </c>
      <c r="B2986" s="1" t="s">
        <v>2984</v>
      </c>
      <c r="C2986" s="1" t="s">
        <v>7094</v>
      </c>
      <c r="D2986" s="4">
        <v>25000</v>
      </c>
      <c r="E2986" s="4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3">
        <f t="shared" si="276"/>
        <v>1.00352</v>
      </c>
      <c r="P2986" s="5">
        <f t="shared" si="277"/>
        <v>115.08256880733946</v>
      </c>
      <c r="Q2986" s="3" t="str">
        <f t="shared" si="278"/>
        <v>theater</v>
      </c>
      <c r="R2986" t="str">
        <f t="shared" si="279"/>
        <v>spaces</v>
      </c>
      <c r="S2986" s="13">
        <f t="shared" si="280"/>
        <v>42576.278715277775</v>
      </c>
      <c r="T2986" s="13">
        <f t="shared" si="281"/>
        <v>42606.278715277775</v>
      </c>
    </row>
    <row r="2987" spans="1:20" ht="48">
      <c r="A2987">
        <v>2985</v>
      </c>
      <c r="B2987" s="1" t="s">
        <v>2985</v>
      </c>
      <c r="C2987" s="1" t="s">
        <v>7095</v>
      </c>
      <c r="D2987" s="4">
        <v>10000</v>
      </c>
      <c r="E2987" s="4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3">
        <f t="shared" si="276"/>
        <v>1.2164999999999999</v>
      </c>
      <c r="P2987" s="5">
        <f t="shared" si="277"/>
        <v>109.5945945945946</v>
      </c>
      <c r="Q2987" s="3" t="str">
        <f t="shared" si="278"/>
        <v>theater</v>
      </c>
      <c r="R2987" t="str">
        <f t="shared" si="279"/>
        <v>spaces</v>
      </c>
      <c r="S2987" s="13">
        <f t="shared" si="280"/>
        <v>42654.973703703698</v>
      </c>
      <c r="T2987" s="13">
        <f t="shared" si="281"/>
        <v>42674.166666666672</v>
      </c>
    </row>
    <row r="2988" spans="1:20" ht="48">
      <c r="A2988">
        <v>2986</v>
      </c>
      <c r="B2988" s="1" t="s">
        <v>2986</v>
      </c>
      <c r="C2988" s="1" t="s">
        <v>7096</v>
      </c>
      <c r="D2988" s="4">
        <v>2400</v>
      </c>
      <c r="E2988" s="4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3">
        <f t="shared" si="276"/>
        <v>1.0549999999999999</v>
      </c>
      <c r="P2988" s="5">
        <f t="shared" si="277"/>
        <v>45.214285714285715</v>
      </c>
      <c r="Q2988" s="3" t="str">
        <f t="shared" si="278"/>
        <v>theater</v>
      </c>
      <c r="R2988" t="str">
        <f t="shared" si="279"/>
        <v>spaces</v>
      </c>
      <c r="S2988" s="13">
        <f t="shared" si="280"/>
        <v>42431.500069444446</v>
      </c>
      <c r="T2988" s="13">
        <f t="shared" si="281"/>
        <v>42491.458402777775</v>
      </c>
    </row>
    <row r="2989" spans="1:20" ht="48">
      <c r="A2989">
        <v>2987</v>
      </c>
      <c r="B2989" s="1" t="s">
        <v>2987</v>
      </c>
      <c r="C2989" s="1" t="s">
        <v>7097</v>
      </c>
      <c r="D2989" s="4">
        <v>25000</v>
      </c>
      <c r="E2989" s="4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3">
        <f t="shared" si="276"/>
        <v>1.1040080000000001</v>
      </c>
      <c r="P2989" s="5">
        <f t="shared" si="277"/>
        <v>104.15169811320754</v>
      </c>
      <c r="Q2989" s="3" t="str">
        <f t="shared" si="278"/>
        <v>theater</v>
      </c>
      <c r="R2989" t="str">
        <f t="shared" si="279"/>
        <v>spaces</v>
      </c>
      <c r="S2989" s="13">
        <f t="shared" si="280"/>
        <v>42627.307303240741</v>
      </c>
      <c r="T2989" s="13">
        <f t="shared" si="281"/>
        <v>42656</v>
      </c>
    </row>
    <row r="2990" spans="1:20" ht="48">
      <c r="A2990">
        <v>2988</v>
      </c>
      <c r="B2990" s="1" t="s">
        <v>2988</v>
      </c>
      <c r="C2990" s="1" t="s">
        <v>7098</v>
      </c>
      <c r="D2990" s="4">
        <v>1000</v>
      </c>
      <c r="E2990" s="4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3">
        <f t="shared" si="276"/>
        <v>1</v>
      </c>
      <c r="P2990" s="5">
        <f t="shared" si="277"/>
        <v>35.714285714285715</v>
      </c>
      <c r="Q2990" s="3" t="str">
        <f t="shared" si="278"/>
        <v>theater</v>
      </c>
      <c r="R2990" t="str">
        <f t="shared" si="279"/>
        <v>spaces</v>
      </c>
      <c r="S2990" s="13">
        <f t="shared" si="280"/>
        <v>42511.362048611118</v>
      </c>
      <c r="T2990" s="13">
        <f t="shared" si="281"/>
        <v>42541.362048611118</v>
      </c>
    </row>
    <row r="2991" spans="1:20" ht="16">
      <c r="A2991">
        <v>2989</v>
      </c>
      <c r="B2991" s="1" t="s">
        <v>2989</v>
      </c>
      <c r="C2991" s="1" t="s">
        <v>7099</v>
      </c>
      <c r="D2991" s="4">
        <v>20000</v>
      </c>
      <c r="E2991" s="4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3">
        <f t="shared" si="276"/>
        <v>1.76535</v>
      </c>
      <c r="P2991" s="5">
        <f t="shared" si="277"/>
        <v>96.997252747252745</v>
      </c>
      <c r="Q2991" s="3" t="str">
        <f t="shared" si="278"/>
        <v>theater</v>
      </c>
      <c r="R2991" t="str">
        <f t="shared" si="279"/>
        <v>spaces</v>
      </c>
      <c r="S2991" s="13">
        <f t="shared" si="280"/>
        <v>42337.02039351852</v>
      </c>
      <c r="T2991" s="13">
        <f t="shared" si="281"/>
        <v>42359.207638888889</v>
      </c>
    </row>
    <row r="2992" spans="1:20" ht="48">
      <c r="A2992">
        <v>2990</v>
      </c>
      <c r="B2992" s="1" t="s">
        <v>2990</v>
      </c>
      <c r="C2992" s="1" t="s">
        <v>7100</v>
      </c>
      <c r="D2992" s="4">
        <v>10000</v>
      </c>
      <c r="E2992" s="4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3">
        <f t="shared" si="276"/>
        <v>1</v>
      </c>
      <c r="P2992" s="5">
        <f t="shared" si="277"/>
        <v>370.37037037037038</v>
      </c>
      <c r="Q2992" s="3" t="str">
        <f t="shared" si="278"/>
        <v>theater</v>
      </c>
      <c r="R2992" t="str">
        <f t="shared" si="279"/>
        <v>spaces</v>
      </c>
      <c r="S2992" s="13">
        <f t="shared" si="280"/>
        <v>42341.57430555555</v>
      </c>
      <c r="T2992" s="13">
        <f t="shared" si="281"/>
        <v>42376.57430555555</v>
      </c>
    </row>
    <row r="2993" spans="1:20" ht="48">
      <c r="A2993">
        <v>2991</v>
      </c>
      <c r="B2993" s="1" t="s">
        <v>2991</v>
      </c>
      <c r="C2993" s="1" t="s">
        <v>7101</v>
      </c>
      <c r="D2993" s="4">
        <v>8500</v>
      </c>
      <c r="E2993" s="4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3">
        <f t="shared" si="276"/>
        <v>1.0329411764705883</v>
      </c>
      <c r="P2993" s="5">
        <f t="shared" si="277"/>
        <v>94.408602150537632</v>
      </c>
      <c r="Q2993" s="3" t="str">
        <f t="shared" si="278"/>
        <v>theater</v>
      </c>
      <c r="R2993" t="str">
        <f t="shared" si="279"/>
        <v>spaces</v>
      </c>
      <c r="S2993" s="13">
        <f t="shared" si="280"/>
        <v>42740.837152777778</v>
      </c>
      <c r="T2993" s="13">
        <f t="shared" si="281"/>
        <v>42762.837152777778</v>
      </c>
    </row>
    <row r="2994" spans="1:20" ht="48">
      <c r="A2994">
        <v>2992</v>
      </c>
      <c r="B2994" s="1" t="s">
        <v>2992</v>
      </c>
      <c r="C2994" s="1" t="s">
        <v>7102</v>
      </c>
      <c r="D2994" s="4">
        <v>3000</v>
      </c>
      <c r="E2994" s="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3">
        <f t="shared" si="276"/>
        <v>1.0449999999999999</v>
      </c>
      <c r="P2994" s="5">
        <f t="shared" si="277"/>
        <v>48.984375</v>
      </c>
      <c r="Q2994" s="3" t="str">
        <f t="shared" si="278"/>
        <v>theater</v>
      </c>
      <c r="R2994" t="str">
        <f t="shared" si="279"/>
        <v>spaces</v>
      </c>
      <c r="S2994" s="13">
        <f t="shared" si="280"/>
        <v>42622.767476851848</v>
      </c>
      <c r="T2994" s="13">
        <f t="shared" si="281"/>
        <v>42652.767476851848</v>
      </c>
    </row>
    <row r="2995" spans="1:20" ht="16">
      <c r="A2995">
        <v>2993</v>
      </c>
      <c r="B2995" s="1" t="s">
        <v>2993</v>
      </c>
      <c r="C2995" s="1" t="s">
        <v>7103</v>
      </c>
      <c r="D2995" s="4">
        <v>1000</v>
      </c>
      <c r="E2995" s="4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3">
        <f t="shared" si="276"/>
        <v>1.0029999999999999</v>
      </c>
      <c r="P2995" s="5">
        <f t="shared" si="277"/>
        <v>45.590909090909093</v>
      </c>
      <c r="Q2995" s="3" t="str">
        <f t="shared" si="278"/>
        <v>theater</v>
      </c>
      <c r="R2995" t="str">
        <f t="shared" si="279"/>
        <v>spaces</v>
      </c>
      <c r="S2995" s="13">
        <f t="shared" si="280"/>
        <v>42390.838738425926</v>
      </c>
      <c r="T2995" s="13">
        <f t="shared" si="281"/>
        <v>42420.838738425926</v>
      </c>
    </row>
    <row r="2996" spans="1:20" ht="48">
      <c r="A2996">
        <v>2994</v>
      </c>
      <c r="B2996" s="1" t="s">
        <v>2994</v>
      </c>
      <c r="C2996" s="1" t="s">
        <v>7104</v>
      </c>
      <c r="D2996" s="4">
        <v>300</v>
      </c>
      <c r="E2996" s="4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3">
        <f t="shared" si="276"/>
        <v>4.577466666666667</v>
      </c>
      <c r="P2996" s="5">
        <f t="shared" si="277"/>
        <v>23.275254237288134</v>
      </c>
      <c r="Q2996" s="3" t="str">
        <f t="shared" si="278"/>
        <v>theater</v>
      </c>
      <c r="R2996" t="str">
        <f t="shared" si="279"/>
        <v>spaces</v>
      </c>
      <c r="S2996" s="13">
        <f t="shared" si="280"/>
        <v>41885.478842592594</v>
      </c>
      <c r="T2996" s="13">
        <f t="shared" si="281"/>
        <v>41915.478842592594</v>
      </c>
    </row>
    <row r="2997" spans="1:20" ht="48">
      <c r="A2997">
        <v>2995</v>
      </c>
      <c r="B2997" s="1" t="s">
        <v>2995</v>
      </c>
      <c r="C2997" s="1" t="s">
        <v>7105</v>
      </c>
      <c r="D2997" s="4">
        <v>15000</v>
      </c>
      <c r="E2997" s="4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3">
        <f t="shared" si="276"/>
        <v>1.0496000000000001</v>
      </c>
      <c r="P2997" s="5">
        <f t="shared" si="277"/>
        <v>63.2289156626506</v>
      </c>
      <c r="Q2997" s="3" t="str">
        <f t="shared" si="278"/>
        <v>theater</v>
      </c>
      <c r="R2997" t="str">
        <f t="shared" si="279"/>
        <v>spaces</v>
      </c>
      <c r="S2997" s="13">
        <f t="shared" si="280"/>
        <v>42724.665173611109</v>
      </c>
      <c r="T2997" s="13">
        <f t="shared" si="281"/>
        <v>42754.665173611109</v>
      </c>
    </row>
    <row r="2998" spans="1:20" ht="32">
      <c r="A2998">
        <v>2996</v>
      </c>
      <c r="B2998" s="1" t="s">
        <v>2996</v>
      </c>
      <c r="C2998" s="1" t="s">
        <v>7106</v>
      </c>
      <c r="D2998" s="4">
        <v>35000</v>
      </c>
      <c r="E2998" s="4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3">
        <f t="shared" si="276"/>
        <v>1.7194285714285715</v>
      </c>
      <c r="P2998" s="5">
        <f t="shared" si="277"/>
        <v>153.5204081632653</v>
      </c>
      <c r="Q2998" s="3" t="str">
        <f t="shared" si="278"/>
        <v>theater</v>
      </c>
      <c r="R2998" t="str">
        <f t="shared" si="279"/>
        <v>spaces</v>
      </c>
      <c r="S2998" s="13">
        <f t="shared" si="280"/>
        <v>42090.912500000006</v>
      </c>
      <c r="T2998" s="13">
        <f t="shared" si="281"/>
        <v>42150.912500000006</v>
      </c>
    </row>
    <row r="2999" spans="1:20" ht="48">
      <c r="A2999">
        <v>2997</v>
      </c>
      <c r="B2999" s="1" t="s">
        <v>2997</v>
      </c>
      <c r="C2999" s="1" t="s">
        <v>7107</v>
      </c>
      <c r="D2999" s="4">
        <v>10000</v>
      </c>
      <c r="E2999" s="4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3">
        <f t="shared" si="276"/>
        <v>1.0373000000000001</v>
      </c>
      <c r="P2999" s="5">
        <f t="shared" si="277"/>
        <v>90.2</v>
      </c>
      <c r="Q2999" s="3" t="str">
        <f t="shared" si="278"/>
        <v>theater</v>
      </c>
      <c r="R2999" t="str">
        <f t="shared" si="279"/>
        <v>spaces</v>
      </c>
      <c r="S2999" s="13">
        <f t="shared" si="280"/>
        <v>42775.733715277776</v>
      </c>
      <c r="T2999" s="13">
        <f t="shared" si="281"/>
        <v>42793.207638888889</v>
      </c>
    </row>
    <row r="3000" spans="1:20" ht="48">
      <c r="A3000">
        <v>2998</v>
      </c>
      <c r="B3000" s="1" t="s">
        <v>2998</v>
      </c>
      <c r="C3000" s="1" t="s">
        <v>7108</v>
      </c>
      <c r="D3000" s="4">
        <v>50000</v>
      </c>
      <c r="E3000" s="4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3">
        <f t="shared" si="276"/>
        <v>1.0302899999999999</v>
      </c>
      <c r="P3000" s="5">
        <f t="shared" si="277"/>
        <v>118.97113163972287</v>
      </c>
      <c r="Q3000" s="3" t="str">
        <f t="shared" si="278"/>
        <v>theater</v>
      </c>
      <c r="R3000" t="str">
        <f t="shared" si="279"/>
        <v>spaces</v>
      </c>
      <c r="S3000" s="13">
        <f t="shared" si="280"/>
        <v>41778.193622685183</v>
      </c>
      <c r="T3000" s="13">
        <f t="shared" si="281"/>
        <v>41806.184027777781</v>
      </c>
    </row>
    <row r="3001" spans="1:20" ht="48">
      <c r="A3001">
        <v>2999</v>
      </c>
      <c r="B3001" s="1" t="s">
        <v>2999</v>
      </c>
      <c r="C3001" s="1" t="s">
        <v>7109</v>
      </c>
      <c r="D3001" s="4">
        <v>1350</v>
      </c>
      <c r="E3001" s="4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3">
        <f t="shared" si="276"/>
        <v>1.1888888888888889</v>
      </c>
      <c r="P3001" s="5">
        <f t="shared" si="277"/>
        <v>80.25</v>
      </c>
      <c r="Q3001" s="3" t="str">
        <f t="shared" si="278"/>
        <v>theater</v>
      </c>
      <c r="R3001" t="str">
        <f t="shared" si="279"/>
        <v>spaces</v>
      </c>
      <c r="S3001" s="13">
        <f t="shared" si="280"/>
        <v>42780.740277777775</v>
      </c>
      <c r="T3001" s="13">
        <f t="shared" si="281"/>
        <v>42795.083333333328</v>
      </c>
    </row>
    <row r="3002" spans="1:20" ht="48">
      <c r="A3002">
        <v>3000</v>
      </c>
      <c r="B3002" s="1" t="s">
        <v>3000</v>
      </c>
      <c r="C3002" s="1" t="s">
        <v>7110</v>
      </c>
      <c r="D3002" s="4">
        <v>500</v>
      </c>
      <c r="E3002" s="4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3">
        <f t="shared" si="276"/>
        <v>1</v>
      </c>
      <c r="P3002" s="5">
        <f t="shared" si="277"/>
        <v>62.5</v>
      </c>
      <c r="Q3002" s="3" t="str">
        <f t="shared" si="278"/>
        <v>theater</v>
      </c>
      <c r="R3002" t="str">
        <f t="shared" si="279"/>
        <v>spaces</v>
      </c>
      <c r="S3002" s="13">
        <f t="shared" si="280"/>
        <v>42752.827199074076</v>
      </c>
      <c r="T3002" s="13">
        <f t="shared" si="281"/>
        <v>42766.75</v>
      </c>
    </row>
    <row r="3003" spans="1:20" ht="48">
      <c r="A3003">
        <v>3001</v>
      </c>
      <c r="B3003" s="1" t="s">
        <v>3001</v>
      </c>
      <c r="C3003" s="1" t="s">
        <v>7111</v>
      </c>
      <c r="D3003" s="4">
        <v>7214</v>
      </c>
      <c r="E3003" s="4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3">
        <f t="shared" si="276"/>
        <v>3.1869988910451896</v>
      </c>
      <c r="P3003" s="5">
        <f t="shared" si="277"/>
        <v>131.37719999999999</v>
      </c>
      <c r="Q3003" s="3" t="str">
        <f t="shared" si="278"/>
        <v>theater</v>
      </c>
      <c r="R3003" t="str">
        <f t="shared" si="279"/>
        <v>spaces</v>
      </c>
      <c r="S3003" s="13">
        <f t="shared" si="280"/>
        <v>42534.895625000005</v>
      </c>
      <c r="T3003" s="13">
        <f t="shared" si="281"/>
        <v>42564.895625000005</v>
      </c>
    </row>
    <row r="3004" spans="1:20" ht="32">
      <c r="A3004">
        <v>3002</v>
      </c>
      <c r="B3004" s="1" t="s">
        <v>3002</v>
      </c>
      <c r="C3004" s="1" t="s">
        <v>7112</v>
      </c>
      <c r="D3004" s="4">
        <v>7000</v>
      </c>
      <c r="E3004" s="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3">
        <f t="shared" si="276"/>
        <v>1.0850614285714286</v>
      </c>
      <c r="P3004" s="5">
        <f t="shared" si="277"/>
        <v>73.032980769230775</v>
      </c>
      <c r="Q3004" s="3" t="str">
        <f t="shared" si="278"/>
        <v>theater</v>
      </c>
      <c r="R3004" t="str">
        <f t="shared" si="279"/>
        <v>spaces</v>
      </c>
      <c r="S3004" s="13">
        <f t="shared" si="280"/>
        <v>41239.83625</v>
      </c>
      <c r="T3004" s="13">
        <f t="shared" si="281"/>
        <v>41269.83625</v>
      </c>
    </row>
    <row r="3005" spans="1:20" ht="48">
      <c r="A3005">
        <v>3003</v>
      </c>
      <c r="B3005" s="1" t="s">
        <v>3003</v>
      </c>
      <c r="C3005" s="1" t="s">
        <v>7113</v>
      </c>
      <c r="D3005" s="4">
        <v>3000</v>
      </c>
      <c r="E3005" s="4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3">
        <f t="shared" si="276"/>
        <v>1.0116666666666667</v>
      </c>
      <c r="P3005" s="5">
        <f t="shared" si="277"/>
        <v>178.52941176470588</v>
      </c>
      <c r="Q3005" s="3" t="str">
        <f t="shared" si="278"/>
        <v>theater</v>
      </c>
      <c r="R3005" t="str">
        <f t="shared" si="279"/>
        <v>spaces</v>
      </c>
      <c r="S3005" s="13">
        <f t="shared" si="280"/>
        <v>42398.849259259259</v>
      </c>
      <c r="T3005" s="13">
        <f t="shared" si="281"/>
        <v>42430.249305555553</v>
      </c>
    </row>
    <row r="3006" spans="1:20" ht="48">
      <c r="A3006">
        <v>3004</v>
      </c>
      <c r="B3006" s="1" t="s">
        <v>3004</v>
      </c>
      <c r="C3006" s="1" t="s">
        <v>7114</v>
      </c>
      <c r="D3006" s="4">
        <v>40000</v>
      </c>
      <c r="E3006" s="4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3">
        <f t="shared" si="276"/>
        <v>1.12815</v>
      </c>
      <c r="P3006" s="5">
        <f t="shared" si="277"/>
        <v>162.90974729241879</v>
      </c>
      <c r="Q3006" s="3" t="str">
        <f t="shared" si="278"/>
        <v>theater</v>
      </c>
      <c r="R3006" t="str">
        <f t="shared" si="279"/>
        <v>spaces</v>
      </c>
      <c r="S3006" s="13">
        <f t="shared" si="280"/>
        <v>41928.881064814814</v>
      </c>
      <c r="T3006" s="13">
        <f t="shared" si="281"/>
        <v>41958.922731481478</v>
      </c>
    </row>
    <row r="3007" spans="1:20" ht="48">
      <c r="A3007">
        <v>3005</v>
      </c>
      <c r="B3007" s="1" t="s">
        <v>3005</v>
      </c>
      <c r="C3007" s="1" t="s">
        <v>7115</v>
      </c>
      <c r="D3007" s="4">
        <v>10600</v>
      </c>
      <c r="E3007" s="4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3">
        <f t="shared" si="276"/>
        <v>1.2049622641509434</v>
      </c>
      <c r="P3007" s="5">
        <f t="shared" si="277"/>
        <v>108.24237288135593</v>
      </c>
      <c r="Q3007" s="3" t="str">
        <f t="shared" si="278"/>
        <v>theater</v>
      </c>
      <c r="R3007" t="str">
        <f t="shared" si="279"/>
        <v>spaces</v>
      </c>
      <c r="S3007" s="13">
        <f t="shared" si="280"/>
        <v>41888.674826388888</v>
      </c>
      <c r="T3007" s="13">
        <f t="shared" si="281"/>
        <v>41918.674826388888</v>
      </c>
    </row>
    <row r="3008" spans="1:20" ht="32">
      <c r="A3008">
        <v>3006</v>
      </c>
      <c r="B3008" s="1" t="s">
        <v>3006</v>
      </c>
      <c r="C3008" s="1" t="s">
        <v>7116</v>
      </c>
      <c r="D3008" s="4">
        <v>8000</v>
      </c>
      <c r="E3008" s="4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3">
        <f t="shared" si="276"/>
        <v>1.0774999999999999</v>
      </c>
      <c r="P3008" s="5">
        <f t="shared" si="277"/>
        <v>88.865979381443296</v>
      </c>
      <c r="Q3008" s="3" t="str">
        <f t="shared" si="278"/>
        <v>theater</v>
      </c>
      <c r="R3008" t="str">
        <f t="shared" si="279"/>
        <v>spaces</v>
      </c>
      <c r="S3008" s="13">
        <f t="shared" si="280"/>
        <v>41957.756840277783</v>
      </c>
      <c r="T3008" s="13">
        <f t="shared" si="281"/>
        <v>41987.756840277783</v>
      </c>
    </row>
    <row r="3009" spans="1:20" ht="32">
      <c r="A3009">
        <v>3007</v>
      </c>
      <c r="B3009" s="1" t="s">
        <v>3007</v>
      </c>
      <c r="C3009" s="1" t="s">
        <v>7117</v>
      </c>
      <c r="D3009" s="4">
        <v>600</v>
      </c>
      <c r="E3009" s="4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3">
        <f t="shared" si="276"/>
        <v>1.8</v>
      </c>
      <c r="P3009" s="5">
        <f t="shared" si="277"/>
        <v>54</v>
      </c>
      <c r="Q3009" s="3" t="str">
        <f t="shared" si="278"/>
        <v>theater</v>
      </c>
      <c r="R3009" t="str">
        <f t="shared" si="279"/>
        <v>spaces</v>
      </c>
      <c r="S3009" s="13">
        <f t="shared" si="280"/>
        <v>42098.216238425928</v>
      </c>
      <c r="T3009" s="13">
        <f t="shared" si="281"/>
        <v>42119.216238425928</v>
      </c>
    </row>
    <row r="3010" spans="1:20" ht="48">
      <c r="A3010">
        <v>3008</v>
      </c>
      <c r="B3010" s="1" t="s">
        <v>3008</v>
      </c>
      <c r="C3010" s="1" t="s">
        <v>7118</v>
      </c>
      <c r="D3010" s="4">
        <v>3000</v>
      </c>
      <c r="E3010" s="4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3">
        <f t="shared" si="276"/>
        <v>1.0116666666666667</v>
      </c>
      <c r="P3010" s="5">
        <f t="shared" si="277"/>
        <v>116.73076923076923</v>
      </c>
      <c r="Q3010" s="3" t="str">
        <f t="shared" si="278"/>
        <v>theater</v>
      </c>
      <c r="R3010" t="str">
        <f t="shared" si="279"/>
        <v>spaces</v>
      </c>
      <c r="S3010" s="13">
        <f t="shared" si="280"/>
        <v>42360.212025462963</v>
      </c>
      <c r="T3010" s="13">
        <f t="shared" si="281"/>
        <v>42390.212025462963</v>
      </c>
    </row>
    <row r="3011" spans="1:20" ht="48">
      <c r="A3011">
        <v>3009</v>
      </c>
      <c r="B3011" s="1" t="s">
        <v>3009</v>
      </c>
      <c r="C3011" s="1" t="s">
        <v>7119</v>
      </c>
      <c r="D3011" s="4">
        <v>25000</v>
      </c>
      <c r="E3011" s="4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3">
        <f t="shared" ref="O3011:O3074" si="282">E3011/D3011</f>
        <v>1.19756</v>
      </c>
      <c r="P3011" s="5">
        <f t="shared" ref="P3011:P3074" si="283">E3011/L3011</f>
        <v>233.8984375</v>
      </c>
      <c r="Q3011" s="3" t="str">
        <f t="shared" ref="Q3011:Q3074" si="284">LEFT(N3011,SEARCH("/",N3011)-1)</f>
        <v>theater</v>
      </c>
      <c r="R3011" t="str">
        <f t="shared" ref="R3011:R3074" si="285">RIGHT(N3011,LEN(N3011)-SEARCH("/",N3011))</f>
        <v>spaces</v>
      </c>
      <c r="S3011" s="13">
        <f t="shared" ref="S3011:S3074" si="286">(((J3011/60)/60)/24)+DATE(1970,1,1)</f>
        <v>41939.569907407407</v>
      </c>
      <c r="T3011" s="13">
        <f t="shared" ref="T3011:T3074" si="287">(((I3011/60)/60)/24)+DATE(1970,1,1)</f>
        <v>41969.611574074079</v>
      </c>
    </row>
    <row r="3012" spans="1:20" ht="48">
      <c r="A3012">
        <v>3010</v>
      </c>
      <c r="B3012" s="1" t="s">
        <v>3010</v>
      </c>
      <c r="C3012" s="1" t="s">
        <v>7120</v>
      </c>
      <c r="D3012" s="4">
        <v>1500</v>
      </c>
      <c r="E3012" s="4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3">
        <f t="shared" si="282"/>
        <v>1.58</v>
      </c>
      <c r="P3012" s="5">
        <f t="shared" si="283"/>
        <v>158</v>
      </c>
      <c r="Q3012" s="3" t="str">
        <f t="shared" si="284"/>
        <v>theater</v>
      </c>
      <c r="R3012" t="str">
        <f t="shared" si="285"/>
        <v>spaces</v>
      </c>
      <c r="S3012" s="13">
        <f t="shared" si="286"/>
        <v>41996.832395833335</v>
      </c>
      <c r="T3012" s="13">
        <f t="shared" si="287"/>
        <v>42056.832395833335</v>
      </c>
    </row>
    <row r="3013" spans="1:20" ht="48">
      <c r="A3013">
        <v>3011</v>
      </c>
      <c r="B3013" s="1" t="s">
        <v>3011</v>
      </c>
      <c r="C3013" s="1" t="s">
        <v>7121</v>
      </c>
      <c r="D3013" s="4">
        <v>300</v>
      </c>
      <c r="E3013" s="4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3">
        <f t="shared" si="282"/>
        <v>1.2366666666666666</v>
      </c>
      <c r="P3013" s="5">
        <f t="shared" si="283"/>
        <v>14.84</v>
      </c>
      <c r="Q3013" s="3" t="str">
        <f t="shared" si="284"/>
        <v>theater</v>
      </c>
      <c r="R3013" t="str">
        <f t="shared" si="285"/>
        <v>spaces</v>
      </c>
      <c r="S3013" s="13">
        <f t="shared" si="286"/>
        <v>42334.468935185185</v>
      </c>
      <c r="T3013" s="13">
        <f t="shared" si="287"/>
        <v>42361.957638888889</v>
      </c>
    </row>
    <row r="3014" spans="1:20" ht="48">
      <c r="A3014">
        <v>3012</v>
      </c>
      <c r="B3014" s="1" t="s">
        <v>3012</v>
      </c>
      <c r="C3014" s="1" t="s">
        <v>7122</v>
      </c>
      <c r="D3014" s="4">
        <v>4000</v>
      </c>
      <c r="E3014" s="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3">
        <f t="shared" si="282"/>
        <v>1.1712499999999999</v>
      </c>
      <c r="P3014" s="5">
        <f t="shared" si="283"/>
        <v>85.181818181818187</v>
      </c>
      <c r="Q3014" s="3" t="str">
        <f t="shared" si="284"/>
        <v>theater</v>
      </c>
      <c r="R3014" t="str">
        <f t="shared" si="285"/>
        <v>spaces</v>
      </c>
      <c r="S3014" s="13">
        <f t="shared" si="286"/>
        <v>42024.702893518523</v>
      </c>
      <c r="T3014" s="13">
        <f t="shared" si="287"/>
        <v>42045.702893518523</v>
      </c>
    </row>
    <row r="3015" spans="1:20" ht="48">
      <c r="A3015">
        <v>3013</v>
      </c>
      <c r="B3015" s="1" t="s">
        <v>3013</v>
      </c>
      <c r="C3015" s="1" t="s">
        <v>7123</v>
      </c>
      <c r="D3015" s="4">
        <v>10000</v>
      </c>
      <c r="E3015" s="4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3">
        <f t="shared" si="282"/>
        <v>1.5696000000000001</v>
      </c>
      <c r="P3015" s="5">
        <f t="shared" si="283"/>
        <v>146.69158878504672</v>
      </c>
      <c r="Q3015" s="3" t="str">
        <f t="shared" si="284"/>
        <v>theater</v>
      </c>
      <c r="R3015" t="str">
        <f t="shared" si="285"/>
        <v>spaces</v>
      </c>
      <c r="S3015" s="13">
        <f t="shared" si="286"/>
        <v>42146.836215277777</v>
      </c>
      <c r="T3015" s="13">
        <f t="shared" si="287"/>
        <v>42176.836215277777</v>
      </c>
    </row>
    <row r="3016" spans="1:20" ht="48">
      <c r="A3016">
        <v>3014</v>
      </c>
      <c r="B3016" s="1" t="s">
        <v>3014</v>
      </c>
      <c r="C3016" s="1" t="s">
        <v>7124</v>
      </c>
      <c r="D3016" s="4">
        <v>25000</v>
      </c>
      <c r="E3016" s="4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3">
        <f t="shared" si="282"/>
        <v>1.13104</v>
      </c>
      <c r="P3016" s="5">
        <f t="shared" si="283"/>
        <v>50.764811490125673</v>
      </c>
      <c r="Q3016" s="3" t="str">
        <f t="shared" si="284"/>
        <v>theater</v>
      </c>
      <c r="R3016" t="str">
        <f t="shared" si="285"/>
        <v>spaces</v>
      </c>
      <c r="S3016" s="13">
        <f t="shared" si="286"/>
        <v>41920.123611111114</v>
      </c>
      <c r="T3016" s="13">
        <f t="shared" si="287"/>
        <v>41948.208333333336</v>
      </c>
    </row>
    <row r="3017" spans="1:20" ht="48">
      <c r="A3017">
        <v>3015</v>
      </c>
      <c r="B3017" s="1" t="s">
        <v>3015</v>
      </c>
      <c r="C3017" s="1" t="s">
        <v>7125</v>
      </c>
      <c r="D3017" s="4">
        <v>3400</v>
      </c>
      <c r="E3017" s="4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3">
        <f t="shared" si="282"/>
        <v>1.0317647058823529</v>
      </c>
      <c r="P3017" s="5">
        <f t="shared" si="283"/>
        <v>87.7</v>
      </c>
      <c r="Q3017" s="3" t="str">
        <f t="shared" si="284"/>
        <v>theater</v>
      </c>
      <c r="R3017" t="str">
        <f t="shared" si="285"/>
        <v>spaces</v>
      </c>
      <c r="S3017" s="13">
        <f t="shared" si="286"/>
        <v>41785.72729166667</v>
      </c>
      <c r="T3017" s="13">
        <f t="shared" si="287"/>
        <v>41801.166666666664</v>
      </c>
    </row>
    <row r="3018" spans="1:20" ht="48">
      <c r="A3018">
        <v>3016</v>
      </c>
      <c r="B3018" s="1" t="s">
        <v>3016</v>
      </c>
      <c r="C3018" s="1" t="s">
        <v>7126</v>
      </c>
      <c r="D3018" s="4">
        <v>8500</v>
      </c>
      <c r="E3018" s="4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3">
        <f t="shared" si="282"/>
        <v>1.0261176470588236</v>
      </c>
      <c r="P3018" s="5">
        <f t="shared" si="283"/>
        <v>242.27777777777777</v>
      </c>
      <c r="Q3018" s="3" t="str">
        <f t="shared" si="284"/>
        <v>theater</v>
      </c>
      <c r="R3018" t="str">
        <f t="shared" si="285"/>
        <v>spaces</v>
      </c>
      <c r="S3018" s="13">
        <f t="shared" si="286"/>
        <v>41778.548055555555</v>
      </c>
      <c r="T3018" s="13">
        <f t="shared" si="287"/>
        <v>41838.548055555555</v>
      </c>
    </row>
    <row r="3019" spans="1:20" ht="48">
      <c r="A3019">
        <v>3017</v>
      </c>
      <c r="B3019" s="1" t="s">
        <v>3017</v>
      </c>
      <c r="C3019" s="1" t="s">
        <v>7127</v>
      </c>
      <c r="D3019" s="4">
        <v>22000</v>
      </c>
      <c r="E3019" s="4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3">
        <f t="shared" si="282"/>
        <v>1.0584090909090909</v>
      </c>
      <c r="P3019" s="5">
        <f t="shared" si="283"/>
        <v>146.44654088050314</v>
      </c>
      <c r="Q3019" s="3" t="str">
        <f t="shared" si="284"/>
        <v>theater</v>
      </c>
      <c r="R3019" t="str">
        <f t="shared" si="285"/>
        <v>spaces</v>
      </c>
      <c r="S3019" s="13">
        <f t="shared" si="286"/>
        <v>41841.850034722222</v>
      </c>
      <c r="T3019" s="13">
        <f t="shared" si="287"/>
        <v>41871.850034722222</v>
      </c>
    </row>
    <row r="3020" spans="1:20" ht="48">
      <c r="A3020">
        <v>3018</v>
      </c>
      <c r="B3020" s="1" t="s">
        <v>3018</v>
      </c>
      <c r="C3020" s="1" t="s">
        <v>7128</v>
      </c>
      <c r="D3020" s="4">
        <v>4200</v>
      </c>
      <c r="E3020" s="4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3">
        <f t="shared" si="282"/>
        <v>1.0071428571428571</v>
      </c>
      <c r="P3020" s="5">
        <f t="shared" si="283"/>
        <v>103.17073170731707</v>
      </c>
      <c r="Q3020" s="3" t="str">
        <f t="shared" si="284"/>
        <v>theater</v>
      </c>
      <c r="R3020" t="str">
        <f t="shared" si="285"/>
        <v>spaces</v>
      </c>
      <c r="S3020" s="13">
        <f t="shared" si="286"/>
        <v>42163.29833333334</v>
      </c>
      <c r="T3020" s="13">
        <f t="shared" si="287"/>
        <v>42205.916666666672</v>
      </c>
    </row>
    <row r="3021" spans="1:20" ht="48">
      <c r="A3021">
        <v>3019</v>
      </c>
      <c r="B3021" s="1" t="s">
        <v>3019</v>
      </c>
      <c r="C3021" s="1" t="s">
        <v>7129</v>
      </c>
      <c r="D3021" s="4">
        <v>15000</v>
      </c>
      <c r="E3021" s="4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3">
        <f t="shared" si="282"/>
        <v>1.2123333333333333</v>
      </c>
      <c r="P3021" s="5">
        <f t="shared" si="283"/>
        <v>80.464601769911511</v>
      </c>
      <c r="Q3021" s="3" t="str">
        <f t="shared" si="284"/>
        <v>theater</v>
      </c>
      <c r="R3021" t="str">
        <f t="shared" si="285"/>
        <v>spaces</v>
      </c>
      <c r="S3021" s="13">
        <f t="shared" si="286"/>
        <v>41758.833564814813</v>
      </c>
      <c r="T3021" s="13">
        <f t="shared" si="287"/>
        <v>41786.125</v>
      </c>
    </row>
    <row r="3022" spans="1:20" ht="48">
      <c r="A3022">
        <v>3020</v>
      </c>
      <c r="B3022" s="1" t="s">
        <v>3020</v>
      </c>
      <c r="C3022" s="1" t="s">
        <v>7130</v>
      </c>
      <c r="D3022" s="4">
        <v>7000</v>
      </c>
      <c r="E3022" s="4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3">
        <f t="shared" si="282"/>
        <v>1.0057142857142858</v>
      </c>
      <c r="P3022" s="5">
        <f t="shared" si="283"/>
        <v>234.66666666666666</v>
      </c>
      <c r="Q3022" s="3" t="str">
        <f t="shared" si="284"/>
        <v>theater</v>
      </c>
      <c r="R3022" t="str">
        <f t="shared" si="285"/>
        <v>spaces</v>
      </c>
      <c r="S3022" s="13">
        <f t="shared" si="286"/>
        <v>42170.846446759257</v>
      </c>
      <c r="T3022" s="13">
        <f t="shared" si="287"/>
        <v>42230.846446759257</v>
      </c>
    </row>
    <row r="3023" spans="1:20" ht="48">
      <c r="A3023">
        <v>3021</v>
      </c>
      <c r="B3023" s="1" t="s">
        <v>3021</v>
      </c>
      <c r="C3023" s="1" t="s">
        <v>7131</v>
      </c>
      <c r="D3023" s="4">
        <v>4500</v>
      </c>
      <c r="E3023" s="4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3">
        <f t="shared" si="282"/>
        <v>1.1602222222222223</v>
      </c>
      <c r="P3023" s="5">
        <f t="shared" si="283"/>
        <v>50.689320388349515</v>
      </c>
      <c r="Q3023" s="3" t="str">
        <f t="shared" si="284"/>
        <v>theater</v>
      </c>
      <c r="R3023" t="str">
        <f t="shared" si="285"/>
        <v>spaces</v>
      </c>
      <c r="S3023" s="13">
        <f t="shared" si="286"/>
        <v>42660.618854166663</v>
      </c>
      <c r="T3023" s="13">
        <f t="shared" si="287"/>
        <v>42696.249305555553</v>
      </c>
    </row>
    <row r="3024" spans="1:20" ht="48">
      <c r="A3024">
        <v>3022</v>
      </c>
      <c r="B3024" s="1" t="s">
        <v>3022</v>
      </c>
      <c r="C3024" s="1" t="s">
        <v>7132</v>
      </c>
      <c r="D3024" s="4">
        <v>10000</v>
      </c>
      <c r="E3024" s="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3">
        <f t="shared" si="282"/>
        <v>1.0087999999999999</v>
      </c>
      <c r="P3024" s="5">
        <f t="shared" si="283"/>
        <v>162.70967741935485</v>
      </c>
      <c r="Q3024" s="3" t="str">
        <f t="shared" si="284"/>
        <v>theater</v>
      </c>
      <c r="R3024" t="str">
        <f t="shared" si="285"/>
        <v>spaces</v>
      </c>
      <c r="S3024" s="13">
        <f t="shared" si="286"/>
        <v>42564.95380787037</v>
      </c>
      <c r="T3024" s="13">
        <f t="shared" si="287"/>
        <v>42609.95380787037</v>
      </c>
    </row>
    <row r="3025" spans="1:20" ht="48">
      <c r="A3025">
        <v>3023</v>
      </c>
      <c r="B3025" s="1" t="s">
        <v>3023</v>
      </c>
      <c r="C3025" s="1" t="s">
        <v>7133</v>
      </c>
      <c r="D3025" s="4">
        <v>700</v>
      </c>
      <c r="E3025" s="4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3">
        <f t="shared" si="282"/>
        <v>1.03</v>
      </c>
      <c r="P3025" s="5">
        <f t="shared" si="283"/>
        <v>120.16666666666667</v>
      </c>
      <c r="Q3025" s="3" t="str">
        <f t="shared" si="284"/>
        <v>theater</v>
      </c>
      <c r="R3025" t="str">
        <f t="shared" si="285"/>
        <v>spaces</v>
      </c>
      <c r="S3025" s="13">
        <f t="shared" si="286"/>
        <v>42121.675763888896</v>
      </c>
      <c r="T3025" s="13">
        <f t="shared" si="287"/>
        <v>42166.675763888896</v>
      </c>
    </row>
    <row r="3026" spans="1:20" ht="48">
      <c r="A3026">
        <v>3024</v>
      </c>
      <c r="B3026" s="1" t="s">
        <v>3024</v>
      </c>
      <c r="C3026" s="1" t="s">
        <v>7134</v>
      </c>
      <c r="D3026" s="4">
        <v>5000</v>
      </c>
      <c r="E3026" s="4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3">
        <f t="shared" si="282"/>
        <v>2.4641999999999999</v>
      </c>
      <c r="P3026" s="5">
        <f t="shared" si="283"/>
        <v>67.697802197802204</v>
      </c>
      <c r="Q3026" s="3" t="str">
        <f t="shared" si="284"/>
        <v>theater</v>
      </c>
      <c r="R3026" t="str">
        <f t="shared" si="285"/>
        <v>spaces</v>
      </c>
      <c r="S3026" s="13">
        <f t="shared" si="286"/>
        <v>41158.993923611109</v>
      </c>
      <c r="T3026" s="13">
        <f t="shared" si="287"/>
        <v>41188.993923611109</v>
      </c>
    </row>
    <row r="3027" spans="1:20" ht="48">
      <c r="A3027">
        <v>3025</v>
      </c>
      <c r="B3027" s="1" t="s">
        <v>3025</v>
      </c>
      <c r="C3027" s="1" t="s">
        <v>7135</v>
      </c>
      <c r="D3027" s="4">
        <v>2500</v>
      </c>
      <c r="E3027" s="4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3">
        <f t="shared" si="282"/>
        <v>3.0219999999999998</v>
      </c>
      <c r="P3027" s="5">
        <f t="shared" si="283"/>
        <v>52.103448275862071</v>
      </c>
      <c r="Q3027" s="3" t="str">
        <f t="shared" si="284"/>
        <v>theater</v>
      </c>
      <c r="R3027" t="str">
        <f t="shared" si="285"/>
        <v>spaces</v>
      </c>
      <c r="S3027" s="13">
        <f t="shared" si="286"/>
        <v>41761.509409722225</v>
      </c>
      <c r="T3027" s="13">
        <f t="shared" si="287"/>
        <v>41789.666666666664</v>
      </c>
    </row>
    <row r="3028" spans="1:20" ht="48">
      <c r="A3028">
        <v>3026</v>
      </c>
      <c r="B3028" s="1" t="s">
        <v>3026</v>
      </c>
      <c r="C3028" s="1" t="s">
        <v>7136</v>
      </c>
      <c r="D3028" s="4">
        <v>900</v>
      </c>
      <c r="E3028" s="4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3">
        <f t="shared" si="282"/>
        <v>1.4333333333333333</v>
      </c>
      <c r="P3028" s="5">
        <f t="shared" si="283"/>
        <v>51.6</v>
      </c>
      <c r="Q3028" s="3" t="str">
        <f t="shared" si="284"/>
        <v>theater</v>
      </c>
      <c r="R3028" t="str">
        <f t="shared" si="285"/>
        <v>spaces</v>
      </c>
      <c r="S3028" s="13">
        <f t="shared" si="286"/>
        <v>42783.459398148145</v>
      </c>
      <c r="T3028" s="13">
        <f t="shared" si="287"/>
        <v>42797.459398148145</v>
      </c>
    </row>
    <row r="3029" spans="1:20" ht="32">
      <c r="A3029">
        <v>3027</v>
      </c>
      <c r="B3029" s="1" t="s">
        <v>3027</v>
      </c>
      <c r="C3029" s="1" t="s">
        <v>7137</v>
      </c>
      <c r="D3029" s="4">
        <v>40000</v>
      </c>
      <c r="E3029" s="4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3">
        <f t="shared" si="282"/>
        <v>1.3144</v>
      </c>
      <c r="P3029" s="5">
        <f t="shared" si="283"/>
        <v>164.3</v>
      </c>
      <c r="Q3029" s="3" t="str">
        <f t="shared" si="284"/>
        <v>theater</v>
      </c>
      <c r="R3029" t="str">
        <f t="shared" si="285"/>
        <v>spaces</v>
      </c>
      <c r="S3029" s="13">
        <f t="shared" si="286"/>
        <v>42053.704293981486</v>
      </c>
      <c r="T3029" s="13">
        <f t="shared" si="287"/>
        <v>42083.662627314814</v>
      </c>
    </row>
    <row r="3030" spans="1:20" ht="32">
      <c r="A3030">
        <v>3028</v>
      </c>
      <c r="B3030" s="1" t="s">
        <v>3028</v>
      </c>
      <c r="C3030" s="1" t="s">
        <v>7138</v>
      </c>
      <c r="D3030" s="4">
        <v>5000</v>
      </c>
      <c r="E3030" s="4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3">
        <f t="shared" si="282"/>
        <v>1.6801999999999999</v>
      </c>
      <c r="P3030" s="5">
        <f t="shared" si="283"/>
        <v>84.858585858585855</v>
      </c>
      <c r="Q3030" s="3" t="str">
        <f t="shared" si="284"/>
        <v>theater</v>
      </c>
      <c r="R3030" t="str">
        <f t="shared" si="285"/>
        <v>spaces</v>
      </c>
      <c r="S3030" s="13">
        <f t="shared" si="286"/>
        <v>42567.264178240745</v>
      </c>
      <c r="T3030" s="13">
        <f t="shared" si="287"/>
        <v>42597.264178240745</v>
      </c>
    </row>
    <row r="3031" spans="1:20" ht="48">
      <c r="A3031">
        <v>3029</v>
      </c>
      <c r="B3031" s="1" t="s">
        <v>3029</v>
      </c>
      <c r="C3031" s="1" t="s">
        <v>7139</v>
      </c>
      <c r="D3031" s="4">
        <v>30000</v>
      </c>
      <c r="E3031" s="4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3">
        <f t="shared" si="282"/>
        <v>1.0967666666666667</v>
      </c>
      <c r="P3031" s="5">
        <f t="shared" si="283"/>
        <v>94.548850574712645</v>
      </c>
      <c r="Q3031" s="3" t="str">
        <f t="shared" si="284"/>
        <v>theater</v>
      </c>
      <c r="R3031" t="str">
        <f t="shared" si="285"/>
        <v>spaces</v>
      </c>
      <c r="S3031" s="13">
        <f t="shared" si="286"/>
        <v>41932.708877314813</v>
      </c>
      <c r="T3031" s="13">
        <f t="shared" si="287"/>
        <v>41961.190972222219</v>
      </c>
    </row>
    <row r="3032" spans="1:20" ht="48">
      <c r="A3032">
        <v>3030</v>
      </c>
      <c r="B3032" s="1" t="s">
        <v>3030</v>
      </c>
      <c r="C3032" s="1" t="s">
        <v>7140</v>
      </c>
      <c r="D3032" s="4">
        <v>1750</v>
      </c>
      <c r="E3032" s="4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3">
        <f t="shared" si="282"/>
        <v>1.0668571428571429</v>
      </c>
      <c r="P3032" s="5">
        <f t="shared" si="283"/>
        <v>45.536585365853661</v>
      </c>
      <c r="Q3032" s="3" t="str">
        <f t="shared" si="284"/>
        <v>theater</v>
      </c>
      <c r="R3032" t="str">
        <f t="shared" si="285"/>
        <v>spaces</v>
      </c>
      <c r="S3032" s="13">
        <f t="shared" si="286"/>
        <v>42233.747349537036</v>
      </c>
      <c r="T3032" s="13">
        <f t="shared" si="287"/>
        <v>42263.747349537036</v>
      </c>
    </row>
    <row r="3033" spans="1:20" ht="80">
      <c r="A3033">
        <v>3031</v>
      </c>
      <c r="B3033" s="1" t="s">
        <v>3031</v>
      </c>
      <c r="C3033" s="1" t="s">
        <v>7141</v>
      </c>
      <c r="D3033" s="4">
        <v>1500</v>
      </c>
      <c r="E3033" s="4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3">
        <f t="shared" si="282"/>
        <v>1</v>
      </c>
      <c r="P3033" s="5">
        <f t="shared" si="283"/>
        <v>51.724137931034484</v>
      </c>
      <c r="Q3033" s="3" t="str">
        <f t="shared" si="284"/>
        <v>theater</v>
      </c>
      <c r="R3033" t="str">
        <f t="shared" si="285"/>
        <v>spaces</v>
      </c>
      <c r="S3033" s="13">
        <f t="shared" si="286"/>
        <v>42597.882488425923</v>
      </c>
      <c r="T3033" s="13">
        <f t="shared" si="287"/>
        <v>42657.882488425923</v>
      </c>
    </row>
    <row r="3034" spans="1:20" ht="48">
      <c r="A3034">
        <v>3032</v>
      </c>
      <c r="B3034" s="1" t="s">
        <v>3032</v>
      </c>
      <c r="C3034" s="1" t="s">
        <v>7142</v>
      </c>
      <c r="D3034" s="4">
        <v>1000</v>
      </c>
      <c r="E3034" s="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3">
        <f t="shared" si="282"/>
        <v>1.272</v>
      </c>
      <c r="P3034" s="5">
        <f t="shared" si="283"/>
        <v>50.88</v>
      </c>
      <c r="Q3034" s="3" t="str">
        <f t="shared" si="284"/>
        <v>theater</v>
      </c>
      <c r="R3034" t="str">
        <f t="shared" si="285"/>
        <v>spaces</v>
      </c>
      <c r="S3034" s="13">
        <f t="shared" si="286"/>
        <v>42228.044664351852</v>
      </c>
      <c r="T3034" s="13">
        <f t="shared" si="287"/>
        <v>42258.044664351852</v>
      </c>
    </row>
    <row r="3035" spans="1:20" ht="48">
      <c r="A3035">
        <v>3033</v>
      </c>
      <c r="B3035" s="1" t="s">
        <v>3033</v>
      </c>
      <c r="C3035" s="1" t="s">
        <v>7143</v>
      </c>
      <c r="D3035" s="4">
        <v>3000</v>
      </c>
      <c r="E3035" s="4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3">
        <f t="shared" si="282"/>
        <v>1.4653333333333334</v>
      </c>
      <c r="P3035" s="5">
        <f t="shared" si="283"/>
        <v>191.13043478260869</v>
      </c>
      <c r="Q3035" s="3" t="str">
        <f t="shared" si="284"/>
        <v>theater</v>
      </c>
      <c r="R3035" t="str">
        <f t="shared" si="285"/>
        <v>spaces</v>
      </c>
      <c r="S3035" s="13">
        <f t="shared" si="286"/>
        <v>42570.110243055555</v>
      </c>
      <c r="T3035" s="13">
        <f t="shared" si="287"/>
        <v>42600.110243055555</v>
      </c>
    </row>
    <row r="3036" spans="1:20" ht="64">
      <c r="A3036">
        <v>3034</v>
      </c>
      <c r="B3036" s="1" t="s">
        <v>3034</v>
      </c>
      <c r="C3036" s="1" t="s">
        <v>7144</v>
      </c>
      <c r="D3036" s="4">
        <v>100000</v>
      </c>
      <c r="E3036" s="4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3">
        <f t="shared" si="282"/>
        <v>1.1253599999999999</v>
      </c>
      <c r="P3036" s="5">
        <f t="shared" si="283"/>
        <v>89.314285714285717</v>
      </c>
      <c r="Q3036" s="3" t="str">
        <f t="shared" si="284"/>
        <v>theater</v>
      </c>
      <c r="R3036" t="str">
        <f t="shared" si="285"/>
        <v>spaces</v>
      </c>
      <c r="S3036" s="13">
        <f t="shared" si="286"/>
        <v>42644.535358796296</v>
      </c>
      <c r="T3036" s="13">
        <f t="shared" si="287"/>
        <v>42675.165972222225</v>
      </c>
    </row>
    <row r="3037" spans="1:20" ht="32">
      <c r="A3037">
        <v>3035</v>
      </c>
      <c r="B3037" s="1" t="s">
        <v>3035</v>
      </c>
      <c r="C3037" s="1" t="s">
        <v>7145</v>
      </c>
      <c r="D3037" s="4">
        <v>25000</v>
      </c>
      <c r="E3037" s="4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3">
        <f t="shared" si="282"/>
        <v>1.0878684000000001</v>
      </c>
      <c r="P3037" s="5">
        <f t="shared" si="283"/>
        <v>88.588631921824103</v>
      </c>
      <c r="Q3037" s="3" t="str">
        <f t="shared" si="284"/>
        <v>theater</v>
      </c>
      <c r="R3037" t="str">
        <f t="shared" si="285"/>
        <v>spaces</v>
      </c>
      <c r="S3037" s="13">
        <f t="shared" si="286"/>
        <v>41368.560289351852</v>
      </c>
      <c r="T3037" s="13">
        <f t="shared" si="287"/>
        <v>41398.560289351852</v>
      </c>
    </row>
    <row r="3038" spans="1:20" ht="48">
      <c r="A3038">
        <v>3036</v>
      </c>
      <c r="B3038" s="1" t="s">
        <v>3036</v>
      </c>
      <c r="C3038" s="1" t="s">
        <v>7146</v>
      </c>
      <c r="D3038" s="4">
        <v>25000</v>
      </c>
      <c r="E3038" s="4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3">
        <f t="shared" si="282"/>
        <v>1.26732</v>
      </c>
      <c r="P3038" s="5">
        <f t="shared" si="283"/>
        <v>96.300911854103347</v>
      </c>
      <c r="Q3038" s="3" t="str">
        <f t="shared" si="284"/>
        <v>theater</v>
      </c>
      <c r="R3038" t="str">
        <f t="shared" si="285"/>
        <v>spaces</v>
      </c>
      <c r="S3038" s="13">
        <f t="shared" si="286"/>
        <v>41466.785231481481</v>
      </c>
      <c r="T3038" s="13">
        <f t="shared" si="287"/>
        <v>41502.499305555553</v>
      </c>
    </row>
    <row r="3039" spans="1:20" ht="64">
      <c r="A3039">
        <v>3037</v>
      </c>
      <c r="B3039" s="1" t="s">
        <v>3037</v>
      </c>
      <c r="C3039" s="1" t="s">
        <v>7147</v>
      </c>
      <c r="D3039" s="4">
        <v>500</v>
      </c>
      <c r="E3039" s="4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3">
        <f t="shared" si="282"/>
        <v>2.1320000000000001</v>
      </c>
      <c r="P3039" s="5">
        <f t="shared" si="283"/>
        <v>33.3125</v>
      </c>
      <c r="Q3039" s="3" t="str">
        <f t="shared" si="284"/>
        <v>theater</v>
      </c>
      <c r="R3039" t="str">
        <f t="shared" si="285"/>
        <v>spaces</v>
      </c>
      <c r="S3039" s="13">
        <f t="shared" si="286"/>
        <v>40378.893206018518</v>
      </c>
      <c r="T3039" s="13">
        <f t="shared" si="287"/>
        <v>40453.207638888889</v>
      </c>
    </row>
    <row r="3040" spans="1:20" ht="48">
      <c r="A3040">
        <v>3038</v>
      </c>
      <c r="B3040" s="1" t="s">
        <v>3038</v>
      </c>
      <c r="C3040" s="1" t="s">
        <v>7148</v>
      </c>
      <c r="D3040" s="4">
        <v>1000</v>
      </c>
      <c r="E3040" s="4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3">
        <f t="shared" si="282"/>
        <v>1.0049999999999999</v>
      </c>
      <c r="P3040" s="5">
        <f t="shared" si="283"/>
        <v>37.222222222222221</v>
      </c>
      <c r="Q3040" s="3" t="str">
        <f t="shared" si="284"/>
        <v>theater</v>
      </c>
      <c r="R3040" t="str">
        <f t="shared" si="285"/>
        <v>spaces</v>
      </c>
      <c r="S3040" s="13">
        <f t="shared" si="286"/>
        <v>42373.252280092594</v>
      </c>
      <c r="T3040" s="13">
        <f t="shared" si="287"/>
        <v>42433.252280092594</v>
      </c>
    </row>
    <row r="3041" spans="1:20" ht="48">
      <c r="A3041">
        <v>3039</v>
      </c>
      <c r="B3041" s="1" t="s">
        <v>3039</v>
      </c>
      <c r="C3041" s="1" t="s">
        <v>7149</v>
      </c>
      <c r="D3041" s="4">
        <v>20000</v>
      </c>
      <c r="E3041" s="4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3">
        <f t="shared" si="282"/>
        <v>1.0871389999999999</v>
      </c>
      <c r="P3041" s="5">
        <f t="shared" si="283"/>
        <v>92.130423728813554</v>
      </c>
      <c r="Q3041" s="3" t="str">
        <f t="shared" si="284"/>
        <v>theater</v>
      </c>
      <c r="R3041" t="str">
        <f t="shared" si="285"/>
        <v>spaces</v>
      </c>
      <c r="S3041" s="13">
        <f t="shared" si="286"/>
        <v>41610.794421296298</v>
      </c>
      <c r="T3041" s="13">
        <f t="shared" si="287"/>
        <v>41637.332638888889</v>
      </c>
    </row>
    <row r="3042" spans="1:20" ht="48">
      <c r="A3042">
        <v>3040</v>
      </c>
      <c r="B3042" s="1" t="s">
        <v>3040</v>
      </c>
      <c r="C3042" s="1" t="s">
        <v>7150</v>
      </c>
      <c r="D3042" s="4">
        <v>3000</v>
      </c>
      <c r="E3042" s="4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3">
        <f t="shared" si="282"/>
        <v>1.075</v>
      </c>
      <c r="P3042" s="5">
        <f t="shared" si="283"/>
        <v>76.785714285714292</v>
      </c>
      <c r="Q3042" s="3" t="str">
        <f t="shared" si="284"/>
        <v>theater</v>
      </c>
      <c r="R3042" t="str">
        <f t="shared" si="285"/>
        <v>spaces</v>
      </c>
      <c r="S3042" s="13">
        <f t="shared" si="286"/>
        <v>42177.791909722218</v>
      </c>
      <c r="T3042" s="13">
        <f t="shared" si="287"/>
        <v>42181.958333333328</v>
      </c>
    </row>
    <row r="3043" spans="1:20" ht="32">
      <c r="A3043">
        <v>3041</v>
      </c>
      <c r="B3043" s="1" t="s">
        <v>3041</v>
      </c>
      <c r="C3043" s="1" t="s">
        <v>7151</v>
      </c>
      <c r="D3043" s="4">
        <v>8300</v>
      </c>
      <c r="E3043" s="4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3">
        <f t="shared" si="282"/>
        <v>1.1048192771084338</v>
      </c>
      <c r="P3043" s="5">
        <f t="shared" si="283"/>
        <v>96.526315789473685</v>
      </c>
      <c r="Q3043" s="3" t="str">
        <f t="shared" si="284"/>
        <v>theater</v>
      </c>
      <c r="R3043" t="str">
        <f t="shared" si="285"/>
        <v>spaces</v>
      </c>
      <c r="S3043" s="13">
        <f t="shared" si="286"/>
        <v>42359.868611111116</v>
      </c>
      <c r="T3043" s="13">
        <f t="shared" si="287"/>
        <v>42389.868611111116</v>
      </c>
    </row>
    <row r="3044" spans="1:20" ht="48">
      <c r="A3044">
        <v>3042</v>
      </c>
      <c r="B3044" s="1" t="s">
        <v>3042</v>
      </c>
      <c r="C3044" s="1" t="s">
        <v>7152</v>
      </c>
      <c r="D3044" s="4">
        <v>1500</v>
      </c>
      <c r="E3044" s="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3">
        <f t="shared" si="282"/>
        <v>1.28</v>
      </c>
      <c r="P3044" s="5">
        <f t="shared" si="283"/>
        <v>51.891891891891895</v>
      </c>
      <c r="Q3044" s="3" t="str">
        <f t="shared" si="284"/>
        <v>theater</v>
      </c>
      <c r="R3044" t="str">
        <f t="shared" si="285"/>
        <v>spaces</v>
      </c>
      <c r="S3044" s="13">
        <f t="shared" si="286"/>
        <v>42253.688043981485</v>
      </c>
      <c r="T3044" s="13">
        <f t="shared" si="287"/>
        <v>42283.688043981485</v>
      </c>
    </row>
    <row r="3045" spans="1:20" ht="48">
      <c r="A3045">
        <v>3043</v>
      </c>
      <c r="B3045" s="1" t="s">
        <v>3043</v>
      </c>
      <c r="C3045" s="1" t="s">
        <v>7153</v>
      </c>
      <c r="D3045" s="4">
        <v>15000</v>
      </c>
      <c r="E3045" s="4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3">
        <f t="shared" si="282"/>
        <v>1.1000666666666667</v>
      </c>
      <c r="P3045" s="5">
        <f t="shared" si="283"/>
        <v>128.9140625</v>
      </c>
      <c r="Q3045" s="3" t="str">
        <f t="shared" si="284"/>
        <v>theater</v>
      </c>
      <c r="R3045" t="str">
        <f t="shared" si="285"/>
        <v>spaces</v>
      </c>
      <c r="S3045" s="13">
        <f t="shared" si="286"/>
        <v>42083.070590277777</v>
      </c>
      <c r="T3045" s="13">
        <f t="shared" si="287"/>
        <v>42110.118055555555</v>
      </c>
    </row>
    <row r="3046" spans="1:20" ht="48">
      <c r="A3046">
        <v>3044</v>
      </c>
      <c r="B3046" s="1" t="s">
        <v>3044</v>
      </c>
      <c r="C3046" s="1" t="s">
        <v>7154</v>
      </c>
      <c r="D3046" s="4">
        <v>12000</v>
      </c>
      <c r="E3046" s="4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3">
        <f t="shared" si="282"/>
        <v>1.0934166666666667</v>
      </c>
      <c r="P3046" s="5">
        <f t="shared" si="283"/>
        <v>84.108974358974365</v>
      </c>
      <c r="Q3046" s="3" t="str">
        <f t="shared" si="284"/>
        <v>theater</v>
      </c>
      <c r="R3046" t="str">
        <f t="shared" si="285"/>
        <v>spaces</v>
      </c>
      <c r="S3046" s="13">
        <f t="shared" si="286"/>
        <v>42387.7268287037</v>
      </c>
      <c r="T3046" s="13">
        <f t="shared" si="287"/>
        <v>42402.7268287037</v>
      </c>
    </row>
    <row r="3047" spans="1:20" ht="48">
      <c r="A3047">
        <v>3045</v>
      </c>
      <c r="B3047" s="1" t="s">
        <v>3045</v>
      </c>
      <c r="C3047" s="1" t="s">
        <v>7155</v>
      </c>
      <c r="D3047" s="4">
        <v>4000</v>
      </c>
      <c r="E3047" s="4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3">
        <f t="shared" si="282"/>
        <v>1.3270650000000002</v>
      </c>
      <c r="P3047" s="5">
        <f t="shared" si="283"/>
        <v>82.941562500000003</v>
      </c>
      <c r="Q3047" s="3" t="str">
        <f t="shared" si="284"/>
        <v>theater</v>
      </c>
      <c r="R3047" t="str">
        <f t="shared" si="285"/>
        <v>spaces</v>
      </c>
      <c r="S3047" s="13">
        <f t="shared" si="286"/>
        <v>41843.155729166669</v>
      </c>
      <c r="T3047" s="13">
        <f t="shared" si="287"/>
        <v>41873.155729166669</v>
      </c>
    </row>
    <row r="3048" spans="1:20" ht="48">
      <c r="A3048">
        <v>3046</v>
      </c>
      <c r="B3048" s="1" t="s">
        <v>3046</v>
      </c>
      <c r="C3048" s="1" t="s">
        <v>7156</v>
      </c>
      <c r="D3048" s="4">
        <v>7900</v>
      </c>
      <c r="E3048" s="4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3">
        <f t="shared" si="282"/>
        <v>1.9084810126582279</v>
      </c>
      <c r="P3048" s="5">
        <f t="shared" si="283"/>
        <v>259.94827586206895</v>
      </c>
      <c r="Q3048" s="3" t="str">
        <f t="shared" si="284"/>
        <v>theater</v>
      </c>
      <c r="R3048" t="str">
        <f t="shared" si="285"/>
        <v>spaces</v>
      </c>
      <c r="S3048" s="13">
        <f t="shared" si="286"/>
        <v>41862.803078703706</v>
      </c>
      <c r="T3048" s="13">
        <f t="shared" si="287"/>
        <v>41892.202777777777</v>
      </c>
    </row>
    <row r="3049" spans="1:20" ht="48">
      <c r="A3049">
        <v>3047</v>
      </c>
      <c r="B3049" s="1" t="s">
        <v>3047</v>
      </c>
      <c r="C3049" s="1" t="s">
        <v>7157</v>
      </c>
      <c r="D3049" s="4">
        <v>500</v>
      </c>
      <c r="E3049" s="4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3">
        <f t="shared" si="282"/>
        <v>1.49</v>
      </c>
      <c r="P3049" s="5">
        <f t="shared" si="283"/>
        <v>37.25</v>
      </c>
      <c r="Q3049" s="3" t="str">
        <f t="shared" si="284"/>
        <v>theater</v>
      </c>
      <c r="R3049" t="str">
        <f t="shared" si="285"/>
        <v>spaces</v>
      </c>
      <c r="S3049" s="13">
        <f t="shared" si="286"/>
        <v>42443.989050925928</v>
      </c>
      <c r="T3049" s="13">
        <f t="shared" si="287"/>
        <v>42487.552777777775</v>
      </c>
    </row>
    <row r="3050" spans="1:20" ht="48">
      <c r="A3050">
        <v>3048</v>
      </c>
      <c r="B3050" s="1" t="s">
        <v>3048</v>
      </c>
      <c r="C3050" s="1" t="s">
        <v>7158</v>
      </c>
      <c r="D3050" s="4">
        <v>5000</v>
      </c>
      <c r="E3050" s="4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3">
        <f t="shared" si="282"/>
        <v>1.6639999999999999</v>
      </c>
      <c r="P3050" s="5">
        <f t="shared" si="283"/>
        <v>177.02127659574469</v>
      </c>
      <c r="Q3050" s="3" t="str">
        <f t="shared" si="284"/>
        <v>theater</v>
      </c>
      <c r="R3050" t="str">
        <f t="shared" si="285"/>
        <v>spaces</v>
      </c>
      <c r="S3050" s="13">
        <f t="shared" si="286"/>
        <v>41975.901180555549</v>
      </c>
      <c r="T3050" s="13">
        <f t="shared" si="287"/>
        <v>42004.890277777777</v>
      </c>
    </row>
    <row r="3051" spans="1:20" ht="48">
      <c r="A3051">
        <v>3049</v>
      </c>
      <c r="B3051" s="1" t="s">
        <v>3049</v>
      </c>
      <c r="C3051" s="1" t="s">
        <v>7159</v>
      </c>
      <c r="D3051" s="4">
        <v>3750</v>
      </c>
      <c r="E3051" s="4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3">
        <f t="shared" si="282"/>
        <v>1.0666666666666667</v>
      </c>
      <c r="P3051" s="5">
        <f t="shared" si="283"/>
        <v>74.074074074074076</v>
      </c>
      <c r="Q3051" s="3" t="str">
        <f t="shared" si="284"/>
        <v>theater</v>
      </c>
      <c r="R3051" t="str">
        <f t="shared" si="285"/>
        <v>spaces</v>
      </c>
      <c r="S3051" s="13">
        <f t="shared" si="286"/>
        <v>42139.014525462961</v>
      </c>
      <c r="T3051" s="13">
        <f t="shared" si="287"/>
        <v>42169.014525462961</v>
      </c>
    </row>
    <row r="3052" spans="1:20" ht="32">
      <c r="A3052">
        <v>3050</v>
      </c>
      <c r="B3052" s="1" t="s">
        <v>3050</v>
      </c>
      <c r="C3052" s="1" t="s">
        <v>7160</v>
      </c>
      <c r="D3052" s="4">
        <v>600</v>
      </c>
      <c r="E3052" s="4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3">
        <f t="shared" si="282"/>
        <v>1.06</v>
      </c>
      <c r="P3052" s="5">
        <f t="shared" si="283"/>
        <v>70.666666666666671</v>
      </c>
      <c r="Q3052" s="3" t="str">
        <f t="shared" si="284"/>
        <v>theater</v>
      </c>
      <c r="R3052" t="str">
        <f t="shared" si="285"/>
        <v>spaces</v>
      </c>
      <c r="S3052" s="13">
        <f t="shared" si="286"/>
        <v>42465.16851851852</v>
      </c>
      <c r="T3052" s="13">
        <f t="shared" si="287"/>
        <v>42495.16851851852</v>
      </c>
    </row>
    <row r="3053" spans="1:20" ht="48">
      <c r="A3053">
        <v>3051</v>
      </c>
      <c r="B3053" s="1" t="s">
        <v>3051</v>
      </c>
      <c r="C3053" s="1" t="s">
        <v>7161</v>
      </c>
      <c r="D3053" s="4">
        <v>3500</v>
      </c>
      <c r="E3053" s="4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3">
        <f t="shared" si="282"/>
        <v>0.23628571428571429</v>
      </c>
      <c r="P3053" s="5">
        <f t="shared" si="283"/>
        <v>23.62857142857143</v>
      </c>
      <c r="Q3053" s="3" t="str">
        <f t="shared" si="284"/>
        <v>theater</v>
      </c>
      <c r="R3053" t="str">
        <f t="shared" si="285"/>
        <v>spaces</v>
      </c>
      <c r="S3053" s="13">
        <f t="shared" si="286"/>
        <v>42744.416030092587</v>
      </c>
      <c r="T3053" s="13">
        <f t="shared" si="287"/>
        <v>42774.416030092587</v>
      </c>
    </row>
    <row r="3054" spans="1:20" ht="32">
      <c r="A3054">
        <v>3052</v>
      </c>
      <c r="B3054" s="1" t="s">
        <v>3052</v>
      </c>
      <c r="C3054" s="1" t="s">
        <v>7162</v>
      </c>
      <c r="D3054" s="4">
        <v>50000</v>
      </c>
      <c r="E3054" s="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3">
        <f t="shared" si="282"/>
        <v>1.5E-3</v>
      </c>
      <c r="P3054" s="5">
        <f t="shared" si="283"/>
        <v>37.5</v>
      </c>
      <c r="Q3054" s="3" t="str">
        <f t="shared" si="284"/>
        <v>theater</v>
      </c>
      <c r="R3054" t="str">
        <f t="shared" si="285"/>
        <v>spaces</v>
      </c>
      <c r="S3054" s="13">
        <f t="shared" si="286"/>
        <v>42122.670069444444</v>
      </c>
      <c r="T3054" s="13">
        <f t="shared" si="287"/>
        <v>42152.665972222225</v>
      </c>
    </row>
    <row r="3055" spans="1:20" ht="48">
      <c r="A3055">
        <v>3053</v>
      </c>
      <c r="B3055" s="1" t="s">
        <v>3053</v>
      </c>
      <c r="C3055" s="1" t="s">
        <v>7163</v>
      </c>
      <c r="D3055" s="4">
        <v>10000</v>
      </c>
      <c r="E3055" s="4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3">
        <f t="shared" si="282"/>
        <v>4.0000000000000001E-3</v>
      </c>
      <c r="P3055" s="5">
        <f t="shared" si="283"/>
        <v>13.333333333333334</v>
      </c>
      <c r="Q3055" s="3" t="str">
        <f t="shared" si="284"/>
        <v>theater</v>
      </c>
      <c r="R3055" t="str">
        <f t="shared" si="285"/>
        <v>spaces</v>
      </c>
      <c r="S3055" s="13">
        <f t="shared" si="286"/>
        <v>41862.761724537035</v>
      </c>
      <c r="T3055" s="13">
        <f t="shared" si="287"/>
        <v>41914.165972222225</v>
      </c>
    </row>
    <row r="3056" spans="1:20" ht="48">
      <c r="A3056">
        <v>3054</v>
      </c>
      <c r="B3056" s="1" t="s">
        <v>3054</v>
      </c>
      <c r="C3056" s="1" t="s">
        <v>7164</v>
      </c>
      <c r="D3056" s="4">
        <v>300</v>
      </c>
      <c r="E3056" s="4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3">
        <f t="shared" si="282"/>
        <v>0</v>
      </c>
      <c r="P3056" s="5" t="e">
        <f t="shared" si="283"/>
        <v>#DIV/0!</v>
      </c>
      <c r="Q3056" s="3" t="str">
        <f t="shared" si="284"/>
        <v>theater</v>
      </c>
      <c r="R3056" t="str">
        <f t="shared" si="285"/>
        <v>spaces</v>
      </c>
      <c r="S3056" s="13">
        <f t="shared" si="286"/>
        <v>42027.832800925928</v>
      </c>
      <c r="T3056" s="13">
        <f t="shared" si="287"/>
        <v>42065.044444444444</v>
      </c>
    </row>
    <row r="3057" spans="1:20" ht="48">
      <c r="A3057">
        <v>3055</v>
      </c>
      <c r="B3057" s="1" t="s">
        <v>3055</v>
      </c>
      <c r="C3057" s="1" t="s">
        <v>7165</v>
      </c>
      <c r="D3057" s="4">
        <v>20000</v>
      </c>
      <c r="E3057" s="4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3">
        <f t="shared" si="282"/>
        <v>5.0000000000000002E-5</v>
      </c>
      <c r="P3057" s="5">
        <f t="shared" si="283"/>
        <v>1</v>
      </c>
      <c r="Q3057" s="3" t="str">
        <f t="shared" si="284"/>
        <v>theater</v>
      </c>
      <c r="R3057" t="str">
        <f t="shared" si="285"/>
        <v>spaces</v>
      </c>
      <c r="S3057" s="13">
        <f t="shared" si="286"/>
        <v>41953.95821759259</v>
      </c>
      <c r="T3057" s="13">
        <f t="shared" si="287"/>
        <v>42013.95821759259</v>
      </c>
    </row>
    <row r="3058" spans="1:20" ht="48">
      <c r="A3058">
        <v>3056</v>
      </c>
      <c r="B3058" s="1" t="s">
        <v>3056</v>
      </c>
      <c r="C3058" s="1" t="s">
        <v>7166</v>
      </c>
      <c r="D3058" s="4">
        <v>25000</v>
      </c>
      <c r="E3058" s="4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3">
        <f t="shared" si="282"/>
        <v>0</v>
      </c>
      <c r="P3058" s="5" t="e">
        <f t="shared" si="283"/>
        <v>#DIV/0!</v>
      </c>
      <c r="Q3058" s="3" t="str">
        <f t="shared" si="284"/>
        <v>theater</v>
      </c>
      <c r="R3058" t="str">
        <f t="shared" si="285"/>
        <v>spaces</v>
      </c>
      <c r="S3058" s="13">
        <f t="shared" si="286"/>
        <v>41851.636388888888</v>
      </c>
      <c r="T3058" s="13">
        <f t="shared" si="287"/>
        <v>41911.636388888888</v>
      </c>
    </row>
    <row r="3059" spans="1:20" ht="48">
      <c r="A3059">
        <v>3057</v>
      </c>
      <c r="B3059" s="1" t="s">
        <v>3057</v>
      </c>
      <c r="C3059" s="1" t="s">
        <v>7167</v>
      </c>
      <c r="D3059" s="4">
        <v>50000</v>
      </c>
      <c r="E3059" s="4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3">
        <f t="shared" si="282"/>
        <v>0</v>
      </c>
      <c r="P3059" s="5" t="e">
        <f t="shared" si="283"/>
        <v>#DIV/0!</v>
      </c>
      <c r="Q3059" s="3" t="str">
        <f t="shared" si="284"/>
        <v>theater</v>
      </c>
      <c r="R3059" t="str">
        <f t="shared" si="285"/>
        <v>spaces</v>
      </c>
      <c r="S3059" s="13">
        <f t="shared" si="286"/>
        <v>42433.650590277779</v>
      </c>
      <c r="T3059" s="13">
        <f t="shared" si="287"/>
        <v>42463.608923611115</v>
      </c>
    </row>
    <row r="3060" spans="1:20" ht="48">
      <c r="A3060">
        <v>3058</v>
      </c>
      <c r="B3060" s="1" t="s">
        <v>3058</v>
      </c>
      <c r="C3060" s="1" t="s">
        <v>7168</v>
      </c>
      <c r="D3060" s="4">
        <v>18000</v>
      </c>
      <c r="E3060" s="4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3">
        <f t="shared" si="282"/>
        <v>1.6666666666666666E-4</v>
      </c>
      <c r="P3060" s="5">
        <f t="shared" si="283"/>
        <v>1</v>
      </c>
      <c r="Q3060" s="3" t="str">
        <f t="shared" si="284"/>
        <v>theater</v>
      </c>
      <c r="R3060" t="str">
        <f t="shared" si="285"/>
        <v>spaces</v>
      </c>
      <c r="S3060" s="13">
        <f t="shared" si="286"/>
        <v>42460.374305555553</v>
      </c>
      <c r="T3060" s="13">
        <f t="shared" si="287"/>
        <v>42510.374305555553</v>
      </c>
    </row>
    <row r="3061" spans="1:20" ht="48">
      <c r="A3061">
        <v>3059</v>
      </c>
      <c r="B3061" s="1" t="s">
        <v>3059</v>
      </c>
      <c r="C3061" s="1" t="s">
        <v>7169</v>
      </c>
      <c r="D3061" s="4">
        <v>15000</v>
      </c>
      <c r="E3061" s="4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3">
        <f t="shared" si="282"/>
        <v>3.0066666666666665E-2</v>
      </c>
      <c r="P3061" s="5">
        <f t="shared" si="283"/>
        <v>41</v>
      </c>
      <c r="Q3061" s="3" t="str">
        <f t="shared" si="284"/>
        <v>theater</v>
      </c>
      <c r="R3061" t="str">
        <f t="shared" si="285"/>
        <v>spaces</v>
      </c>
      <c r="S3061" s="13">
        <f t="shared" si="286"/>
        <v>41829.935717592591</v>
      </c>
      <c r="T3061" s="13">
        <f t="shared" si="287"/>
        <v>41859.935717592591</v>
      </c>
    </row>
    <row r="3062" spans="1:20" ht="32">
      <c r="A3062">
        <v>3060</v>
      </c>
      <c r="B3062" s="1" t="s">
        <v>3060</v>
      </c>
      <c r="C3062" s="1" t="s">
        <v>7170</v>
      </c>
      <c r="D3062" s="4">
        <v>220000</v>
      </c>
      <c r="E3062" s="4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3">
        <f t="shared" si="282"/>
        <v>1.5227272727272728E-3</v>
      </c>
      <c r="P3062" s="5">
        <f t="shared" si="283"/>
        <v>55.833333333333336</v>
      </c>
      <c r="Q3062" s="3" t="str">
        <f t="shared" si="284"/>
        <v>theater</v>
      </c>
      <c r="R3062" t="str">
        <f t="shared" si="285"/>
        <v>spaces</v>
      </c>
      <c r="S3062" s="13">
        <f t="shared" si="286"/>
        <v>42245.274699074071</v>
      </c>
      <c r="T3062" s="13">
        <f t="shared" si="287"/>
        <v>42275.274699074071</v>
      </c>
    </row>
    <row r="3063" spans="1:20" ht="16">
      <c r="A3063">
        <v>3061</v>
      </c>
      <c r="B3063" s="1" t="s">
        <v>3061</v>
      </c>
      <c r="C3063" s="1" t="s">
        <v>7171</v>
      </c>
      <c r="D3063" s="4">
        <v>1000000</v>
      </c>
      <c r="E3063" s="4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3">
        <f t="shared" si="282"/>
        <v>0</v>
      </c>
      <c r="P3063" s="5" t="e">
        <f t="shared" si="283"/>
        <v>#DIV/0!</v>
      </c>
      <c r="Q3063" s="3" t="str">
        <f t="shared" si="284"/>
        <v>theater</v>
      </c>
      <c r="R3063" t="str">
        <f t="shared" si="285"/>
        <v>spaces</v>
      </c>
      <c r="S3063" s="13">
        <f t="shared" si="286"/>
        <v>41834.784120370372</v>
      </c>
      <c r="T3063" s="13">
        <f t="shared" si="287"/>
        <v>41864.784120370372</v>
      </c>
    </row>
    <row r="3064" spans="1:20" ht="48">
      <c r="A3064">
        <v>3062</v>
      </c>
      <c r="B3064" s="1" t="s">
        <v>3062</v>
      </c>
      <c r="C3064" s="1" t="s">
        <v>7172</v>
      </c>
      <c r="D3064" s="4">
        <v>10000</v>
      </c>
      <c r="E3064" s="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3">
        <f t="shared" si="282"/>
        <v>0.66839999999999999</v>
      </c>
      <c r="P3064" s="5">
        <f t="shared" si="283"/>
        <v>99.761194029850742</v>
      </c>
      <c r="Q3064" s="3" t="str">
        <f t="shared" si="284"/>
        <v>theater</v>
      </c>
      <c r="R3064" t="str">
        <f t="shared" si="285"/>
        <v>spaces</v>
      </c>
      <c r="S3064" s="13">
        <f t="shared" si="286"/>
        <v>42248.535787037035</v>
      </c>
      <c r="T3064" s="13">
        <f t="shared" si="287"/>
        <v>42277.75</v>
      </c>
    </row>
    <row r="3065" spans="1:20" ht="32">
      <c r="A3065">
        <v>3063</v>
      </c>
      <c r="B3065" s="1" t="s">
        <v>3063</v>
      </c>
      <c r="C3065" s="1" t="s">
        <v>7173</v>
      </c>
      <c r="D3065" s="4">
        <v>3000</v>
      </c>
      <c r="E3065" s="4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3">
        <f t="shared" si="282"/>
        <v>0.19566666666666666</v>
      </c>
      <c r="P3065" s="5">
        <f t="shared" si="283"/>
        <v>25.521739130434781</v>
      </c>
      <c r="Q3065" s="3" t="str">
        <f t="shared" si="284"/>
        <v>theater</v>
      </c>
      <c r="R3065" t="str">
        <f t="shared" si="285"/>
        <v>spaces</v>
      </c>
      <c r="S3065" s="13">
        <f t="shared" si="286"/>
        <v>42630.922893518517</v>
      </c>
      <c r="T3065" s="13">
        <f t="shared" si="287"/>
        <v>42665.922893518517</v>
      </c>
    </row>
    <row r="3066" spans="1:20" ht="32">
      <c r="A3066">
        <v>3064</v>
      </c>
      <c r="B3066" s="1" t="s">
        <v>3064</v>
      </c>
      <c r="C3066" s="1" t="s">
        <v>7174</v>
      </c>
      <c r="D3066" s="4">
        <v>75000</v>
      </c>
      <c r="E3066" s="4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3">
        <f t="shared" si="282"/>
        <v>0.11294666666666667</v>
      </c>
      <c r="P3066" s="5">
        <f t="shared" si="283"/>
        <v>117.65277777777777</v>
      </c>
      <c r="Q3066" s="3" t="str">
        <f t="shared" si="284"/>
        <v>theater</v>
      </c>
      <c r="R3066" t="str">
        <f t="shared" si="285"/>
        <v>spaces</v>
      </c>
      <c r="S3066" s="13">
        <f t="shared" si="286"/>
        <v>42299.130162037036</v>
      </c>
      <c r="T3066" s="13">
        <f t="shared" si="287"/>
        <v>42330.290972222225</v>
      </c>
    </row>
    <row r="3067" spans="1:20" ht="48">
      <c r="A3067">
        <v>3065</v>
      </c>
      <c r="B3067" s="1" t="s">
        <v>3065</v>
      </c>
      <c r="C3067" s="1" t="s">
        <v>7175</v>
      </c>
      <c r="D3067" s="4">
        <v>25000</v>
      </c>
      <c r="E3067" s="4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3">
        <f t="shared" si="282"/>
        <v>4.0000000000000002E-4</v>
      </c>
      <c r="P3067" s="5">
        <f t="shared" si="283"/>
        <v>5</v>
      </c>
      <c r="Q3067" s="3" t="str">
        <f t="shared" si="284"/>
        <v>theater</v>
      </c>
      <c r="R3067" t="str">
        <f t="shared" si="285"/>
        <v>spaces</v>
      </c>
      <c r="S3067" s="13">
        <f t="shared" si="286"/>
        <v>41825.055231481485</v>
      </c>
      <c r="T3067" s="13">
        <f t="shared" si="287"/>
        <v>41850.055231481485</v>
      </c>
    </row>
    <row r="3068" spans="1:20" ht="48">
      <c r="A3068">
        <v>3066</v>
      </c>
      <c r="B3068" s="1" t="s">
        <v>3066</v>
      </c>
      <c r="C3068" s="1" t="s">
        <v>7176</v>
      </c>
      <c r="D3068" s="4">
        <v>350000</v>
      </c>
      <c r="E3068" s="4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3">
        <f t="shared" si="282"/>
        <v>0.11985714285714286</v>
      </c>
      <c r="P3068" s="5">
        <f t="shared" si="283"/>
        <v>2796.6666666666665</v>
      </c>
      <c r="Q3068" s="3" t="str">
        <f t="shared" si="284"/>
        <v>theater</v>
      </c>
      <c r="R3068" t="str">
        <f t="shared" si="285"/>
        <v>spaces</v>
      </c>
      <c r="S3068" s="13">
        <f t="shared" si="286"/>
        <v>42531.228437500002</v>
      </c>
      <c r="T3068" s="13">
        <f t="shared" si="287"/>
        <v>42561.228437500002</v>
      </c>
    </row>
    <row r="3069" spans="1:20" ht="48">
      <c r="A3069">
        <v>3067</v>
      </c>
      <c r="B3069" s="1" t="s">
        <v>3067</v>
      </c>
      <c r="C3069" s="1" t="s">
        <v>7177</v>
      </c>
      <c r="D3069" s="4">
        <v>8000</v>
      </c>
      <c r="E3069" s="4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3">
        <f t="shared" si="282"/>
        <v>2.5000000000000001E-2</v>
      </c>
      <c r="P3069" s="5">
        <f t="shared" si="283"/>
        <v>200</v>
      </c>
      <c r="Q3069" s="3" t="str">
        <f t="shared" si="284"/>
        <v>theater</v>
      </c>
      <c r="R3069" t="str">
        <f t="shared" si="285"/>
        <v>spaces</v>
      </c>
      <c r="S3069" s="13">
        <f t="shared" si="286"/>
        <v>42226.938414351855</v>
      </c>
      <c r="T3069" s="13">
        <f t="shared" si="287"/>
        <v>42256.938414351855</v>
      </c>
    </row>
    <row r="3070" spans="1:20" ht="48">
      <c r="A3070">
        <v>3068</v>
      </c>
      <c r="B3070" s="1" t="s">
        <v>3068</v>
      </c>
      <c r="C3070" s="1" t="s">
        <v>7178</v>
      </c>
      <c r="D3070" s="4">
        <v>250000</v>
      </c>
      <c r="E3070" s="4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3">
        <f t="shared" si="282"/>
        <v>6.9999999999999999E-4</v>
      </c>
      <c r="P3070" s="5">
        <f t="shared" si="283"/>
        <v>87.5</v>
      </c>
      <c r="Q3070" s="3" t="str">
        <f t="shared" si="284"/>
        <v>theater</v>
      </c>
      <c r="R3070" t="str">
        <f t="shared" si="285"/>
        <v>spaces</v>
      </c>
      <c r="S3070" s="13">
        <f t="shared" si="286"/>
        <v>42263.691574074073</v>
      </c>
      <c r="T3070" s="13">
        <f t="shared" si="287"/>
        <v>42293.691574074073</v>
      </c>
    </row>
    <row r="3071" spans="1:20" ht="48">
      <c r="A3071">
        <v>3069</v>
      </c>
      <c r="B3071" s="1" t="s">
        <v>3069</v>
      </c>
      <c r="C3071" s="1" t="s">
        <v>7179</v>
      </c>
      <c r="D3071" s="4">
        <v>1000</v>
      </c>
      <c r="E3071" s="4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3">
        <f t="shared" si="282"/>
        <v>0.14099999999999999</v>
      </c>
      <c r="P3071" s="5">
        <f t="shared" si="283"/>
        <v>20.142857142857142</v>
      </c>
      <c r="Q3071" s="3" t="str">
        <f t="shared" si="284"/>
        <v>theater</v>
      </c>
      <c r="R3071" t="str">
        <f t="shared" si="285"/>
        <v>spaces</v>
      </c>
      <c r="S3071" s="13">
        <f t="shared" si="286"/>
        <v>41957.833726851852</v>
      </c>
      <c r="T3071" s="13">
        <f t="shared" si="287"/>
        <v>41987.833726851852</v>
      </c>
    </row>
    <row r="3072" spans="1:20" ht="48">
      <c r="A3072">
        <v>3070</v>
      </c>
      <c r="B3072" s="1" t="s">
        <v>3070</v>
      </c>
      <c r="C3072" s="1" t="s">
        <v>7180</v>
      </c>
      <c r="D3072" s="4">
        <v>10000</v>
      </c>
      <c r="E3072" s="4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3">
        <f t="shared" si="282"/>
        <v>3.3399999999999999E-2</v>
      </c>
      <c r="P3072" s="5">
        <f t="shared" si="283"/>
        <v>20.875</v>
      </c>
      <c r="Q3072" s="3" t="str">
        <f t="shared" si="284"/>
        <v>theater</v>
      </c>
      <c r="R3072" t="str">
        <f t="shared" si="285"/>
        <v>spaces</v>
      </c>
      <c r="S3072" s="13">
        <f t="shared" si="286"/>
        <v>42690.733437499999</v>
      </c>
      <c r="T3072" s="13">
        <f t="shared" si="287"/>
        <v>42711.733437499999</v>
      </c>
    </row>
    <row r="3073" spans="1:20" ht="48">
      <c r="A3073">
        <v>3071</v>
      </c>
      <c r="B3073" s="1" t="s">
        <v>3071</v>
      </c>
      <c r="C3073" s="1" t="s">
        <v>7181</v>
      </c>
      <c r="D3073" s="4">
        <v>12000</v>
      </c>
      <c r="E3073" s="4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3">
        <f t="shared" si="282"/>
        <v>0.59775</v>
      </c>
      <c r="P3073" s="5">
        <f t="shared" si="283"/>
        <v>61.307692307692307</v>
      </c>
      <c r="Q3073" s="3" t="str">
        <f t="shared" si="284"/>
        <v>theater</v>
      </c>
      <c r="R3073" t="str">
        <f t="shared" si="285"/>
        <v>spaces</v>
      </c>
      <c r="S3073" s="13">
        <f t="shared" si="286"/>
        <v>42097.732418981483</v>
      </c>
      <c r="T3073" s="13">
        <f t="shared" si="287"/>
        <v>42115.249305555553</v>
      </c>
    </row>
    <row r="3074" spans="1:20" ht="48">
      <c r="A3074">
        <v>3072</v>
      </c>
      <c r="B3074" s="1" t="s">
        <v>3072</v>
      </c>
      <c r="C3074" s="1" t="s">
        <v>7182</v>
      </c>
      <c r="D3074" s="4">
        <v>12000</v>
      </c>
      <c r="E3074" s="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3">
        <f t="shared" si="282"/>
        <v>1.6666666666666666E-4</v>
      </c>
      <c r="P3074" s="5">
        <f t="shared" si="283"/>
        <v>1</v>
      </c>
      <c r="Q3074" s="3" t="str">
        <f t="shared" si="284"/>
        <v>theater</v>
      </c>
      <c r="R3074" t="str">
        <f t="shared" si="285"/>
        <v>spaces</v>
      </c>
      <c r="S3074" s="13">
        <f t="shared" si="286"/>
        <v>42658.690532407403</v>
      </c>
      <c r="T3074" s="13">
        <f t="shared" si="287"/>
        <v>42673.073611111111</v>
      </c>
    </row>
    <row r="3075" spans="1:20" ht="48">
      <c r="A3075">
        <v>3073</v>
      </c>
      <c r="B3075" s="1" t="s">
        <v>3073</v>
      </c>
      <c r="C3075" s="1" t="s">
        <v>7183</v>
      </c>
      <c r="D3075" s="4">
        <v>2800000</v>
      </c>
      <c r="E3075" s="4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3">
        <f t="shared" ref="O3075:O3138" si="288">E3075/D3075</f>
        <v>2.3035714285714285E-4</v>
      </c>
      <c r="P3075" s="5">
        <f t="shared" ref="P3075:P3138" si="289">E3075/L3075</f>
        <v>92.142857142857139</v>
      </c>
      <c r="Q3075" s="3" t="str">
        <f t="shared" ref="Q3075:Q3138" si="290">LEFT(N3075,SEARCH("/",N3075)-1)</f>
        <v>theater</v>
      </c>
      <c r="R3075" t="str">
        <f t="shared" ref="R3075:R3138" si="291">RIGHT(N3075,LEN(N3075)-SEARCH("/",N3075))</f>
        <v>spaces</v>
      </c>
      <c r="S3075" s="13">
        <f t="shared" ref="S3075:S3138" si="292">(((J3075/60)/60)/24)+DATE(1970,1,1)</f>
        <v>42111.684027777781</v>
      </c>
      <c r="T3075" s="13">
        <f t="shared" ref="T3075:T3138" si="293">(((I3075/60)/60)/24)+DATE(1970,1,1)</f>
        <v>42169.804861111115</v>
      </c>
    </row>
    <row r="3076" spans="1:20" ht="64">
      <c r="A3076">
        <v>3074</v>
      </c>
      <c r="B3076" s="1" t="s">
        <v>3074</v>
      </c>
      <c r="C3076" s="1" t="s">
        <v>7184</v>
      </c>
      <c r="D3076" s="4">
        <v>25000</v>
      </c>
      <c r="E3076" s="4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3">
        <f t="shared" si="288"/>
        <v>8.8000000000000003E-4</v>
      </c>
      <c r="P3076" s="5">
        <f t="shared" si="289"/>
        <v>7.333333333333333</v>
      </c>
      <c r="Q3076" s="3" t="str">
        <f t="shared" si="290"/>
        <v>theater</v>
      </c>
      <c r="R3076" t="str">
        <f t="shared" si="291"/>
        <v>spaces</v>
      </c>
      <c r="S3076" s="13">
        <f t="shared" si="292"/>
        <v>42409.571284722217</v>
      </c>
      <c r="T3076" s="13">
        <f t="shared" si="293"/>
        <v>42439.571284722217</v>
      </c>
    </row>
    <row r="3077" spans="1:20" ht="48">
      <c r="A3077">
        <v>3075</v>
      </c>
      <c r="B3077" s="1" t="s">
        <v>3075</v>
      </c>
      <c r="C3077" s="1" t="s">
        <v>7185</v>
      </c>
      <c r="D3077" s="4">
        <v>15000</v>
      </c>
      <c r="E3077" s="4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3">
        <f t="shared" si="288"/>
        <v>8.6400000000000005E-2</v>
      </c>
      <c r="P3077" s="5">
        <f t="shared" si="289"/>
        <v>64.8</v>
      </c>
      <c r="Q3077" s="3" t="str">
        <f t="shared" si="290"/>
        <v>theater</v>
      </c>
      <c r="R3077" t="str">
        <f t="shared" si="291"/>
        <v>spaces</v>
      </c>
      <c r="S3077" s="13">
        <f t="shared" si="292"/>
        <v>42551.102314814809</v>
      </c>
      <c r="T3077" s="13">
        <f t="shared" si="293"/>
        <v>42601.102314814809</v>
      </c>
    </row>
    <row r="3078" spans="1:20" ht="32">
      <c r="A3078">
        <v>3076</v>
      </c>
      <c r="B3078" s="1" t="s">
        <v>3076</v>
      </c>
      <c r="C3078" s="1" t="s">
        <v>7186</v>
      </c>
      <c r="D3078" s="4">
        <v>10000</v>
      </c>
      <c r="E3078" s="4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3">
        <f t="shared" si="288"/>
        <v>0.15060000000000001</v>
      </c>
      <c r="P3078" s="5">
        <f t="shared" si="289"/>
        <v>30.12</v>
      </c>
      <c r="Q3078" s="3" t="str">
        <f t="shared" si="290"/>
        <v>theater</v>
      </c>
      <c r="R3078" t="str">
        <f t="shared" si="291"/>
        <v>spaces</v>
      </c>
      <c r="S3078" s="13">
        <f t="shared" si="292"/>
        <v>42226.651886574073</v>
      </c>
      <c r="T3078" s="13">
        <f t="shared" si="293"/>
        <v>42286.651886574073</v>
      </c>
    </row>
    <row r="3079" spans="1:20" ht="48">
      <c r="A3079">
        <v>3077</v>
      </c>
      <c r="B3079" s="1" t="s">
        <v>3077</v>
      </c>
      <c r="C3079" s="1" t="s">
        <v>7187</v>
      </c>
      <c r="D3079" s="4">
        <v>22000</v>
      </c>
      <c r="E3079" s="4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3">
        <f t="shared" si="288"/>
        <v>4.7727272727272731E-3</v>
      </c>
      <c r="P3079" s="5">
        <f t="shared" si="289"/>
        <v>52.5</v>
      </c>
      <c r="Q3079" s="3" t="str">
        <f t="shared" si="290"/>
        <v>theater</v>
      </c>
      <c r="R3079" t="str">
        <f t="shared" si="291"/>
        <v>spaces</v>
      </c>
      <c r="S3079" s="13">
        <f t="shared" si="292"/>
        <v>42766.956921296296</v>
      </c>
      <c r="T3079" s="13">
        <f t="shared" si="293"/>
        <v>42796.956921296296</v>
      </c>
    </row>
    <row r="3080" spans="1:20" ht="48">
      <c r="A3080">
        <v>3078</v>
      </c>
      <c r="B3080" s="1" t="s">
        <v>3078</v>
      </c>
      <c r="C3080" s="1" t="s">
        <v>7188</v>
      </c>
      <c r="D3080" s="4">
        <v>60000</v>
      </c>
      <c r="E3080" s="4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3">
        <f t="shared" si="288"/>
        <v>1.1833333333333333E-3</v>
      </c>
      <c r="P3080" s="5">
        <f t="shared" si="289"/>
        <v>23.666666666666668</v>
      </c>
      <c r="Q3080" s="3" t="str">
        <f t="shared" si="290"/>
        <v>theater</v>
      </c>
      <c r="R3080" t="str">
        <f t="shared" si="291"/>
        <v>spaces</v>
      </c>
      <c r="S3080" s="13">
        <f t="shared" si="292"/>
        <v>42031.138831018514</v>
      </c>
      <c r="T3080" s="13">
        <f t="shared" si="293"/>
        <v>42061.138831018514</v>
      </c>
    </row>
    <row r="3081" spans="1:20" ht="48">
      <c r="A3081">
        <v>3079</v>
      </c>
      <c r="B3081" s="1" t="s">
        <v>3079</v>
      </c>
      <c r="C3081" s="1" t="s">
        <v>7189</v>
      </c>
      <c r="D3081" s="4">
        <v>1333666</v>
      </c>
      <c r="E3081" s="4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3">
        <f t="shared" si="288"/>
        <v>8.4173998587352451E-3</v>
      </c>
      <c r="P3081" s="5">
        <f t="shared" si="289"/>
        <v>415.77777777777777</v>
      </c>
      <c r="Q3081" s="3" t="str">
        <f t="shared" si="290"/>
        <v>theater</v>
      </c>
      <c r="R3081" t="str">
        <f t="shared" si="291"/>
        <v>spaces</v>
      </c>
      <c r="S3081" s="13">
        <f t="shared" si="292"/>
        <v>42055.713368055556</v>
      </c>
      <c r="T3081" s="13">
        <f t="shared" si="293"/>
        <v>42085.671701388885</v>
      </c>
    </row>
    <row r="3082" spans="1:20" ht="48">
      <c r="A3082">
        <v>3080</v>
      </c>
      <c r="B3082" s="1" t="s">
        <v>3080</v>
      </c>
      <c r="C3082" s="1" t="s">
        <v>7190</v>
      </c>
      <c r="D3082" s="4">
        <v>2000000</v>
      </c>
      <c r="E3082" s="4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3">
        <f t="shared" si="288"/>
        <v>1.8799999999999999E-4</v>
      </c>
      <c r="P3082" s="5">
        <f t="shared" si="289"/>
        <v>53.714285714285715</v>
      </c>
      <c r="Q3082" s="3" t="str">
        <f t="shared" si="290"/>
        <v>theater</v>
      </c>
      <c r="R3082" t="str">
        <f t="shared" si="291"/>
        <v>spaces</v>
      </c>
      <c r="S3082" s="13">
        <f t="shared" si="292"/>
        <v>41940.028287037036</v>
      </c>
      <c r="T3082" s="13">
        <f t="shared" si="293"/>
        <v>42000.0699537037</v>
      </c>
    </row>
    <row r="3083" spans="1:20" ht="48">
      <c r="A3083">
        <v>3081</v>
      </c>
      <c r="B3083" s="1" t="s">
        <v>3081</v>
      </c>
      <c r="C3083" s="1" t="s">
        <v>7191</v>
      </c>
      <c r="D3083" s="4">
        <v>1000000</v>
      </c>
      <c r="E3083" s="4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3">
        <f t="shared" si="288"/>
        <v>2.1029999999999998E-3</v>
      </c>
      <c r="P3083" s="5">
        <f t="shared" si="289"/>
        <v>420.6</v>
      </c>
      <c r="Q3083" s="3" t="str">
        <f t="shared" si="290"/>
        <v>theater</v>
      </c>
      <c r="R3083" t="str">
        <f t="shared" si="291"/>
        <v>spaces</v>
      </c>
      <c r="S3083" s="13">
        <f t="shared" si="292"/>
        <v>42237.181608796294</v>
      </c>
      <c r="T3083" s="13">
        <f t="shared" si="293"/>
        <v>42267.181608796294</v>
      </c>
    </row>
    <row r="3084" spans="1:20" ht="48">
      <c r="A3084">
        <v>3082</v>
      </c>
      <c r="B3084" s="1" t="s">
        <v>3082</v>
      </c>
      <c r="C3084" s="1" t="s">
        <v>7192</v>
      </c>
      <c r="D3084" s="4">
        <v>9000</v>
      </c>
      <c r="E3084" s="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3">
        <f t="shared" si="288"/>
        <v>0</v>
      </c>
      <c r="P3084" s="5" t="e">
        <f t="shared" si="289"/>
        <v>#DIV/0!</v>
      </c>
      <c r="Q3084" s="3" t="str">
        <f t="shared" si="290"/>
        <v>theater</v>
      </c>
      <c r="R3084" t="str">
        <f t="shared" si="291"/>
        <v>spaces</v>
      </c>
      <c r="S3084" s="13">
        <f t="shared" si="292"/>
        <v>42293.922986111109</v>
      </c>
      <c r="T3084" s="13">
        <f t="shared" si="293"/>
        <v>42323.96465277778</v>
      </c>
    </row>
    <row r="3085" spans="1:20" ht="64">
      <c r="A3085">
        <v>3083</v>
      </c>
      <c r="B3085" s="1" t="s">
        <v>3083</v>
      </c>
      <c r="C3085" s="1" t="s">
        <v>7193</v>
      </c>
      <c r="D3085" s="4">
        <v>20000</v>
      </c>
      <c r="E3085" s="4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3">
        <f t="shared" si="288"/>
        <v>2.8E-3</v>
      </c>
      <c r="P3085" s="5">
        <f t="shared" si="289"/>
        <v>18.666666666666668</v>
      </c>
      <c r="Q3085" s="3" t="str">
        <f t="shared" si="290"/>
        <v>theater</v>
      </c>
      <c r="R3085" t="str">
        <f t="shared" si="291"/>
        <v>spaces</v>
      </c>
      <c r="S3085" s="13">
        <f t="shared" si="292"/>
        <v>41853.563402777778</v>
      </c>
      <c r="T3085" s="13">
        <f t="shared" si="293"/>
        <v>41883.208333333336</v>
      </c>
    </row>
    <row r="3086" spans="1:20" ht="48">
      <c r="A3086">
        <v>3084</v>
      </c>
      <c r="B3086" s="1" t="s">
        <v>3084</v>
      </c>
      <c r="C3086" s="1" t="s">
        <v>7194</v>
      </c>
      <c r="D3086" s="4">
        <v>4059</v>
      </c>
      <c r="E3086" s="4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3">
        <f t="shared" si="288"/>
        <v>0.11579206701157921</v>
      </c>
      <c r="P3086" s="5">
        <f t="shared" si="289"/>
        <v>78.333333333333329</v>
      </c>
      <c r="Q3086" s="3" t="str">
        <f t="shared" si="290"/>
        <v>theater</v>
      </c>
      <c r="R3086" t="str">
        <f t="shared" si="291"/>
        <v>spaces</v>
      </c>
      <c r="S3086" s="13">
        <f t="shared" si="292"/>
        <v>42100.723738425921</v>
      </c>
      <c r="T3086" s="13">
        <f t="shared" si="293"/>
        <v>42129.783333333333</v>
      </c>
    </row>
    <row r="3087" spans="1:20" ht="48">
      <c r="A3087">
        <v>3085</v>
      </c>
      <c r="B3087" s="1" t="s">
        <v>3085</v>
      </c>
      <c r="C3087" s="1" t="s">
        <v>7195</v>
      </c>
      <c r="D3087" s="4">
        <v>25000</v>
      </c>
      <c r="E3087" s="4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3">
        <f t="shared" si="288"/>
        <v>2.4400000000000002E-2</v>
      </c>
      <c r="P3087" s="5">
        <f t="shared" si="289"/>
        <v>67.777777777777771</v>
      </c>
      <c r="Q3087" s="3" t="str">
        <f t="shared" si="290"/>
        <v>theater</v>
      </c>
      <c r="R3087" t="str">
        <f t="shared" si="291"/>
        <v>spaces</v>
      </c>
      <c r="S3087" s="13">
        <f t="shared" si="292"/>
        <v>42246.883784722217</v>
      </c>
      <c r="T3087" s="13">
        <f t="shared" si="293"/>
        <v>42276.883784722217</v>
      </c>
    </row>
    <row r="3088" spans="1:20" ht="48">
      <c r="A3088">
        <v>3086</v>
      </c>
      <c r="B3088" s="1" t="s">
        <v>3086</v>
      </c>
      <c r="C3088" s="1" t="s">
        <v>7196</v>
      </c>
      <c r="D3088" s="4">
        <v>20000</v>
      </c>
      <c r="E3088" s="4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3">
        <f t="shared" si="288"/>
        <v>2.5000000000000001E-3</v>
      </c>
      <c r="P3088" s="5">
        <f t="shared" si="289"/>
        <v>16.666666666666668</v>
      </c>
      <c r="Q3088" s="3" t="str">
        <f t="shared" si="290"/>
        <v>theater</v>
      </c>
      <c r="R3088" t="str">
        <f t="shared" si="291"/>
        <v>spaces</v>
      </c>
      <c r="S3088" s="13">
        <f t="shared" si="292"/>
        <v>42173.67082175926</v>
      </c>
      <c r="T3088" s="13">
        <f t="shared" si="293"/>
        <v>42233.67082175926</v>
      </c>
    </row>
    <row r="3089" spans="1:20" ht="48">
      <c r="A3089">
        <v>3087</v>
      </c>
      <c r="B3089" s="1" t="s">
        <v>3087</v>
      </c>
      <c r="C3089" s="1" t="s">
        <v>7197</v>
      </c>
      <c r="D3089" s="4">
        <v>20000</v>
      </c>
      <c r="E3089" s="4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3">
        <f t="shared" si="288"/>
        <v>6.2500000000000003E-3</v>
      </c>
      <c r="P3089" s="5">
        <f t="shared" si="289"/>
        <v>62.5</v>
      </c>
      <c r="Q3089" s="3" t="str">
        <f t="shared" si="290"/>
        <v>theater</v>
      </c>
      <c r="R3089" t="str">
        <f t="shared" si="291"/>
        <v>spaces</v>
      </c>
      <c r="S3089" s="13">
        <f t="shared" si="292"/>
        <v>42665.150347222225</v>
      </c>
      <c r="T3089" s="13">
        <f t="shared" si="293"/>
        <v>42725.192013888889</v>
      </c>
    </row>
    <row r="3090" spans="1:20" ht="32">
      <c r="A3090">
        <v>3088</v>
      </c>
      <c r="B3090" s="1" t="s">
        <v>3088</v>
      </c>
      <c r="C3090" s="1" t="s">
        <v>7198</v>
      </c>
      <c r="D3090" s="4">
        <v>65000</v>
      </c>
      <c r="E3090" s="4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3">
        <f t="shared" si="288"/>
        <v>1.9384615384615384E-3</v>
      </c>
      <c r="P3090" s="5">
        <f t="shared" si="289"/>
        <v>42</v>
      </c>
      <c r="Q3090" s="3" t="str">
        <f t="shared" si="290"/>
        <v>theater</v>
      </c>
      <c r="R3090" t="str">
        <f t="shared" si="291"/>
        <v>spaces</v>
      </c>
      <c r="S3090" s="13">
        <f t="shared" si="292"/>
        <v>41981.57230324074</v>
      </c>
      <c r="T3090" s="13">
        <f t="shared" si="293"/>
        <v>42012.570138888885</v>
      </c>
    </row>
    <row r="3091" spans="1:20" ht="32">
      <c r="A3091">
        <v>3089</v>
      </c>
      <c r="B3091" s="1" t="s">
        <v>3089</v>
      </c>
      <c r="C3091" s="1" t="s">
        <v>7199</v>
      </c>
      <c r="D3091" s="4">
        <v>25000</v>
      </c>
      <c r="E3091" s="4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3">
        <f t="shared" si="288"/>
        <v>0.23416000000000001</v>
      </c>
      <c r="P3091" s="5">
        <f t="shared" si="289"/>
        <v>130.0888888888889</v>
      </c>
      <c r="Q3091" s="3" t="str">
        <f t="shared" si="290"/>
        <v>theater</v>
      </c>
      <c r="R3091" t="str">
        <f t="shared" si="291"/>
        <v>spaces</v>
      </c>
      <c r="S3091" s="13">
        <f t="shared" si="292"/>
        <v>42528.542627314819</v>
      </c>
      <c r="T3091" s="13">
        <f t="shared" si="293"/>
        <v>42560.082638888889</v>
      </c>
    </row>
    <row r="3092" spans="1:20" ht="48">
      <c r="A3092">
        <v>3090</v>
      </c>
      <c r="B3092" s="1" t="s">
        <v>3090</v>
      </c>
      <c r="C3092" s="1" t="s">
        <v>7200</v>
      </c>
      <c r="D3092" s="4">
        <v>225000</v>
      </c>
      <c r="E3092" s="4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3">
        <f t="shared" si="288"/>
        <v>5.080888888888889E-2</v>
      </c>
      <c r="P3092" s="5">
        <f t="shared" si="289"/>
        <v>1270.2222222222222</v>
      </c>
      <c r="Q3092" s="3" t="str">
        <f t="shared" si="290"/>
        <v>theater</v>
      </c>
      <c r="R3092" t="str">
        <f t="shared" si="291"/>
        <v>spaces</v>
      </c>
      <c r="S3092" s="13">
        <f t="shared" si="292"/>
        <v>42065.818807870368</v>
      </c>
      <c r="T3092" s="13">
        <f t="shared" si="293"/>
        <v>42125.777141203704</v>
      </c>
    </row>
    <row r="3093" spans="1:20" ht="48">
      <c r="A3093">
        <v>3091</v>
      </c>
      <c r="B3093" s="1" t="s">
        <v>3091</v>
      </c>
      <c r="C3093" s="1" t="s">
        <v>7201</v>
      </c>
      <c r="D3093" s="4">
        <v>5000</v>
      </c>
      <c r="E3093" s="4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3">
        <f t="shared" si="288"/>
        <v>0.15920000000000001</v>
      </c>
      <c r="P3093" s="5">
        <f t="shared" si="289"/>
        <v>88.444444444444443</v>
      </c>
      <c r="Q3093" s="3" t="str">
        <f t="shared" si="290"/>
        <v>theater</v>
      </c>
      <c r="R3093" t="str">
        <f t="shared" si="291"/>
        <v>spaces</v>
      </c>
      <c r="S3093" s="13">
        <f t="shared" si="292"/>
        <v>42566.948414351849</v>
      </c>
      <c r="T3093" s="13">
        <f t="shared" si="293"/>
        <v>42596.948414351849</v>
      </c>
    </row>
    <row r="3094" spans="1:20" ht="48">
      <c r="A3094">
        <v>3092</v>
      </c>
      <c r="B3094" s="1" t="s">
        <v>3092</v>
      </c>
      <c r="C3094" s="1" t="s">
        <v>7202</v>
      </c>
      <c r="D3094" s="4">
        <v>100000</v>
      </c>
      <c r="E3094" s="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3">
        <f t="shared" si="288"/>
        <v>1.1831900000000001E-2</v>
      </c>
      <c r="P3094" s="5">
        <f t="shared" si="289"/>
        <v>56.342380952380957</v>
      </c>
      <c r="Q3094" s="3" t="str">
        <f t="shared" si="290"/>
        <v>theater</v>
      </c>
      <c r="R3094" t="str">
        <f t="shared" si="291"/>
        <v>spaces</v>
      </c>
      <c r="S3094" s="13">
        <f t="shared" si="292"/>
        <v>42255.619351851856</v>
      </c>
      <c r="T3094" s="13">
        <f t="shared" si="293"/>
        <v>42292.916666666672</v>
      </c>
    </row>
    <row r="3095" spans="1:20" ht="48">
      <c r="A3095">
        <v>3093</v>
      </c>
      <c r="B3095" s="1" t="s">
        <v>3093</v>
      </c>
      <c r="C3095" s="1" t="s">
        <v>7203</v>
      </c>
      <c r="D3095" s="4">
        <v>4000</v>
      </c>
      <c r="E3095" s="4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3">
        <f t="shared" si="288"/>
        <v>0.22750000000000001</v>
      </c>
      <c r="P3095" s="5">
        <f t="shared" si="289"/>
        <v>53.529411764705884</v>
      </c>
      <c r="Q3095" s="3" t="str">
        <f t="shared" si="290"/>
        <v>theater</v>
      </c>
      <c r="R3095" t="str">
        <f t="shared" si="291"/>
        <v>spaces</v>
      </c>
      <c r="S3095" s="13">
        <f t="shared" si="292"/>
        <v>41760.909039351849</v>
      </c>
      <c r="T3095" s="13">
        <f t="shared" si="293"/>
        <v>41791.165972222225</v>
      </c>
    </row>
    <row r="3096" spans="1:20" ht="32">
      <c r="A3096">
        <v>3094</v>
      </c>
      <c r="B3096" s="1" t="s">
        <v>3094</v>
      </c>
      <c r="C3096" s="1" t="s">
        <v>7204</v>
      </c>
      <c r="D3096" s="4">
        <v>100000</v>
      </c>
      <c r="E3096" s="4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3">
        <f t="shared" si="288"/>
        <v>2.5000000000000001E-4</v>
      </c>
      <c r="P3096" s="5">
        <f t="shared" si="289"/>
        <v>25</v>
      </c>
      <c r="Q3096" s="3" t="str">
        <f t="shared" si="290"/>
        <v>theater</v>
      </c>
      <c r="R3096" t="str">
        <f t="shared" si="291"/>
        <v>spaces</v>
      </c>
      <c r="S3096" s="13">
        <f t="shared" si="292"/>
        <v>42207.795787037037</v>
      </c>
      <c r="T3096" s="13">
        <f t="shared" si="293"/>
        <v>42267.795787037037</v>
      </c>
    </row>
    <row r="3097" spans="1:20" ht="48">
      <c r="A3097">
        <v>3095</v>
      </c>
      <c r="B3097" s="1" t="s">
        <v>3095</v>
      </c>
      <c r="C3097" s="1" t="s">
        <v>7205</v>
      </c>
      <c r="D3097" s="4">
        <v>14920</v>
      </c>
      <c r="E3097" s="4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3">
        <f t="shared" si="288"/>
        <v>3.351206434316354E-3</v>
      </c>
      <c r="P3097" s="5">
        <f t="shared" si="289"/>
        <v>50</v>
      </c>
      <c r="Q3097" s="3" t="str">
        <f t="shared" si="290"/>
        <v>theater</v>
      </c>
      <c r="R3097" t="str">
        <f t="shared" si="291"/>
        <v>spaces</v>
      </c>
      <c r="S3097" s="13">
        <f t="shared" si="292"/>
        <v>42523.025231481486</v>
      </c>
      <c r="T3097" s="13">
        <f t="shared" si="293"/>
        <v>42583.025231481486</v>
      </c>
    </row>
    <row r="3098" spans="1:20" ht="48">
      <c r="A3098">
        <v>3096</v>
      </c>
      <c r="B3098" s="1" t="s">
        <v>3096</v>
      </c>
      <c r="C3098" s="1" t="s">
        <v>7206</v>
      </c>
      <c r="D3098" s="4">
        <v>20000</v>
      </c>
      <c r="E3098" s="4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3">
        <f t="shared" si="288"/>
        <v>3.9750000000000001E-2</v>
      </c>
      <c r="P3098" s="5">
        <f t="shared" si="289"/>
        <v>56.785714285714285</v>
      </c>
      <c r="Q3098" s="3" t="str">
        <f t="shared" si="290"/>
        <v>theater</v>
      </c>
      <c r="R3098" t="str">
        <f t="shared" si="291"/>
        <v>spaces</v>
      </c>
      <c r="S3098" s="13">
        <f t="shared" si="292"/>
        <v>42114.825532407413</v>
      </c>
      <c r="T3098" s="13">
        <f t="shared" si="293"/>
        <v>42144.825532407413</v>
      </c>
    </row>
    <row r="3099" spans="1:20" ht="48">
      <c r="A3099">
        <v>3097</v>
      </c>
      <c r="B3099" s="1" t="s">
        <v>3097</v>
      </c>
      <c r="C3099" s="1" t="s">
        <v>7207</v>
      </c>
      <c r="D3099" s="4">
        <v>10000</v>
      </c>
      <c r="E3099" s="4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3">
        <f t="shared" si="288"/>
        <v>0.17150000000000001</v>
      </c>
      <c r="P3099" s="5">
        <f t="shared" si="289"/>
        <v>40.833333333333336</v>
      </c>
      <c r="Q3099" s="3" t="str">
        <f t="shared" si="290"/>
        <v>theater</v>
      </c>
      <c r="R3099" t="str">
        <f t="shared" si="291"/>
        <v>spaces</v>
      </c>
      <c r="S3099" s="13">
        <f t="shared" si="292"/>
        <v>42629.503483796296</v>
      </c>
      <c r="T3099" s="13">
        <f t="shared" si="293"/>
        <v>42650.583333333328</v>
      </c>
    </row>
    <row r="3100" spans="1:20" ht="48">
      <c r="A3100">
        <v>3098</v>
      </c>
      <c r="B3100" s="1" t="s">
        <v>3098</v>
      </c>
      <c r="C3100" s="1" t="s">
        <v>7208</v>
      </c>
      <c r="D3100" s="4">
        <v>48725</v>
      </c>
      <c r="E3100" s="4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3">
        <f t="shared" si="288"/>
        <v>3.608004104669061E-2</v>
      </c>
      <c r="P3100" s="5">
        <f t="shared" si="289"/>
        <v>65.111111111111114</v>
      </c>
      <c r="Q3100" s="3" t="str">
        <f t="shared" si="290"/>
        <v>theater</v>
      </c>
      <c r="R3100" t="str">
        <f t="shared" si="291"/>
        <v>spaces</v>
      </c>
      <c r="S3100" s="13">
        <f t="shared" si="292"/>
        <v>42359.792233796295</v>
      </c>
      <c r="T3100" s="13">
        <f t="shared" si="293"/>
        <v>42408.01180555555</v>
      </c>
    </row>
    <row r="3101" spans="1:20" ht="48">
      <c r="A3101">
        <v>3099</v>
      </c>
      <c r="B3101" s="1" t="s">
        <v>3099</v>
      </c>
      <c r="C3101" s="1" t="s">
        <v>7209</v>
      </c>
      <c r="D3101" s="4">
        <v>2000</v>
      </c>
      <c r="E3101" s="4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3">
        <f t="shared" si="288"/>
        <v>0.13900000000000001</v>
      </c>
      <c r="P3101" s="5">
        <f t="shared" si="289"/>
        <v>55.6</v>
      </c>
      <c r="Q3101" s="3" t="str">
        <f t="shared" si="290"/>
        <v>theater</v>
      </c>
      <c r="R3101" t="str">
        <f t="shared" si="291"/>
        <v>spaces</v>
      </c>
      <c r="S3101" s="13">
        <f t="shared" si="292"/>
        <v>42382.189710648148</v>
      </c>
      <c r="T3101" s="13">
        <f t="shared" si="293"/>
        <v>42412.189710648148</v>
      </c>
    </row>
    <row r="3102" spans="1:20" ht="48">
      <c r="A3102">
        <v>3100</v>
      </c>
      <c r="B3102" s="1" t="s">
        <v>3100</v>
      </c>
      <c r="C3102" s="1" t="s">
        <v>7210</v>
      </c>
      <c r="D3102" s="4">
        <v>12000</v>
      </c>
      <c r="E3102" s="4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3">
        <f t="shared" si="288"/>
        <v>0.15225</v>
      </c>
      <c r="P3102" s="5">
        <f t="shared" si="289"/>
        <v>140.53846153846155</v>
      </c>
      <c r="Q3102" s="3" t="str">
        <f t="shared" si="290"/>
        <v>theater</v>
      </c>
      <c r="R3102" t="str">
        <f t="shared" si="291"/>
        <v>spaces</v>
      </c>
      <c r="S3102" s="13">
        <f t="shared" si="292"/>
        <v>41902.622395833336</v>
      </c>
      <c r="T3102" s="13">
        <f t="shared" si="293"/>
        <v>41932.622395833336</v>
      </c>
    </row>
    <row r="3103" spans="1:20" ht="48">
      <c r="A3103">
        <v>3101</v>
      </c>
      <c r="B3103" s="1" t="s">
        <v>3101</v>
      </c>
      <c r="C3103" s="1" t="s">
        <v>7211</v>
      </c>
      <c r="D3103" s="4">
        <v>2500</v>
      </c>
      <c r="E3103" s="4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3">
        <f t="shared" si="288"/>
        <v>0.12</v>
      </c>
      <c r="P3103" s="5">
        <f t="shared" si="289"/>
        <v>25</v>
      </c>
      <c r="Q3103" s="3" t="str">
        <f t="shared" si="290"/>
        <v>theater</v>
      </c>
      <c r="R3103" t="str">
        <f t="shared" si="291"/>
        <v>spaces</v>
      </c>
      <c r="S3103" s="13">
        <f t="shared" si="292"/>
        <v>42171.383530092593</v>
      </c>
      <c r="T3103" s="13">
        <f t="shared" si="293"/>
        <v>42201.330555555556</v>
      </c>
    </row>
    <row r="3104" spans="1:20" ht="48">
      <c r="A3104">
        <v>3102</v>
      </c>
      <c r="B3104" s="1" t="s">
        <v>3102</v>
      </c>
      <c r="C3104" s="1" t="s">
        <v>7212</v>
      </c>
      <c r="D3104" s="4">
        <v>16000</v>
      </c>
      <c r="E3104" s="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3">
        <f t="shared" si="288"/>
        <v>0.391125</v>
      </c>
      <c r="P3104" s="5">
        <f t="shared" si="289"/>
        <v>69.533333333333331</v>
      </c>
      <c r="Q3104" s="3" t="str">
        <f t="shared" si="290"/>
        <v>theater</v>
      </c>
      <c r="R3104" t="str">
        <f t="shared" si="291"/>
        <v>spaces</v>
      </c>
      <c r="S3104" s="13">
        <f t="shared" si="292"/>
        <v>42555.340486111112</v>
      </c>
      <c r="T3104" s="13">
        <f t="shared" si="293"/>
        <v>42605.340486111112</v>
      </c>
    </row>
    <row r="3105" spans="1:20" ht="32">
      <c r="A3105">
        <v>3103</v>
      </c>
      <c r="B3105" s="1" t="s">
        <v>3103</v>
      </c>
      <c r="C3105" s="1" t="s">
        <v>7213</v>
      </c>
      <c r="D3105" s="4">
        <v>4100</v>
      </c>
      <c r="E3105" s="4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3">
        <f t="shared" si="288"/>
        <v>2.6829268292682929E-3</v>
      </c>
      <c r="P3105" s="5">
        <f t="shared" si="289"/>
        <v>5.5</v>
      </c>
      <c r="Q3105" s="3" t="str">
        <f t="shared" si="290"/>
        <v>theater</v>
      </c>
      <c r="R3105" t="str">
        <f t="shared" si="291"/>
        <v>spaces</v>
      </c>
      <c r="S3105" s="13">
        <f t="shared" si="292"/>
        <v>42107.156319444446</v>
      </c>
      <c r="T3105" s="13">
        <f t="shared" si="293"/>
        <v>42167.156319444446</v>
      </c>
    </row>
    <row r="3106" spans="1:20" ht="48">
      <c r="A3106">
        <v>3104</v>
      </c>
      <c r="B3106" s="1" t="s">
        <v>3104</v>
      </c>
      <c r="C3106" s="1" t="s">
        <v>7214</v>
      </c>
      <c r="D3106" s="4">
        <v>4000</v>
      </c>
      <c r="E3106" s="4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3">
        <f t="shared" si="288"/>
        <v>0.29625000000000001</v>
      </c>
      <c r="P3106" s="5">
        <f t="shared" si="289"/>
        <v>237</v>
      </c>
      <c r="Q3106" s="3" t="str">
        <f t="shared" si="290"/>
        <v>theater</v>
      </c>
      <c r="R3106" t="str">
        <f t="shared" si="291"/>
        <v>spaces</v>
      </c>
      <c r="S3106" s="13">
        <f t="shared" si="292"/>
        <v>42006.908692129626</v>
      </c>
      <c r="T3106" s="13">
        <f t="shared" si="293"/>
        <v>42038.083333333328</v>
      </c>
    </row>
    <row r="3107" spans="1:20" ht="48">
      <c r="A3107">
        <v>3105</v>
      </c>
      <c r="B3107" s="1" t="s">
        <v>3105</v>
      </c>
      <c r="C3107" s="1" t="s">
        <v>7215</v>
      </c>
      <c r="D3107" s="4">
        <v>5845</v>
      </c>
      <c r="E3107" s="4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3">
        <f t="shared" si="288"/>
        <v>0.4236099230111206</v>
      </c>
      <c r="P3107" s="5">
        <f t="shared" si="289"/>
        <v>79.870967741935488</v>
      </c>
      <c r="Q3107" s="3" t="str">
        <f t="shared" si="290"/>
        <v>theater</v>
      </c>
      <c r="R3107" t="str">
        <f t="shared" si="291"/>
        <v>spaces</v>
      </c>
      <c r="S3107" s="13">
        <f t="shared" si="292"/>
        <v>41876.718935185185</v>
      </c>
      <c r="T3107" s="13">
        <f t="shared" si="293"/>
        <v>41931.208333333336</v>
      </c>
    </row>
    <row r="3108" spans="1:20" ht="48">
      <c r="A3108">
        <v>3106</v>
      </c>
      <c r="B3108" s="1" t="s">
        <v>3106</v>
      </c>
      <c r="C3108" s="1" t="s">
        <v>7216</v>
      </c>
      <c r="D3108" s="4">
        <v>1000</v>
      </c>
      <c r="E3108" s="4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3">
        <f t="shared" si="288"/>
        <v>4.1000000000000002E-2</v>
      </c>
      <c r="P3108" s="5">
        <f t="shared" si="289"/>
        <v>10.25</v>
      </c>
      <c r="Q3108" s="3" t="str">
        <f t="shared" si="290"/>
        <v>theater</v>
      </c>
      <c r="R3108" t="str">
        <f t="shared" si="291"/>
        <v>spaces</v>
      </c>
      <c r="S3108" s="13">
        <f t="shared" si="292"/>
        <v>42241.429120370376</v>
      </c>
      <c r="T3108" s="13">
        <f t="shared" si="293"/>
        <v>42263.916666666672</v>
      </c>
    </row>
    <row r="3109" spans="1:20" ht="48">
      <c r="A3109">
        <v>3107</v>
      </c>
      <c r="B3109" s="1" t="s">
        <v>3107</v>
      </c>
      <c r="C3109" s="1" t="s">
        <v>7217</v>
      </c>
      <c r="D3109" s="4">
        <v>40000</v>
      </c>
      <c r="E3109" s="4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3">
        <f t="shared" si="288"/>
        <v>0.197625</v>
      </c>
      <c r="P3109" s="5">
        <f t="shared" si="289"/>
        <v>272.58620689655174</v>
      </c>
      <c r="Q3109" s="3" t="str">
        <f t="shared" si="290"/>
        <v>theater</v>
      </c>
      <c r="R3109" t="str">
        <f t="shared" si="291"/>
        <v>spaces</v>
      </c>
      <c r="S3109" s="13">
        <f t="shared" si="292"/>
        <v>42128.814247685179</v>
      </c>
      <c r="T3109" s="13">
        <f t="shared" si="293"/>
        <v>42135.814247685179</v>
      </c>
    </row>
    <row r="3110" spans="1:20" ht="16">
      <c r="A3110">
        <v>3108</v>
      </c>
      <c r="B3110" s="1" t="s">
        <v>3108</v>
      </c>
      <c r="C3110" s="1" t="s">
        <v>7218</v>
      </c>
      <c r="D3110" s="4">
        <v>50000</v>
      </c>
      <c r="E3110" s="4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3">
        <f t="shared" si="288"/>
        <v>5.1999999999999995E-4</v>
      </c>
      <c r="P3110" s="5">
        <f t="shared" si="289"/>
        <v>13</v>
      </c>
      <c r="Q3110" s="3" t="str">
        <f t="shared" si="290"/>
        <v>theater</v>
      </c>
      <c r="R3110" t="str">
        <f t="shared" si="291"/>
        <v>spaces</v>
      </c>
      <c r="S3110" s="13">
        <f t="shared" si="292"/>
        <v>42062.680486111116</v>
      </c>
      <c r="T3110" s="13">
        <f t="shared" si="293"/>
        <v>42122.638819444444</v>
      </c>
    </row>
    <row r="3111" spans="1:20" ht="48">
      <c r="A3111">
        <v>3109</v>
      </c>
      <c r="B3111" s="1" t="s">
        <v>3109</v>
      </c>
      <c r="C3111" s="1" t="s">
        <v>7219</v>
      </c>
      <c r="D3111" s="4">
        <v>26500</v>
      </c>
      <c r="E3111" s="4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3">
        <f t="shared" si="288"/>
        <v>0.25030188679245285</v>
      </c>
      <c r="P3111" s="5">
        <f t="shared" si="289"/>
        <v>58.184210526315788</v>
      </c>
      <c r="Q3111" s="3" t="str">
        <f t="shared" si="290"/>
        <v>theater</v>
      </c>
      <c r="R3111" t="str">
        <f t="shared" si="291"/>
        <v>spaces</v>
      </c>
      <c r="S3111" s="13">
        <f t="shared" si="292"/>
        <v>41844.125115740739</v>
      </c>
      <c r="T3111" s="13">
        <f t="shared" si="293"/>
        <v>41879.125115740739</v>
      </c>
    </row>
    <row r="3112" spans="1:20" ht="48">
      <c r="A3112">
        <v>3110</v>
      </c>
      <c r="B3112" s="1" t="s">
        <v>3110</v>
      </c>
      <c r="C3112" s="1" t="s">
        <v>7220</v>
      </c>
      <c r="D3112" s="4">
        <v>25000</v>
      </c>
      <c r="E3112" s="4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3">
        <f t="shared" si="288"/>
        <v>4.0000000000000002E-4</v>
      </c>
      <c r="P3112" s="5">
        <f t="shared" si="289"/>
        <v>10</v>
      </c>
      <c r="Q3112" s="3" t="str">
        <f t="shared" si="290"/>
        <v>theater</v>
      </c>
      <c r="R3112" t="str">
        <f t="shared" si="291"/>
        <v>spaces</v>
      </c>
      <c r="S3112" s="13">
        <f t="shared" si="292"/>
        <v>42745.031469907408</v>
      </c>
      <c r="T3112" s="13">
        <f t="shared" si="293"/>
        <v>42785.031469907408</v>
      </c>
    </row>
    <row r="3113" spans="1:20" ht="32">
      <c r="A3113">
        <v>3111</v>
      </c>
      <c r="B3113" s="1" t="s">
        <v>3111</v>
      </c>
      <c r="C3113" s="1" t="s">
        <v>7221</v>
      </c>
      <c r="D3113" s="4">
        <v>20000</v>
      </c>
      <c r="E3113" s="4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3">
        <f t="shared" si="288"/>
        <v>0.26640000000000003</v>
      </c>
      <c r="P3113" s="5">
        <f t="shared" si="289"/>
        <v>70.10526315789474</v>
      </c>
      <c r="Q3113" s="3" t="str">
        <f t="shared" si="290"/>
        <v>theater</v>
      </c>
      <c r="R3113" t="str">
        <f t="shared" si="291"/>
        <v>spaces</v>
      </c>
      <c r="S3113" s="13">
        <f t="shared" si="292"/>
        <v>41885.595138888886</v>
      </c>
      <c r="T3113" s="13">
        <f t="shared" si="293"/>
        <v>41916.595138888886</v>
      </c>
    </row>
    <row r="3114" spans="1:20" ht="48">
      <c r="A3114">
        <v>3112</v>
      </c>
      <c r="B3114" s="1" t="s">
        <v>3112</v>
      </c>
      <c r="C3114" s="1" t="s">
        <v>7222</v>
      </c>
      <c r="D3114" s="4">
        <v>11000</v>
      </c>
      <c r="E3114" s="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3">
        <f t="shared" si="288"/>
        <v>4.7363636363636365E-2</v>
      </c>
      <c r="P3114" s="5">
        <f t="shared" si="289"/>
        <v>57.888888888888886</v>
      </c>
      <c r="Q3114" s="3" t="str">
        <f t="shared" si="290"/>
        <v>theater</v>
      </c>
      <c r="R3114" t="str">
        <f t="shared" si="291"/>
        <v>spaces</v>
      </c>
      <c r="S3114" s="13">
        <f t="shared" si="292"/>
        <v>42615.121921296297</v>
      </c>
      <c r="T3114" s="13">
        <f t="shared" si="293"/>
        <v>42675.121921296297</v>
      </c>
    </row>
    <row r="3115" spans="1:20" ht="48">
      <c r="A3115">
        <v>3113</v>
      </c>
      <c r="B3115" s="1" t="s">
        <v>3113</v>
      </c>
      <c r="C3115" s="1" t="s">
        <v>7223</v>
      </c>
      <c r="D3115" s="4">
        <v>109225</v>
      </c>
      <c r="E3115" s="4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3">
        <f t="shared" si="288"/>
        <v>4.2435339894712751E-2</v>
      </c>
      <c r="P3115" s="5">
        <f t="shared" si="289"/>
        <v>125.27027027027027</v>
      </c>
      <c r="Q3115" s="3" t="str">
        <f t="shared" si="290"/>
        <v>theater</v>
      </c>
      <c r="R3115" t="str">
        <f t="shared" si="291"/>
        <v>spaces</v>
      </c>
      <c r="S3115" s="13">
        <f t="shared" si="292"/>
        <v>42081.731273148151</v>
      </c>
      <c r="T3115" s="13">
        <f t="shared" si="293"/>
        <v>42111.731273148151</v>
      </c>
    </row>
    <row r="3116" spans="1:20" ht="48">
      <c r="A3116">
        <v>3114</v>
      </c>
      <c r="B3116" s="1" t="s">
        <v>3114</v>
      </c>
      <c r="C3116" s="1" t="s">
        <v>7224</v>
      </c>
      <c r="D3116" s="4">
        <v>75000</v>
      </c>
      <c r="E3116" s="4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3">
        <f t="shared" si="288"/>
        <v>0</v>
      </c>
      <c r="P3116" s="5" t="e">
        <f t="shared" si="289"/>
        <v>#DIV/0!</v>
      </c>
      <c r="Q3116" s="3" t="str">
        <f t="shared" si="290"/>
        <v>theater</v>
      </c>
      <c r="R3116" t="str">
        <f t="shared" si="291"/>
        <v>spaces</v>
      </c>
      <c r="S3116" s="13">
        <f t="shared" si="292"/>
        <v>41843.632523148146</v>
      </c>
      <c r="T3116" s="13">
        <f t="shared" si="293"/>
        <v>41903.632523148146</v>
      </c>
    </row>
    <row r="3117" spans="1:20" ht="48">
      <c r="A3117">
        <v>3115</v>
      </c>
      <c r="B3117" s="1" t="s">
        <v>3115</v>
      </c>
      <c r="C3117" s="1" t="s">
        <v>7225</v>
      </c>
      <c r="D3117" s="4">
        <v>10000</v>
      </c>
      <c r="E3117" s="4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3">
        <f t="shared" si="288"/>
        <v>0.03</v>
      </c>
      <c r="P3117" s="5">
        <f t="shared" si="289"/>
        <v>300</v>
      </c>
      <c r="Q3117" s="3" t="str">
        <f t="shared" si="290"/>
        <v>theater</v>
      </c>
      <c r="R3117" t="str">
        <f t="shared" si="291"/>
        <v>spaces</v>
      </c>
      <c r="S3117" s="13">
        <f t="shared" si="292"/>
        <v>42496.447071759263</v>
      </c>
      <c r="T3117" s="13">
        <f t="shared" si="293"/>
        <v>42526.447071759263</v>
      </c>
    </row>
    <row r="3118" spans="1:20" ht="48">
      <c r="A3118">
        <v>3116</v>
      </c>
      <c r="B3118" s="1" t="s">
        <v>3116</v>
      </c>
      <c r="C3118" s="1" t="s">
        <v>7226</v>
      </c>
      <c r="D3118" s="4">
        <v>750</v>
      </c>
      <c r="E3118" s="4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3">
        <f t="shared" si="288"/>
        <v>0.57333333333333336</v>
      </c>
      <c r="P3118" s="5">
        <f t="shared" si="289"/>
        <v>43</v>
      </c>
      <c r="Q3118" s="3" t="str">
        <f t="shared" si="290"/>
        <v>theater</v>
      </c>
      <c r="R3118" t="str">
        <f t="shared" si="291"/>
        <v>spaces</v>
      </c>
      <c r="S3118" s="13">
        <f t="shared" si="292"/>
        <v>42081.515335648146</v>
      </c>
      <c r="T3118" s="13">
        <f t="shared" si="293"/>
        <v>42095.515335648146</v>
      </c>
    </row>
    <row r="3119" spans="1:20" ht="48">
      <c r="A3119">
        <v>3117</v>
      </c>
      <c r="B3119" s="1" t="s">
        <v>3117</v>
      </c>
      <c r="C3119" s="1" t="s">
        <v>7227</v>
      </c>
      <c r="D3119" s="4">
        <v>1000</v>
      </c>
      <c r="E3119" s="4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3">
        <f t="shared" si="288"/>
        <v>1E-3</v>
      </c>
      <c r="P3119" s="5">
        <f t="shared" si="289"/>
        <v>1</v>
      </c>
      <c r="Q3119" s="3" t="str">
        <f t="shared" si="290"/>
        <v>theater</v>
      </c>
      <c r="R3119" t="str">
        <f t="shared" si="291"/>
        <v>spaces</v>
      </c>
      <c r="S3119" s="13">
        <f t="shared" si="292"/>
        <v>42509.374537037031</v>
      </c>
      <c r="T3119" s="13">
        <f t="shared" si="293"/>
        <v>42517.55</v>
      </c>
    </row>
    <row r="3120" spans="1:20" ht="32">
      <c r="A3120">
        <v>3118</v>
      </c>
      <c r="B3120" s="1" t="s">
        <v>3118</v>
      </c>
      <c r="C3120" s="1" t="s">
        <v>7228</v>
      </c>
      <c r="D3120" s="4">
        <v>500000</v>
      </c>
      <c r="E3120" s="4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3">
        <f t="shared" si="288"/>
        <v>3.0999999999999999E-3</v>
      </c>
      <c r="P3120" s="5">
        <f t="shared" si="289"/>
        <v>775</v>
      </c>
      <c r="Q3120" s="3" t="str">
        <f t="shared" si="290"/>
        <v>theater</v>
      </c>
      <c r="R3120" t="str">
        <f t="shared" si="291"/>
        <v>spaces</v>
      </c>
      <c r="S3120" s="13">
        <f t="shared" si="292"/>
        <v>42534.649571759262</v>
      </c>
      <c r="T3120" s="13">
        <f t="shared" si="293"/>
        <v>42553.649571759262</v>
      </c>
    </row>
    <row r="3121" spans="1:20" ht="48">
      <c r="A3121">
        <v>3119</v>
      </c>
      <c r="B3121" s="1" t="s">
        <v>3119</v>
      </c>
      <c r="C3121" s="1" t="s">
        <v>7229</v>
      </c>
      <c r="D3121" s="4">
        <v>10000</v>
      </c>
      <c r="E3121" s="4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3">
        <f t="shared" si="288"/>
        <v>5.0000000000000001E-4</v>
      </c>
      <c r="P3121" s="5">
        <f t="shared" si="289"/>
        <v>5</v>
      </c>
      <c r="Q3121" s="3" t="str">
        <f t="shared" si="290"/>
        <v>theater</v>
      </c>
      <c r="R3121" t="str">
        <f t="shared" si="291"/>
        <v>spaces</v>
      </c>
      <c r="S3121" s="13">
        <f t="shared" si="292"/>
        <v>42060.04550925926</v>
      </c>
      <c r="T3121" s="13">
        <f t="shared" si="293"/>
        <v>42090.003842592589</v>
      </c>
    </row>
    <row r="3122" spans="1:20" ht="48">
      <c r="A3122">
        <v>3120</v>
      </c>
      <c r="B3122" s="1" t="s">
        <v>3120</v>
      </c>
      <c r="C3122" s="1" t="s">
        <v>7230</v>
      </c>
      <c r="D3122" s="4">
        <v>1300000</v>
      </c>
      <c r="E3122" s="4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3">
        <f t="shared" si="288"/>
        <v>9.8461538461538464E-5</v>
      </c>
      <c r="P3122" s="5">
        <f t="shared" si="289"/>
        <v>12.8</v>
      </c>
      <c r="Q3122" s="3" t="str">
        <f t="shared" si="290"/>
        <v>theater</v>
      </c>
      <c r="R3122" t="str">
        <f t="shared" si="291"/>
        <v>spaces</v>
      </c>
      <c r="S3122" s="13">
        <f t="shared" si="292"/>
        <v>42435.942083333335</v>
      </c>
      <c r="T3122" s="13">
        <f t="shared" si="293"/>
        <v>42495.900416666671</v>
      </c>
    </row>
    <row r="3123" spans="1:20" ht="32">
      <c r="A3123">
        <v>3121</v>
      </c>
      <c r="B3123" s="1" t="s">
        <v>3121</v>
      </c>
      <c r="C3123" s="1" t="s">
        <v>7231</v>
      </c>
      <c r="D3123" s="4">
        <v>1500</v>
      </c>
      <c r="E3123" s="4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3">
        <f t="shared" si="288"/>
        <v>6.6666666666666671E-3</v>
      </c>
      <c r="P3123" s="5">
        <f t="shared" si="289"/>
        <v>10</v>
      </c>
      <c r="Q3123" s="3" t="str">
        <f t="shared" si="290"/>
        <v>theater</v>
      </c>
      <c r="R3123" t="str">
        <f t="shared" si="291"/>
        <v>spaces</v>
      </c>
      <c r="S3123" s="13">
        <f t="shared" si="292"/>
        <v>41848.679803240739</v>
      </c>
      <c r="T3123" s="13">
        <f t="shared" si="293"/>
        <v>41908.679803240739</v>
      </c>
    </row>
    <row r="3124" spans="1:20" ht="16">
      <c r="A3124">
        <v>3122</v>
      </c>
      <c r="B3124" s="1" t="s">
        <v>3122</v>
      </c>
      <c r="C3124" s="1" t="s">
        <v>7232</v>
      </c>
      <c r="D3124" s="4">
        <v>199</v>
      </c>
      <c r="E3124" s="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3">
        <f t="shared" si="288"/>
        <v>0.58291457286432158</v>
      </c>
      <c r="P3124" s="5">
        <f t="shared" si="289"/>
        <v>58</v>
      </c>
      <c r="Q3124" s="3" t="str">
        <f t="shared" si="290"/>
        <v>theater</v>
      </c>
      <c r="R3124" t="str">
        <f t="shared" si="291"/>
        <v>spaces</v>
      </c>
      <c r="S3124" s="13">
        <f t="shared" si="292"/>
        <v>42678.932083333333</v>
      </c>
      <c r="T3124" s="13">
        <f t="shared" si="293"/>
        <v>42683.973750000005</v>
      </c>
    </row>
    <row r="3125" spans="1:20" ht="48">
      <c r="A3125">
        <v>3123</v>
      </c>
      <c r="B3125" s="1" t="s">
        <v>3123</v>
      </c>
      <c r="C3125" s="1" t="s">
        <v>7233</v>
      </c>
      <c r="D3125" s="4">
        <v>125000</v>
      </c>
      <c r="E3125" s="4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3">
        <f t="shared" si="288"/>
        <v>0.68153600000000003</v>
      </c>
      <c r="P3125" s="5">
        <f t="shared" si="289"/>
        <v>244.80459770114942</v>
      </c>
      <c r="Q3125" s="3" t="str">
        <f t="shared" si="290"/>
        <v>theater</v>
      </c>
      <c r="R3125" t="str">
        <f t="shared" si="291"/>
        <v>spaces</v>
      </c>
      <c r="S3125" s="13">
        <f t="shared" si="292"/>
        <v>42530.993032407408</v>
      </c>
      <c r="T3125" s="13">
        <f t="shared" si="293"/>
        <v>42560.993032407408</v>
      </c>
    </row>
    <row r="3126" spans="1:20" ht="32">
      <c r="A3126">
        <v>3124</v>
      </c>
      <c r="B3126" s="1" t="s">
        <v>3124</v>
      </c>
      <c r="C3126" s="1" t="s">
        <v>7234</v>
      </c>
      <c r="D3126" s="4">
        <v>800000</v>
      </c>
      <c r="E3126" s="4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3">
        <f t="shared" si="288"/>
        <v>3.2499999999999997E-5</v>
      </c>
      <c r="P3126" s="5">
        <f t="shared" si="289"/>
        <v>6.5</v>
      </c>
      <c r="Q3126" s="3" t="str">
        <f t="shared" si="290"/>
        <v>theater</v>
      </c>
      <c r="R3126" t="str">
        <f t="shared" si="291"/>
        <v>spaces</v>
      </c>
      <c r="S3126" s="13">
        <f t="shared" si="292"/>
        <v>41977.780104166668</v>
      </c>
      <c r="T3126" s="13">
        <f t="shared" si="293"/>
        <v>42037.780104166668</v>
      </c>
    </row>
    <row r="3127" spans="1:20" ht="16">
      <c r="A3127">
        <v>3125</v>
      </c>
      <c r="B3127" s="1" t="s">
        <v>3125</v>
      </c>
      <c r="C3127" s="1" t="s">
        <v>7235</v>
      </c>
      <c r="D3127" s="4">
        <v>1500000</v>
      </c>
      <c r="E3127" s="4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3">
        <f t="shared" si="288"/>
        <v>0</v>
      </c>
      <c r="P3127" s="5" t="e">
        <f t="shared" si="289"/>
        <v>#DIV/0!</v>
      </c>
      <c r="Q3127" s="3" t="str">
        <f t="shared" si="290"/>
        <v>theater</v>
      </c>
      <c r="R3127" t="str">
        <f t="shared" si="291"/>
        <v>spaces</v>
      </c>
      <c r="S3127" s="13">
        <f t="shared" si="292"/>
        <v>42346.20685185185</v>
      </c>
      <c r="T3127" s="13">
        <f t="shared" si="293"/>
        <v>42376.20685185185</v>
      </c>
    </row>
    <row r="3128" spans="1:20" ht="80">
      <c r="A3128">
        <v>3126</v>
      </c>
      <c r="B3128" s="1" t="s">
        <v>3126</v>
      </c>
      <c r="C3128" s="1" t="s">
        <v>7236</v>
      </c>
      <c r="D3128" s="4">
        <v>25000</v>
      </c>
      <c r="E3128" s="4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3">
        <f t="shared" si="288"/>
        <v>4.1599999999999998E-2</v>
      </c>
      <c r="P3128" s="5">
        <f t="shared" si="289"/>
        <v>61.176470588235297</v>
      </c>
      <c r="Q3128" s="3" t="str">
        <f t="shared" si="290"/>
        <v>theater</v>
      </c>
      <c r="R3128" t="str">
        <f t="shared" si="291"/>
        <v>spaces</v>
      </c>
      <c r="S3128" s="13">
        <f t="shared" si="292"/>
        <v>42427.01807870371</v>
      </c>
      <c r="T3128" s="13">
        <f t="shared" si="293"/>
        <v>42456.976412037038</v>
      </c>
    </row>
    <row r="3129" spans="1:20" ht="48">
      <c r="A3129">
        <v>3127</v>
      </c>
      <c r="B3129" s="1" t="s">
        <v>3127</v>
      </c>
      <c r="C3129" s="1" t="s">
        <v>7237</v>
      </c>
      <c r="D3129" s="4">
        <v>100000</v>
      </c>
      <c r="E3129" s="4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3">
        <f t="shared" si="288"/>
        <v>0</v>
      </c>
      <c r="P3129" s="5" t="e">
        <f t="shared" si="289"/>
        <v>#DIV/0!</v>
      </c>
      <c r="Q3129" s="3" t="str">
        <f t="shared" si="290"/>
        <v>theater</v>
      </c>
      <c r="R3129" t="str">
        <f t="shared" si="291"/>
        <v>spaces</v>
      </c>
      <c r="S3129" s="13">
        <f t="shared" si="292"/>
        <v>42034.856817129628</v>
      </c>
      <c r="T3129" s="13">
        <f t="shared" si="293"/>
        <v>42064.856817129628</v>
      </c>
    </row>
    <row r="3130" spans="1:20" ht="48">
      <c r="A3130">
        <v>3128</v>
      </c>
      <c r="B3130" s="1" t="s">
        <v>3128</v>
      </c>
      <c r="C3130" s="1" t="s">
        <v>7238</v>
      </c>
      <c r="D3130" s="4">
        <v>15000</v>
      </c>
      <c r="E3130" s="4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3">
        <f t="shared" si="288"/>
        <v>1.0860666666666667</v>
      </c>
      <c r="P3130" s="5">
        <f t="shared" si="289"/>
        <v>139.23931623931625</v>
      </c>
      <c r="Q3130" s="3" t="str">
        <f t="shared" si="290"/>
        <v>theater</v>
      </c>
      <c r="R3130" t="str">
        <f t="shared" si="291"/>
        <v>plays</v>
      </c>
      <c r="S3130" s="13">
        <f t="shared" si="292"/>
        <v>42780.825706018513</v>
      </c>
      <c r="T3130" s="13">
        <f t="shared" si="293"/>
        <v>42810.784039351856</v>
      </c>
    </row>
    <row r="3131" spans="1:20" ht="48">
      <c r="A3131">
        <v>3129</v>
      </c>
      <c r="B3131" s="1" t="s">
        <v>3129</v>
      </c>
      <c r="C3131" s="1" t="s">
        <v>7239</v>
      </c>
      <c r="D3131" s="4">
        <v>1250</v>
      </c>
      <c r="E3131" s="4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3">
        <f t="shared" si="288"/>
        <v>8.0000000000000002E-3</v>
      </c>
      <c r="P3131" s="5">
        <f t="shared" si="289"/>
        <v>10</v>
      </c>
      <c r="Q3131" s="3" t="str">
        <f t="shared" si="290"/>
        <v>theater</v>
      </c>
      <c r="R3131" t="str">
        <f t="shared" si="291"/>
        <v>plays</v>
      </c>
      <c r="S3131" s="13">
        <f t="shared" si="292"/>
        <v>42803.842812499999</v>
      </c>
      <c r="T3131" s="13">
        <f t="shared" si="293"/>
        <v>42843.801145833335</v>
      </c>
    </row>
    <row r="3132" spans="1:20" ht="32">
      <c r="A3132">
        <v>3130</v>
      </c>
      <c r="B3132" s="1" t="s">
        <v>3130</v>
      </c>
      <c r="C3132" s="1" t="s">
        <v>7240</v>
      </c>
      <c r="D3132" s="4">
        <v>10000</v>
      </c>
      <c r="E3132" s="4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3">
        <f t="shared" si="288"/>
        <v>3.7499999999999999E-2</v>
      </c>
      <c r="P3132" s="5">
        <f t="shared" si="289"/>
        <v>93.75</v>
      </c>
      <c r="Q3132" s="3" t="str">
        <f t="shared" si="290"/>
        <v>theater</v>
      </c>
      <c r="R3132" t="str">
        <f t="shared" si="291"/>
        <v>plays</v>
      </c>
      <c r="S3132" s="13">
        <f t="shared" si="292"/>
        <v>42808.640231481477</v>
      </c>
      <c r="T3132" s="13">
        <f t="shared" si="293"/>
        <v>42839.207638888889</v>
      </c>
    </row>
    <row r="3133" spans="1:20" ht="32">
      <c r="A3133">
        <v>3131</v>
      </c>
      <c r="B3133" s="1" t="s">
        <v>3131</v>
      </c>
      <c r="C3133" s="1" t="s">
        <v>7241</v>
      </c>
      <c r="D3133" s="4">
        <v>4100</v>
      </c>
      <c r="E3133" s="4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3">
        <f t="shared" si="288"/>
        <v>0.15731707317073171</v>
      </c>
      <c r="P3133" s="5">
        <f t="shared" si="289"/>
        <v>53.75</v>
      </c>
      <c r="Q3133" s="3" t="str">
        <f t="shared" si="290"/>
        <v>theater</v>
      </c>
      <c r="R3133" t="str">
        <f t="shared" si="291"/>
        <v>plays</v>
      </c>
      <c r="S3133" s="13">
        <f t="shared" si="292"/>
        <v>42803.579224537039</v>
      </c>
      <c r="T3133" s="13">
        <f t="shared" si="293"/>
        <v>42833.537557870368</v>
      </c>
    </row>
    <row r="3134" spans="1:20" ht="32">
      <c r="A3134">
        <v>3132</v>
      </c>
      <c r="B3134" s="1" t="s">
        <v>3132</v>
      </c>
      <c r="C3134" s="1" t="s">
        <v>7242</v>
      </c>
      <c r="D3134" s="4">
        <v>30000</v>
      </c>
      <c r="E3134" s="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3">
        <f t="shared" si="288"/>
        <v>3.3333333333333332E-4</v>
      </c>
      <c r="P3134" s="5">
        <f t="shared" si="289"/>
        <v>10</v>
      </c>
      <c r="Q3134" s="3" t="str">
        <f t="shared" si="290"/>
        <v>theater</v>
      </c>
      <c r="R3134" t="str">
        <f t="shared" si="291"/>
        <v>plays</v>
      </c>
      <c r="S3134" s="13">
        <f t="shared" si="292"/>
        <v>42786.350231481483</v>
      </c>
      <c r="T3134" s="13">
        <f t="shared" si="293"/>
        <v>42846.308564814812</v>
      </c>
    </row>
    <row r="3135" spans="1:20" ht="48">
      <c r="A3135">
        <v>3133</v>
      </c>
      <c r="B3135" s="1" t="s">
        <v>3133</v>
      </c>
      <c r="C3135" s="1" t="s">
        <v>7243</v>
      </c>
      <c r="D3135" s="4">
        <v>500</v>
      </c>
      <c r="E3135" s="4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3">
        <f t="shared" si="288"/>
        <v>1.08</v>
      </c>
      <c r="P3135" s="5">
        <f t="shared" si="289"/>
        <v>33.75</v>
      </c>
      <c r="Q3135" s="3" t="str">
        <f t="shared" si="290"/>
        <v>theater</v>
      </c>
      <c r="R3135" t="str">
        <f t="shared" si="291"/>
        <v>plays</v>
      </c>
      <c r="S3135" s="13">
        <f t="shared" si="292"/>
        <v>42788.565208333333</v>
      </c>
      <c r="T3135" s="13">
        <f t="shared" si="293"/>
        <v>42818.523541666669</v>
      </c>
    </row>
    <row r="3136" spans="1:20" ht="48">
      <c r="A3136">
        <v>3134</v>
      </c>
      <c r="B3136" s="1" t="s">
        <v>3134</v>
      </c>
      <c r="C3136" s="1" t="s">
        <v>7244</v>
      </c>
      <c r="D3136" s="4">
        <v>1000</v>
      </c>
      <c r="E3136" s="4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3">
        <f t="shared" si="288"/>
        <v>0.22500000000000001</v>
      </c>
      <c r="P3136" s="5">
        <f t="shared" si="289"/>
        <v>18.75</v>
      </c>
      <c r="Q3136" s="3" t="str">
        <f t="shared" si="290"/>
        <v>theater</v>
      </c>
      <c r="R3136" t="str">
        <f t="shared" si="291"/>
        <v>plays</v>
      </c>
      <c r="S3136" s="13">
        <f t="shared" si="292"/>
        <v>42800.720127314817</v>
      </c>
      <c r="T3136" s="13">
        <f t="shared" si="293"/>
        <v>42821.678460648152</v>
      </c>
    </row>
    <row r="3137" spans="1:20" ht="48">
      <c r="A3137">
        <v>3135</v>
      </c>
      <c r="B3137" s="1" t="s">
        <v>3135</v>
      </c>
      <c r="C3137" s="1" t="s">
        <v>7245</v>
      </c>
      <c r="D3137" s="4">
        <v>777</v>
      </c>
      <c r="E3137" s="4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3">
        <f t="shared" si="288"/>
        <v>0.20849420849420849</v>
      </c>
      <c r="P3137" s="5">
        <f t="shared" si="289"/>
        <v>23.142857142857142</v>
      </c>
      <c r="Q3137" s="3" t="str">
        <f t="shared" si="290"/>
        <v>theater</v>
      </c>
      <c r="R3137" t="str">
        <f t="shared" si="291"/>
        <v>plays</v>
      </c>
      <c r="S3137" s="13">
        <f t="shared" si="292"/>
        <v>42807.151863425926</v>
      </c>
      <c r="T3137" s="13">
        <f t="shared" si="293"/>
        <v>42829.151863425926</v>
      </c>
    </row>
    <row r="3138" spans="1:20" ht="48">
      <c r="A3138">
        <v>3136</v>
      </c>
      <c r="B3138" s="1" t="s">
        <v>3136</v>
      </c>
      <c r="C3138" s="1" t="s">
        <v>7246</v>
      </c>
      <c r="D3138" s="4">
        <v>500</v>
      </c>
      <c r="E3138" s="4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3">
        <f t="shared" si="288"/>
        <v>1.278</v>
      </c>
      <c r="P3138" s="5">
        <f t="shared" si="289"/>
        <v>29.045454545454547</v>
      </c>
      <c r="Q3138" s="3" t="str">
        <f t="shared" si="290"/>
        <v>theater</v>
      </c>
      <c r="R3138" t="str">
        <f t="shared" si="291"/>
        <v>plays</v>
      </c>
      <c r="S3138" s="13">
        <f t="shared" si="292"/>
        <v>42789.462430555555</v>
      </c>
      <c r="T3138" s="13">
        <f t="shared" si="293"/>
        <v>42825.957638888889</v>
      </c>
    </row>
    <row r="3139" spans="1:20" ht="32">
      <c r="A3139">
        <v>3137</v>
      </c>
      <c r="B3139" s="1" t="s">
        <v>3137</v>
      </c>
      <c r="C3139" s="1" t="s">
        <v>7247</v>
      </c>
      <c r="D3139" s="4">
        <v>1500</v>
      </c>
      <c r="E3139" s="4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3">
        <f t="shared" ref="O3139:O3202" si="294">E3139/D3139</f>
        <v>3.3333333333333333E-2</v>
      </c>
      <c r="P3139" s="5">
        <f t="shared" ref="P3139:P3202" si="295">E3139/L3139</f>
        <v>50</v>
      </c>
      <c r="Q3139" s="3" t="str">
        <f t="shared" ref="Q3139:Q3202" si="296">LEFT(N3139,SEARCH("/",N3139)-1)</f>
        <v>theater</v>
      </c>
      <c r="R3139" t="str">
        <f t="shared" ref="R3139:R3202" si="297">RIGHT(N3139,LEN(N3139)-SEARCH("/",N3139))</f>
        <v>plays</v>
      </c>
      <c r="S3139" s="13">
        <f t="shared" ref="S3139:S3202" si="298">(((J3139/60)/60)/24)+DATE(1970,1,1)</f>
        <v>42807.885057870371</v>
      </c>
      <c r="T3139" s="13">
        <f t="shared" ref="T3139:T3202" si="299">(((I3139/60)/60)/24)+DATE(1970,1,1)</f>
        <v>42858.8</v>
      </c>
    </row>
    <row r="3140" spans="1:20" ht="64">
      <c r="A3140">
        <v>3138</v>
      </c>
      <c r="B3140" s="1" t="s">
        <v>3138</v>
      </c>
      <c r="C3140" s="1" t="s">
        <v>7248</v>
      </c>
      <c r="D3140" s="4">
        <v>200</v>
      </c>
      <c r="E3140" s="4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3">
        <f t="shared" si="294"/>
        <v>0</v>
      </c>
      <c r="P3140" s="5" t="e">
        <f t="shared" si="295"/>
        <v>#DIV/0!</v>
      </c>
      <c r="Q3140" s="3" t="str">
        <f t="shared" si="296"/>
        <v>theater</v>
      </c>
      <c r="R3140" t="str">
        <f t="shared" si="297"/>
        <v>plays</v>
      </c>
      <c r="S3140" s="13">
        <f t="shared" si="298"/>
        <v>42809.645914351851</v>
      </c>
      <c r="T3140" s="13">
        <f t="shared" si="299"/>
        <v>42828.645914351851</v>
      </c>
    </row>
    <row r="3141" spans="1:20" ht="48">
      <c r="A3141">
        <v>3139</v>
      </c>
      <c r="B3141" s="1" t="s">
        <v>3139</v>
      </c>
      <c r="C3141" s="1" t="s">
        <v>7249</v>
      </c>
      <c r="D3141" s="4">
        <v>50000</v>
      </c>
      <c r="E3141" s="4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3">
        <f t="shared" si="294"/>
        <v>5.3999999999999999E-2</v>
      </c>
      <c r="P3141" s="5">
        <f t="shared" si="295"/>
        <v>450</v>
      </c>
      <c r="Q3141" s="3" t="str">
        <f t="shared" si="296"/>
        <v>theater</v>
      </c>
      <c r="R3141" t="str">
        <f t="shared" si="297"/>
        <v>plays</v>
      </c>
      <c r="S3141" s="13">
        <f t="shared" si="298"/>
        <v>42785.270370370374</v>
      </c>
      <c r="T3141" s="13">
        <f t="shared" si="299"/>
        <v>42819.189583333333</v>
      </c>
    </row>
    <row r="3142" spans="1:20" ht="48">
      <c r="A3142">
        <v>3140</v>
      </c>
      <c r="B3142" s="1" t="s">
        <v>3140</v>
      </c>
      <c r="C3142" s="1" t="s">
        <v>7250</v>
      </c>
      <c r="D3142" s="4">
        <v>10000</v>
      </c>
      <c r="E3142" s="4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3">
        <f t="shared" si="294"/>
        <v>9.5999999999999992E-3</v>
      </c>
      <c r="P3142" s="5">
        <f t="shared" si="295"/>
        <v>24</v>
      </c>
      <c r="Q3142" s="3" t="str">
        <f t="shared" si="296"/>
        <v>theater</v>
      </c>
      <c r="R3142" t="str">
        <f t="shared" si="297"/>
        <v>plays</v>
      </c>
      <c r="S3142" s="13">
        <f t="shared" si="298"/>
        <v>42802.718784722223</v>
      </c>
      <c r="T3142" s="13">
        <f t="shared" si="299"/>
        <v>42832.677118055552</v>
      </c>
    </row>
    <row r="3143" spans="1:20" ht="64">
      <c r="A3143">
        <v>3141</v>
      </c>
      <c r="B3143" s="1" t="s">
        <v>3141</v>
      </c>
      <c r="C3143" s="1" t="s">
        <v>7251</v>
      </c>
      <c r="D3143" s="4">
        <v>500</v>
      </c>
      <c r="E3143" s="4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3">
        <f t="shared" si="294"/>
        <v>0.51600000000000001</v>
      </c>
      <c r="P3143" s="5">
        <f t="shared" si="295"/>
        <v>32.25</v>
      </c>
      <c r="Q3143" s="3" t="str">
        <f t="shared" si="296"/>
        <v>theater</v>
      </c>
      <c r="R3143" t="str">
        <f t="shared" si="297"/>
        <v>plays</v>
      </c>
      <c r="S3143" s="13">
        <f t="shared" si="298"/>
        <v>42800.753333333334</v>
      </c>
      <c r="T3143" s="13">
        <f t="shared" si="299"/>
        <v>42841.833333333328</v>
      </c>
    </row>
    <row r="3144" spans="1:20" ht="48">
      <c r="A3144">
        <v>3142</v>
      </c>
      <c r="B3144" s="1" t="s">
        <v>3142</v>
      </c>
      <c r="C3144" s="1" t="s">
        <v>7252</v>
      </c>
      <c r="D3144" s="4">
        <v>2750</v>
      </c>
      <c r="E3144" s="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3">
        <f t="shared" si="294"/>
        <v>1.6363636363636365E-2</v>
      </c>
      <c r="P3144" s="5">
        <f t="shared" si="295"/>
        <v>15</v>
      </c>
      <c r="Q3144" s="3" t="str">
        <f t="shared" si="296"/>
        <v>theater</v>
      </c>
      <c r="R3144" t="str">
        <f t="shared" si="297"/>
        <v>plays</v>
      </c>
      <c r="S3144" s="13">
        <f t="shared" si="298"/>
        <v>42783.513182870374</v>
      </c>
      <c r="T3144" s="13">
        <f t="shared" si="299"/>
        <v>42813.471516203703</v>
      </c>
    </row>
    <row r="3145" spans="1:20" ht="64">
      <c r="A3145">
        <v>3143</v>
      </c>
      <c r="B3145" s="1" t="s">
        <v>3143</v>
      </c>
      <c r="C3145" s="1" t="s">
        <v>7253</v>
      </c>
      <c r="D3145" s="4">
        <v>700</v>
      </c>
      <c r="E3145" s="4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3">
        <f t="shared" si="294"/>
        <v>0</v>
      </c>
      <c r="P3145" s="5" t="e">
        <f t="shared" si="295"/>
        <v>#DIV/0!</v>
      </c>
      <c r="Q3145" s="3" t="str">
        <f t="shared" si="296"/>
        <v>theater</v>
      </c>
      <c r="R3145" t="str">
        <f t="shared" si="297"/>
        <v>plays</v>
      </c>
      <c r="S3145" s="13">
        <f t="shared" si="298"/>
        <v>42808.358287037037</v>
      </c>
      <c r="T3145" s="13">
        <f t="shared" si="299"/>
        <v>42834.358287037037</v>
      </c>
    </row>
    <row r="3146" spans="1:20" ht="64">
      <c r="A3146">
        <v>3144</v>
      </c>
      <c r="B3146" s="1" t="s">
        <v>3144</v>
      </c>
      <c r="C3146" s="1" t="s">
        <v>7254</v>
      </c>
      <c r="D3146" s="4">
        <v>10000</v>
      </c>
      <c r="E3146" s="4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3">
        <f t="shared" si="294"/>
        <v>0.754</v>
      </c>
      <c r="P3146" s="5">
        <f t="shared" si="295"/>
        <v>251.33333333333334</v>
      </c>
      <c r="Q3146" s="3" t="str">
        <f t="shared" si="296"/>
        <v>theater</v>
      </c>
      <c r="R3146" t="str">
        <f t="shared" si="297"/>
        <v>plays</v>
      </c>
      <c r="S3146" s="13">
        <f t="shared" si="298"/>
        <v>42796.538275462968</v>
      </c>
      <c r="T3146" s="13">
        <f t="shared" si="299"/>
        <v>42813.25</v>
      </c>
    </row>
    <row r="3147" spans="1:20" ht="32">
      <c r="A3147">
        <v>3145</v>
      </c>
      <c r="B3147" s="1" t="s">
        <v>3145</v>
      </c>
      <c r="C3147" s="1" t="s">
        <v>7255</v>
      </c>
      <c r="D3147" s="4">
        <v>25000</v>
      </c>
      <c r="E3147" s="4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3">
        <f t="shared" si="294"/>
        <v>0</v>
      </c>
      <c r="P3147" s="5" t="e">
        <f t="shared" si="295"/>
        <v>#DIV/0!</v>
      </c>
      <c r="Q3147" s="3" t="str">
        <f t="shared" si="296"/>
        <v>theater</v>
      </c>
      <c r="R3147" t="str">
        <f t="shared" si="297"/>
        <v>plays</v>
      </c>
      <c r="S3147" s="13">
        <f t="shared" si="298"/>
        <v>42762.040902777779</v>
      </c>
      <c r="T3147" s="13">
        <f t="shared" si="299"/>
        <v>42821.999236111107</v>
      </c>
    </row>
    <row r="3148" spans="1:20" ht="32">
      <c r="A3148">
        <v>3146</v>
      </c>
      <c r="B3148" s="1" t="s">
        <v>3146</v>
      </c>
      <c r="C3148" s="1" t="s">
        <v>7256</v>
      </c>
      <c r="D3148" s="4">
        <v>50000</v>
      </c>
      <c r="E3148" s="4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3">
        <f t="shared" si="294"/>
        <v>0.105</v>
      </c>
      <c r="P3148" s="5">
        <f t="shared" si="295"/>
        <v>437.5</v>
      </c>
      <c r="Q3148" s="3" t="str">
        <f t="shared" si="296"/>
        <v>theater</v>
      </c>
      <c r="R3148" t="str">
        <f t="shared" si="297"/>
        <v>plays</v>
      </c>
      <c r="S3148" s="13">
        <f t="shared" si="298"/>
        <v>42796.682476851856</v>
      </c>
      <c r="T3148" s="13">
        <f t="shared" si="299"/>
        <v>42841.640810185185</v>
      </c>
    </row>
    <row r="3149" spans="1:20" ht="48">
      <c r="A3149">
        <v>3147</v>
      </c>
      <c r="B3149" s="1" t="s">
        <v>3147</v>
      </c>
      <c r="C3149" s="1" t="s">
        <v>7257</v>
      </c>
      <c r="D3149" s="4">
        <v>20000</v>
      </c>
      <c r="E3149" s="4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3">
        <f t="shared" si="294"/>
        <v>1.1752499999999999</v>
      </c>
      <c r="P3149" s="5">
        <f t="shared" si="295"/>
        <v>110.35211267605634</v>
      </c>
      <c r="Q3149" s="3" t="str">
        <f t="shared" si="296"/>
        <v>theater</v>
      </c>
      <c r="R3149" t="str">
        <f t="shared" si="297"/>
        <v>plays</v>
      </c>
      <c r="S3149" s="13">
        <f t="shared" si="298"/>
        <v>41909.969386574077</v>
      </c>
      <c r="T3149" s="13">
        <f t="shared" si="299"/>
        <v>41950.011053240742</v>
      </c>
    </row>
    <row r="3150" spans="1:20" ht="32">
      <c r="A3150">
        <v>3148</v>
      </c>
      <c r="B3150" s="1" t="s">
        <v>3148</v>
      </c>
      <c r="C3150" s="1" t="s">
        <v>7258</v>
      </c>
      <c r="D3150" s="4">
        <v>1800</v>
      </c>
      <c r="E3150" s="4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3">
        <f t="shared" si="294"/>
        <v>1.3116666666666668</v>
      </c>
      <c r="P3150" s="5">
        <f t="shared" si="295"/>
        <v>41.421052631578945</v>
      </c>
      <c r="Q3150" s="3" t="str">
        <f t="shared" si="296"/>
        <v>theater</v>
      </c>
      <c r="R3150" t="str">
        <f t="shared" si="297"/>
        <v>plays</v>
      </c>
      <c r="S3150" s="13">
        <f t="shared" si="298"/>
        <v>41891.665324074071</v>
      </c>
      <c r="T3150" s="13">
        <f t="shared" si="299"/>
        <v>41913.166666666664</v>
      </c>
    </row>
    <row r="3151" spans="1:20" ht="48">
      <c r="A3151">
        <v>3149</v>
      </c>
      <c r="B3151" s="1" t="s">
        <v>3149</v>
      </c>
      <c r="C3151" s="1" t="s">
        <v>7259</v>
      </c>
      <c r="D3151" s="4">
        <v>1250</v>
      </c>
      <c r="E3151" s="4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3">
        <f t="shared" si="294"/>
        <v>1.04</v>
      </c>
      <c r="P3151" s="5">
        <f t="shared" si="295"/>
        <v>52</v>
      </c>
      <c r="Q3151" s="3" t="str">
        <f t="shared" si="296"/>
        <v>theater</v>
      </c>
      <c r="R3151" t="str">
        <f t="shared" si="297"/>
        <v>plays</v>
      </c>
      <c r="S3151" s="13">
        <f t="shared" si="298"/>
        <v>41226.017361111109</v>
      </c>
      <c r="T3151" s="13">
        <f t="shared" si="299"/>
        <v>41250.083333333336</v>
      </c>
    </row>
    <row r="3152" spans="1:20" ht="64">
      <c r="A3152">
        <v>3150</v>
      </c>
      <c r="B3152" s="1" t="s">
        <v>3150</v>
      </c>
      <c r="C3152" s="1" t="s">
        <v>7260</v>
      </c>
      <c r="D3152" s="4">
        <v>3500</v>
      </c>
      <c r="E3152" s="4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3">
        <f t="shared" si="294"/>
        <v>1.01</v>
      </c>
      <c r="P3152" s="5">
        <f t="shared" si="295"/>
        <v>33.990384615384613</v>
      </c>
      <c r="Q3152" s="3" t="str">
        <f t="shared" si="296"/>
        <v>theater</v>
      </c>
      <c r="R3152" t="str">
        <f t="shared" si="297"/>
        <v>plays</v>
      </c>
      <c r="S3152" s="13">
        <f t="shared" si="298"/>
        <v>40478.263923611114</v>
      </c>
      <c r="T3152" s="13">
        <f t="shared" si="299"/>
        <v>40568.166666666664</v>
      </c>
    </row>
    <row r="3153" spans="1:20" ht="32">
      <c r="A3153">
        <v>3151</v>
      </c>
      <c r="B3153" s="1" t="s">
        <v>3151</v>
      </c>
      <c r="C3153" s="1" t="s">
        <v>7261</v>
      </c>
      <c r="D3153" s="4">
        <v>3500</v>
      </c>
      <c r="E3153" s="4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3">
        <f t="shared" si="294"/>
        <v>1.004</v>
      </c>
      <c r="P3153" s="5">
        <f t="shared" si="295"/>
        <v>103.35294117647059</v>
      </c>
      <c r="Q3153" s="3" t="str">
        <f t="shared" si="296"/>
        <v>theater</v>
      </c>
      <c r="R3153" t="str">
        <f t="shared" si="297"/>
        <v>plays</v>
      </c>
      <c r="S3153" s="13">
        <f t="shared" si="298"/>
        <v>41862.83997685185</v>
      </c>
      <c r="T3153" s="13">
        <f t="shared" si="299"/>
        <v>41892.83997685185</v>
      </c>
    </row>
    <row r="3154" spans="1:20" ht="48">
      <c r="A3154">
        <v>3152</v>
      </c>
      <c r="B3154" s="1" t="s">
        <v>3152</v>
      </c>
      <c r="C3154" s="1" t="s">
        <v>7262</v>
      </c>
      <c r="D3154" s="4">
        <v>2200</v>
      </c>
      <c r="E3154" s="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3">
        <f t="shared" si="294"/>
        <v>1.0595454545454546</v>
      </c>
      <c r="P3154" s="5">
        <f t="shared" si="295"/>
        <v>34.791044776119406</v>
      </c>
      <c r="Q3154" s="3" t="str">
        <f t="shared" si="296"/>
        <v>theater</v>
      </c>
      <c r="R3154" t="str">
        <f t="shared" si="297"/>
        <v>plays</v>
      </c>
      <c r="S3154" s="13">
        <f t="shared" si="298"/>
        <v>41550.867673611108</v>
      </c>
      <c r="T3154" s="13">
        <f t="shared" si="299"/>
        <v>41580.867673611108</v>
      </c>
    </row>
    <row r="3155" spans="1:20" ht="48">
      <c r="A3155">
        <v>3153</v>
      </c>
      <c r="B3155" s="1" t="s">
        <v>3153</v>
      </c>
      <c r="C3155" s="1" t="s">
        <v>7263</v>
      </c>
      <c r="D3155" s="4">
        <v>3000</v>
      </c>
      <c r="E3155" s="4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3">
        <f t="shared" si="294"/>
        <v>3.3558333333333334</v>
      </c>
      <c r="P3155" s="5">
        <f t="shared" si="295"/>
        <v>41.773858921161825</v>
      </c>
      <c r="Q3155" s="3" t="str">
        <f t="shared" si="296"/>
        <v>theater</v>
      </c>
      <c r="R3155" t="str">
        <f t="shared" si="297"/>
        <v>plays</v>
      </c>
      <c r="S3155" s="13">
        <f t="shared" si="298"/>
        <v>40633.154363425929</v>
      </c>
      <c r="T3155" s="13">
        <f t="shared" si="299"/>
        <v>40664.207638888889</v>
      </c>
    </row>
    <row r="3156" spans="1:20" ht="48">
      <c r="A3156">
        <v>3154</v>
      </c>
      <c r="B3156" s="1" t="s">
        <v>3154</v>
      </c>
      <c r="C3156" s="1" t="s">
        <v>7264</v>
      </c>
      <c r="D3156" s="4">
        <v>7000</v>
      </c>
      <c r="E3156" s="4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3">
        <f t="shared" si="294"/>
        <v>1.1292857142857142</v>
      </c>
      <c r="P3156" s="5">
        <f t="shared" si="295"/>
        <v>64.268292682926827</v>
      </c>
      <c r="Q3156" s="3" t="str">
        <f t="shared" si="296"/>
        <v>theater</v>
      </c>
      <c r="R3156" t="str">
        <f t="shared" si="297"/>
        <v>plays</v>
      </c>
      <c r="S3156" s="13">
        <f t="shared" si="298"/>
        <v>40970.875671296293</v>
      </c>
      <c r="T3156" s="13">
        <f t="shared" si="299"/>
        <v>41000.834004629629</v>
      </c>
    </row>
    <row r="3157" spans="1:20" ht="48">
      <c r="A3157">
        <v>3155</v>
      </c>
      <c r="B3157" s="1" t="s">
        <v>3155</v>
      </c>
      <c r="C3157" s="1" t="s">
        <v>7265</v>
      </c>
      <c r="D3157" s="4">
        <v>5000</v>
      </c>
      <c r="E3157" s="4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3">
        <f t="shared" si="294"/>
        <v>1.885046</v>
      </c>
      <c r="P3157" s="5">
        <f t="shared" si="295"/>
        <v>31.209370860927152</v>
      </c>
      <c r="Q3157" s="3" t="str">
        <f t="shared" si="296"/>
        <v>theater</v>
      </c>
      <c r="R3157" t="str">
        <f t="shared" si="297"/>
        <v>plays</v>
      </c>
      <c r="S3157" s="13">
        <f t="shared" si="298"/>
        <v>41233.499131944445</v>
      </c>
      <c r="T3157" s="13">
        <f t="shared" si="299"/>
        <v>41263.499131944445</v>
      </c>
    </row>
    <row r="3158" spans="1:20" ht="48">
      <c r="A3158">
        <v>3156</v>
      </c>
      <c r="B3158" s="1" t="s">
        <v>3156</v>
      </c>
      <c r="C3158" s="1" t="s">
        <v>7266</v>
      </c>
      <c r="D3158" s="4">
        <v>5500</v>
      </c>
      <c r="E3158" s="4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3">
        <f t="shared" si="294"/>
        <v>1.0181818181818181</v>
      </c>
      <c r="P3158" s="5">
        <f t="shared" si="295"/>
        <v>62.921348314606739</v>
      </c>
      <c r="Q3158" s="3" t="str">
        <f t="shared" si="296"/>
        <v>theater</v>
      </c>
      <c r="R3158" t="str">
        <f t="shared" si="297"/>
        <v>plays</v>
      </c>
      <c r="S3158" s="13">
        <f t="shared" si="298"/>
        <v>41026.953055555554</v>
      </c>
      <c r="T3158" s="13">
        <f t="shared" si="299"/>
        <v>41061.953055555554</v>
      </c>
    </row>
    <row r="3159" spans="1:20" ht="32">
      <c r="A3159">
        <v>3157</v>
      </c>
      <c r="B3159" s="1" t="s">
        <v>3157</v>
      </c>
      <c r="C3159" s="1" t="s">
        <v>7267</v>
      </c>
      <c r="D3159" s="4">
        <v>4000</v>
      </c>
      <c r="E3159" s="4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3">
        <f t="shared" si="294"/>
        <v>1.01</v>
      </c>
      <c r="P3159" s="5">
        <f t="shared" si="295"/>
        <v>98.536585365853654</v>
      </c>
      <c r="Q3159" s="3" t="str">
        <f t="shared" si="296"/>
        <v>theater</v>
      </c>
      <c r="R3159" t="str">
        <f t="shared" si="297"/>
        <v>plays</v>
      </c>
      <c r="S3159" s="13">
        <f t="shared" si="298"/>
        <v>41829.788252314815</v>
      </c>
      <c r="T3159" s="13">
        <f t="shared" si="299"/>
        <v>41839.208333333336</v>
      </c>
    </row>
    <row r="3160" spans="1:20" ht="32">
      <c r="A3160">
        <v>3158</v>
      </c>
      <c r="B3160" s="1" t="s">
        <v>3158</v>
      </c>
      <c r="C3160" s="1" t="s">
        <v>7268</v>
      </c>
      <c r="D3160" s="4">
        <v>5000</v>
      </c>
      <c r="E3160" s="4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3">
        <f t="shared" si="294"/>
        <v>1.1399999999999999</v>
      </c>
      <c r="P3160" s="5">
        <f t="shared" si="295"/>
        <v>82.608695652173907</v>
      </c>
      <c r="Q3160" s="3" t="str">
        <f t="shared" si="296"/>
        <v>theater</v>
      </c>
      <c r="R3160" t="str">
        <f t="shared" si="297"/>
        <v>plays</v>
      </c>
      <c r="S3160" s="13">
        <f t="shared" si="298"/>
        <v>41447.839722222219</v>
      </c>
      <c r="T3160" s="13">
        <f t="shared" si="299"/>
        <v>41477.839722222219</v>
      </c>
    </row>
    <row r="3161" spans="1:20" ht="32">
      <c r="A3161">
        <v>3159</v>
      </c>
      <c r="B3161" s="1" t="s">
        <v>3159</v>
      </c>
      <c r="C3161" s="1" t="s">
        <v>7269</v>
      </c>
      <c r="D3161" s="4">
        <v>1500</v>
      </c>
      <c r="E3161" s="4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3">
        <f t="shared" si="294"/>
        <v>1.3348133333333334</v>
      </c>
      <c r="P3161" s="5">
        <f t="shared" si="295"/>
        <v>38.504230769230773</v>
      </c>
      <c r="Q3161" s="3" t="str">
        <f t="shared" si="296"/>
        <v>theater</v>
      </c>
      <c r="R3161" t="str">
        <f t="shared" si="297"/>
        <v>plays</v>
      </c>
      <c r="S3161" s="13">
        <f t="shared" si="298"/>
        <v>40884.066678240742</v>
      </c>
      <c r="T3161" s="13">
        <f t="shared" si="299"/>
        <v>40926.958333333336</v>
      </c>
    </row>
    <row r="3162" spans="1:20" ht="48">
      <c r="A3162">
        <v>3160</v>
      </c>
      <c r="B3162" s="1" t="s">
        <v>3160</v>
      </c>
      <c r="C3162" s="1" t="s">
        <v>7270</v>
      </c>
      <c r="D3162" s="4">
        <v>4500</v>
      </c>
      <c r="E3162" s="4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3">
        <f t="shared" si="294"/>
        <v>1.0153333333333334</v>
      </c>
      <c r="P3162" s="5">
        <f t="shared" si="295"/>
        <v>80.15789473684211</v>
      </c>
      <c r="Q3162" s="3" t="str">
        <f t="shared" si="296"/>
        <v>theater</v>
      </c>
      <c r="R3162" t="str">
        <f t="shared" si="297"/>
        <v>plays</v>
      </c>
      <c r="S3162" s="13">
        <f t="shared" si="298"/>
        <v>41841.26489583333</v>
      </c>
      <c r="T3162" s="13">
        <f t="shared" si="299"/>
        <v>41864.207638888889</v>
      </c>
    </row>
    <row r="3163" spans="1:20" ht="48">
      <c r="A3163">
        <v>3161</v>
      </c>
      <c r="B3163" s="1" t="s">
        <v>3161</v>
      </c>
      <c r="C3163" s="1" t="s">
        <v>7271</v>
      </c>
      <c r="D3163" s="4">
        <v>2000</v>
      </c>
      <c r="E3163" s="4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3">
        <f t="shared" si="294"/>
        <v>1.0509999999999999</v>
      </c>
      <c r="P3163" s="5">
        <f t="shared" si="295"/>
        <v>28.405405405405407</v>
      </c>
      <c r="Q3163" s="3" t="str">
        <f t="shared" si="296"/>
        <v>theater</v>
      </c>
      <c r="R3163" t="str">
        <f t="shared" si="297"/>
        <v>plays</v>
      </c>
      <c r="S3163" s="13">
        <f t="shared" si="298"/>
        <v>41897.536134259259</v>
      </c>
      <c r="T3163" s="13">
        <f t="shared" si="299"/>
        <v>41927.536134259259</v>
      </c>
    </row>
    <row r="3164" spans="1:20" ht="48">
      <c r="A3164">
        <v>3162</v>
      </c>
      <c r="B3164" s="1" t="s">
        <v>3162</v>
      </c>
      <c r="C3164" s="1" t="s">
        <v>7272</v>
      </c>
      <c r="D3164" s="4">
        <v>4000</v>
      </c>
      <c r="E3164" s="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3">
        <f t="shared" si="294"/>
        <v>1.2715000000000001</v>
      </c>
      <c r="P3164" s="5">
        <f t="shared" si="295"/>
        <v>80.730158730158735</v>
      </c>
      <c r="Q3164" s="3" t="str">
        <f t="shared" si="296"/>
        <v>theater</v>
      </c>
      <c r="R3164" t="str">
        <f t="shared" si="297"/>
        <v>plays</v>
      </c>
      <c r="S3164" s="13">
        <f t="shared" si="298"/>
        <v>41799.685902777775</v>
      </c>
      <c r="T3164" s="13">
        <f t="shared" si="299"/>
        <v>41827.083333333336</v>
      </c>
    </row>
    <row r="3165" spans="1:20" ht="48">
      <c r="A3165">
        <v>3163</v>
      </c>
      <c r="B3165" s="1" t="s">
        <v>3163</v>
      </c>
      <c r="C3165" s="1" t="s">
        <v>7273</v>
      </c>
      <c r="D3165" s="4">
        <v>13000</v>
      </c>
      <c r="E3165" s="4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3">
        <f t="shared" si="294"/>
        <v>1.1115384615384616</v>
      </c>
      <c r="P3165" s="5">
        <f t="shared" si="295"/>
        <v>200.69444444444446</v>
      </c>
      <c r="Q3165" s="3" t="str">
        <f t="shared" si="296"/>
        <v>theater</v>
      </c>
      <c r="R3165" t="str">
        <f t="shared" si="297"/>
        <v>plays</v>
      </c>
      <c r="S3165" s="13">
        <f t="shared" si="298"/>
        <v>41775.753761574073</v>
      </c>
      <c r="T3165" s="13">
        <f t="shared" si="299"/>
        <v>41805.753761574073</v>
      </c>
    </row>
    <row r="3166" spans="1:20" ht="48">
      <c r="A3166">
        <v>3164</v>
      </c>
      <c r="B3166" s="1" t="s">
        <v>3164</v>
      </c>
      <c r="C3166" s="1" t="s">
        <v>7274</v>
      </c>
      <c r="D3166" s="4">
        <v>2500</v>
      </c>
      <c r="E3166" s="4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3">
        <f t="shared" si="294"/>
        <v>1.0676000000000001</v>
      </c>
      <c r="P3166" s="5">
        <f t="shared" si="295"/>
        <v>37.591549295774648</v>
      </c>
      <c r="Q3166" s="3" t="str">
        <f t="shared" si="296"/>
        <v>theater</v>
      </c>
      <c r="R3166" t="str">
        <f t="shared" si="297"/>
        <v>plays</v>
      </c>
      <c r="S3166" s="13">
        <f t="shared" si="298"/>
        <v>41766.80572916667</v>
      </c>
      <c r="T3166" s="13">
        <f t="shared" si="299"/>
        <v>41799.80572916667</v>
      </c>
    </row>
    <row r="3167" spans="1:20" ht="48">
      <c r="A3167">
        <v>3165</v>
      </c>
      <c r="B3167" s="1" t="s">
        <v>3165</v>
      </c>
      <c r="C3167" s="1" t="s">
        <v>7275</v>
      </c>
      <c r="D3167" s="4">
        <v>750</v>
      </c>
      <c r="E3167" s="4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3">
        <f t="shared" si="294"/>
        <v>1.6266666666666667</v>
      </c>
      <c r="P3167" s="5">
        <f t="shared" si="295"/>
        <v>58.095238095238095</v>
      </c>
      <c r="Q3167" s="3" t="str">
        <f t="shared" si="296"/>
        <v>theater</v>
      </c>
      <c r="R3167" t="str">
        <f t="shared" si="297"/>
        <v>plays</v>
      </c>
      <c r="S3167" s="13">
        <f t="shared" si="298"/>
        <v>40644.159259259257</v>
      </c>
      <c r="T3167" s="13">
        <f t="shared" si="299"/>
        <v>40666.165972222225</v>
      </c>
    </row>
    <row r="3168" spans="1:20" ht="48">
      <c r="A3168">
        <v>3166</v>
      </c>
      <c r="B3168" s="1" t="s">
        <v>3166</v>
      </c>
      <c r="C3168" s="1" t="s">
        <v>7276</v>
      </c>
      <c r="D3168" s="4">
        <v>35000</v>
      </c>
      <c r="E3168" s="4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3">
        <f t="shared" si="294"/>
        <v>1.6022808571428573</v>
      </c>
      <c r="P3168" s="5">
        <f t="shared" si="295"/>
        <v>60.300892473118282</v>
      </c>
      <c r="Q3168" s="3" t="str">
        <f t="shared" si="296"/>
        <v>theater</v>
      </c>
      <c r="R3168" t="str">
        <f t="shared" si="297"/>
        <v>plays</v>
      </c>
      <c r="S3168" s="13">
        <f t="shared" si="298"/>
        <v>41940.69158564815</v>
      </c>
      <c r="T3168" s="13">
        <f t="shared" si="299"/>
        <v>41969.332638888889</v>
      </c>
    </row>
    <row r="3169" spans="1:20" ht="32">
      <c r="A3169">
        <v>3167</v>
      </c>
      <c r="B3169" s="1" t="s">
        <v>3167</v>
      </c>
      <c r="C3169" s="1" t="s">
        <v>7277</v>
      </c>
      <c r="D3169" s="4">
        <v>3000</v>
      </c>
      <c r="E3169" s="4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3">
        <f t="shared" si="294"/>
        <v>1.1616666666666666</v>
      </c>
      <c r="P3169" s="5">
        <f t="shared" si="295"/>
        <v>63.363636363636367</v>
      </c>
      <c r="Q3169" s="3" t="str">
        <f t="shared" si="296"/>
        <v>theater</v>
      </c>
      <c r="R3169" t="str">
        <f t="shared" si="297"/>
        <v>plays</v>
      </c>
      <c r="S3169" s="13">
        <f t="shared" si="298"/>
        <v>41839.175706018519</v>
      </c>
      <c r="T3169" s="13">
        <f t="shared" si="299"/>
        <v>41853.175706018519</v>
      </c>
    </row>
    <row r="3170" spans="1:20" ht="48">
      <c r="A3170">
        <v>3168</v>
      </c>
      <c r="B3170" s="1" t="s">
        <v>3168</v>
      </c>
      <c r="C3170" s="1" t="s">
        <v>7278</v>
      </c>
      <c r="D3170" s="4">
        <v>2500</v>
      </c>
      <c r="E3170" s="4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3">
        <f t="shared" si="294"/>
        <v>1.242</v>
      </c>
      <c r="P3170" s="5">
        <f t="shared" si="295"/>
        <v>50.901639344262293</v>
      </c>
      <c r="Q3170" s="3" t="str">
        <f t="shared" si="296"/>
        <v>theater</v>
      </c>
      <c r="R3170" t="str">
        <f t="shared" si="297"/>
        <v>plays</v>
      </c>
      <c r="S3170" s="13">
        <f t="shared" si="298"/>
        <v>41772.105937500004</v>
      </c>
      <c r="T3170" s="13">
        <f t="shared" si="299"/>
        <v>41803.916666666664</v>
      </c>
    </row>
    <row r="3171" spans="1:20" ht="32">
      <c r="A3171">
        <v>3169</v>
      </c>
      <c r="B3171" s="1" t="s">
        <v>3169</v>
      </c>
      <c r="C3171" s="1" t="s">
        <v>7279</v>
      </c>
      <c r="D3171" s="4">
        <v>8000</v>
      </c>
      <c r="E3171" s="4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3">
        <f t="shared" si="294"/>
        <v>1.030125</v>
      </c>
      <c r="P3171" s="5">
        <f t="shared" si="295"/>
        <v>100.5</v>
      </c>
      <c r="Q3171" s="3" t="str">
        <f t="shared" si="296"/>
        <v>theater</v>
      </c>
      <c r="R3171" t="str">
        <f t="shared" si="297"/>
        <v>plays</v>
      </c>
      <c r="S3171" s="13">
        <f t="shared" si="298"/>
        <v>41591.737974537034</v>
      </c>
      <c r="T3171" s="13">
        <f t="shared" si="299"/>
        <v>41621.207638888889</v>
      </c>
    </row>
    <row r="3172" spans="1:20" ht="32">
      <c r="A3172">
        <v>3170</v>
      </c>
      <c r="B3172" s="1" t="s">
        <v>3170</v>
      </c>
      <c r="C3172" s="1" t="s">
        <v>7280</v>
      </c>
      <c r="D3172" s="4">
        <v>2000</v>
      </c>
      <c r="E3172" s="4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3">
        <f t="shared" si="294"/>
        <v>1.1225000000000001</v>
      </c>
      <c r="P3172" s="5">
        <f t="shared" si="295"/>
        <v>31.619718309859156</v>
      </c>
      <c r="Q3172" s="3" t="str">
        <f t="shared" si="296"/>
        <v>theater</v>
      </c>
      <c r="R3172" t="str">
        <f t="shared" si="297"/>
        <v>plays</v>
      </c>
      <c r="S3172" s="13">
        <f t="shared" si="298"/>
        <v>41789.080370370371</v>
      </c>
      <c r="T3172" s="13">
        <f t="shared" si="299"/>
        <v>41822.166666666664</v>
      </c>
    </row>
    <row r="3173" spans="1:20" ht="48">
      <c r="A3173">
        <v>3171</v>
      </c>
      <c r="B3173" s="1" t="s">
        <v>3171</v>
      </c>
      <c r="C3173" s="1" t="s">
        <v>7281</v>
      </c>
      <c r="D3173" s="4">
        <v>7000</v>
      </c>
      <c r="E3173" s="4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3">
        <f t="shared" si="294"/>
        <v>1.0881428571428571</v>
      </c>
      <c r="P3173" s="5">
        <f t="shared" si="295"/>
        <v>65.102564102564102</v>
      </c>
      <c r="Q3173" s="3" t="str">
        <f t="shared" si="296"/>
        <v>theater</v>
      </c>
      <c r="R3173" t="str">
        <f t="shared" si="297"/>
        <v>plays</v>
      </c>
      <c r="S3173" s="13">
        <f t="shared" si="298"/>
        <v>42466.608310185184</v>
      </c>
      <c r="T3173" s="13">
        <f t="shared" si="299"/>
        <v>42496.608310185184</v>
      </c>
    </row>
    <row r="3174" spans="1:20" ht="48">
      <c r="A3174">
        <v>3172</v>
      </c>
      <c r="B3174" s="1" t="s">
        <v>3172</v>
      </c>
      <c r="C3174" s="1" t="s">
        <v>7282</v>
      </c>
      <c r="D3174" s="4">
        <v>2000</v>
      </c>
      <c r="E3174" s="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3">
        <f t="shared" si="294"/>
        <v>1.1499999999999999</v>
      </c>
      <c r="P3174" s="5">
        <f t="shared" si="295"/>
        <v>79.310344827586206</v>
      </c>
      <c r="Q3174" s="3" t="str">
        <f t="shared" si="296"/>
        <v>theater</v>
      </c>
      <c r="R3174" t="str">
        <f t="shared" si="297"/>
        <v>plays</v>
      </c>
      <c r="S3174" s="13">
        <f t="shared" si="298"/>
        <v>40923.729953703703</v>
      </c>
      <c r="T3174" s="13">
        <f t="shared" si="299"/>
        <v>40953.729953703703</v>
      </c>
    </row>
    <row r="3175" spans="1:20" ht="48">
      <c r="A3175">
        <v>3173</v>
      </c>
      <c r="B3175" s="1" t="s">
        <v>3173</v>
      </c>
      <c r="C3175" s="1" t="s">
        <v>7283</v>
      </c>
      <c r="D3175" s="4">
        <v>10000</v>
      </c>
      <c r="E3175" s="4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3">
        <f t="shared" si="294"/>
        <v>1.03</v>
      </c>
      <c r="P3175" s="5">
        <f t="shared" si="295"/>
        <v>139.18918918918919</v>
      </c>
      <c r="Q3175" s="3" t="str">
        <f t="shared" si="296"/>
        <v>theater</v>
      </c>
      <c r="R3175" t="str">
        <f t="shared" si="297"/>
        <v>plays</v>
      </c>
      <c r="S3175" s="13">
        <f t="shared" si="298"/>
        <v>41878.878379629627</v>
      </c>
      <c r="T3175" s="13">
        <f t="shared" si="299"/>
        <v>41908.878379629627</v>
      </c>
    </row>
    <row r="3176" spans="1:20" ht="48">
      <c r="A3176">
        <v>3174</v>
      </c>
      <c r="B3176" s="1" t="s">
        <v>3174</v>
      </c>
      <c r="C3176" s="1" t="s">
        <v>7284</v>
      </c>
      <c r="D3176" s="4">
        <v>3000</v>
      </c>
      <c r="E3176" s="4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3">
        <f t="shared" si="294"/>
        <v>1.0113333333333334</v>
      </c>
      <c r="P3176" s="5">
        <f t="shared" si="295"/>
        <v>131.91304347826087</v>
      </c>
      <c r="Q3176" s="3" t="str">
        <f t="shared" si="296"/>
        <v>theater</v>
      </c>
      <c r="R3176" t="str">
        <f t="shared" si="297"/>
        <v>plays</v>
      </c>
      <c r="S3176" s="13">
        <f t="shared" si="298"/>
        <v>41862.864675925928</v>
      </c>
      <c r="T3176" s="13">
        <f t="shared" si="299"/>
        <v>41876.864675925928</v>
      </c>
    </row>
    <row r="3177" spans="1:20" ht="48">
      <c r="A3177">
        <v>3175</v>
      </c>
      <c r="B3177" s="1" t="s">
        <v>3175</v>
      </c>
      <c r="C3177" s="1" t="s">
        <v>7285</v>
      </c>
      <c r="D3177" s="4">
        <v>5000</v>
      </c>
      <c r="E3177" s="4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3">
        <f t="shared" si="294"/>
        <v>1.0955999999999999</v>
      </c>
      <c r="P3177" s="5">
        <f t="shared" si="295"/>
        <v>91.3</v>
      </c>
      <c r="Q3177" s="3" t="str">
        <f t="shared" si="296"/>
        <v>theater</v>
      </c>
      <c r="R3177" t="str">
        <f t="shared" si="297"/>
        <v>plays</v>
      </c>
      <c r="S3177" s="13">
        <f t="shared" si="298"/>
        <v>40531.886886574073</v>
      </c>
      <c r="T3177" s="13">
        <f t="shared" si="299"/>
        <v>40591.886886574073</v>
      </c>
    </row>
    <row r="3178" spans="1:20" ht="48">
      <c r="A3178">
        <v>3176</v>
      </c>
      <c r="B3178" s="1" t="s">
        <v>3176</v>
      </c>
      <c r="C3178" s="1" t="s">
        <v>7286</v>
      </c>
      <c r="D3178" s="4">
        <v>1900</v>
      </c>
      <c r="E3178" s="4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3">
        <f t="shared" si="294"/>
        <v>1.148421052631579</v>
      </c>
      <c r="P3178" s="5">
        <f t="shared" si="295"/>
        <v>39.672727272727272</v>
      </c>
      <c r="Q3178" s="3" t="str">
        <f t="shared" si="296"/>
        <v>theater</v>
      </c>
      <c r="R3178" t="str">
        <f t="shared" si="297"/>
        <v>plays</v>
      </c>
      <c r="S3178" s="13">
        <f t="shared" si="298"/>
        <v>41477.930914351848</v>
      </c>
      <c r="T3178" s="13">
        <f t="shared" si="299"/>
        <v>41504.625</v>
      </c>
    </row>
    <row r="3179" spans="1:20" ht="48">
      <c r="A3179">
        <v>3177</v>
      </c>
      <c r="B3179" s="1" t="s">
        <v>3177</v>
      </c>
      <c r="C3179" s="1" t="s">
        <v>7287</v>
      </c>
      <c r="D3179" s="4">
        <v>2500</v>
      </c>
      <c r="E3179" s="4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3">
        <f t="shared" si="294"/>
        <v>1.1739999999999999</v>
      </c>
      <c r="P3179" s="5">
        <f t="shared" si="295"/>
        <v>57.549019607843135</v>
      </c>
      <c r="Q3179" s="3" t="str">
        <f t="shared" si="296"/>
        <v>theater</v>
      </c>
      <c r="R3179" t="str">
        <f t="shared" si="297"/>
        <v>plays</v>
      </c>
      <c r="S3179" s="13">
        <f t="shared" si="298"/>
        <v>41781.666770833333</v>
      </c>
      <c r="T3179" s="13">
        <f t="shared" si="299"/>
        <v>41811.666770833333</v>
      </c>
    </row>
    <row r="3180" spans="1:20" ht="48">
      <c r="A3180">
        <v>3178</v>
      </c>
      <c r="B3180" s="1" t="s">
        <v>3178</v>
      </c>
      <c r="C3180" s="1" t="s">
        <v>7288</v>
      </c>
      <c r="D3180" s="4">
        <v>1500</v>
      </c>
      <c r="E3180" s="4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3">
        <f t="shared" si="294"/>
        <v>1.7173333333333334</v>
      </c>
      <c r="P3180" s="5">
        <f t="shared" si="295"/>
        <v>33.025641025641029</v>
      </c>
      <c r="Q3180" s="3" t="str">
        <f t="shared" si="296"/>
        <v>theater</v>
      </c>
      <c r="R3180" t="str">
        <f t="shared" si="297"/>
        <v>plays</v>
      </c>
      <c r="S3180" s="13">
        <f t="shared" si="298"/>
        <v>41806.605034722219</v>
      </c>
      <c r="T3180" s="13">
        <f t="shared" si="299"/>
        <v>41836.605034722219</v>
      </c>
    </row>
    <row r="3181" spans="1:20" ht="32">
      <c r="A3181">
        <v>3179</v>
      </c>
      <c r="B3181" s="1" t="s">
        <v>3179</v>
      </c>
      <c r="C3181" s="1" t="s">
        <v>7289</v>
      </c>
      <c r="D3181" s="4">
        <v>4200</v>
      </c>
      <c r="E3181" s="4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3">
        <f t="shared" si="294"/>
        <v>1.1416238095238094</v>
      </c>
      <c r="P3181" s="5">
        <f t="shared" si="295"/>
        <v>77.335806451612896</v>
      </c>
      <c r="Q3181" s="3" t="str">
        <f t="shared" si="296"/>
        <v>theater</v>
      </c>
      <c r="R3181" t="str">
        <f t="shared" si="297"/>
        <v>plays</v>
      </c>
      <c r="S3181" s="13">
        <f t="shared" si="298"/>
        <v>41375.702210648145</v>
      </c>
      <c r="T3181" s="13">
        <f t="shared" si="299"/>
        <v>41400.702210648145</v>
      </c>
    </row>
    <row r="3182" spans="1:20" ht="48">
      <c r="A3182">
        <v>3180</v>
      </c>
      <c r="B3182" s="1" t="s">
        <v>3180</v>
      </c>
      <c r="C3182" s="1" t="s">
        <v>7290</v>
      </c>
      <c r="D3182" s="4">
        <v>1200</v>
      </c>
      <c r="E3182" s="4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3">
        <f t="shared" si="294"/>
        <v>1.1975</v>
      </c>
      <c r="P3182" s="5">
        <f t="shared" si="295"/>
        <v>31.933333333333334</v>
      </c>
      <c r="Q3182" s="3" t="str">
        <f t="shared" si="296"/>
        <v>theater</v>
      </c>
      <c r="R3182" t="str">
        <f t="shared" si="297"/>
        <v>plays</v>
      </c>
      <c r="S3182" s="13">
        <f t="shared" si="298"/>
        <v>41780.412604166668</v>
      </c>
      <c r="T3182" s="13">
        <f t="shared" si="299"/>
        <v>41810.412604166668</v>
      </c>
    </row>
    <row r="3183" spans="1:20" ht="48">
      <c r="A3183">
        <v>3181</v>
      </c>
      <c r="B3183" s="1" t="s">
        <v>3181</v>
      </c>
      <c r="C3183" s="1" t="s">
        <v>7291</v>
      </c>
      <c r="D3183" s="4">
        <v>500</v>
      </c>
      <c r="E3183" s="4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3">
        <f t="shared" si="294"/>
        <v>1.0900000000000001</v>
      </c>
      <c r="P3183" s="5">
        <f t="shared" si="295"/>
        <v>36.333333333333336</v>
      </c>
      <c r="Q3183" s="3" t="str">
        <f t="shared" si="296"/>
        <v>theater</v>
      </c>
      <c r="R3183" t="str">
        <f t="shared" si="297"/>
        <v>plays</v>
      </c>
      <c r="S3183" s="13">
        <f t="shared" si="298"/>
        <v>41779.310034722221</v>
      </c>
      <c r="T3183" s="13">
        <f t="shared" si="299"/>
        <v>41805.666666666664</v>
      </c>
    </row>
    <row r="3184" spans="1:20" ht="64">
      <c r="A3184">
        <v>3182</v>
      </c>
      <c r="B3184" s="1" t="s">
        <v>3182</v>
      </c>
      <c r="C3184" s="1" t="s">
        <v>7292</v>
      </c>
      <c r="D3184" s="4">
        <v>7000</v>
      </c>
      <c r="E3184" s="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3">
        <f t="shared" si="294"/>
        <v>1.0088571428571429</v>
      </c>
      <c r="P3184" s="5">
        <f t="shared" si="295"/>
        <v>46.768211920529801</v>
      </c>
      <c r="Q3184" s="3" t="str">
        <f t="shared" si="296"/>
        <v>theater</v>
      </c>
      <c r="R3184" t="str">
        <f t="shared" si="297"/>
        <v>plays</v>
      </c>
      <c r="S3184" s="13">
        <f t="shared" si="298"/>
        <v>40883.949317129627</v>
      </c>
      <c r="T3184" s="13">
        <f t="shared" si="299"/>
        <v>40939.708333333336</v>
      </c>
    </row>
    <row r="3185" spans="1:20" ht="48">
      <c r="A3185">
        <v>3183</v>
      </c>
      <c r="B3185" s="1" t="s">
        <v>3183</v>
      </c>
      <c r="C3185" s="1" t="s">
        <v>7293</v>
      </c>
      <c r="D3185" s="4">
        <v>2500</v>
      </c>
      <c r="E3185" s="4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3">
        <f t="shared" si="294"/>
        <v>1.0900000000000001</v>
      </c>
      <c r="P3185" s="5">
        <f t="shared" si="295"/>
        <v>40.073529411764703</v>
      </c>
      <c r="Q3185" s="3" t="str">
        <f t="shared" si="296"/>
        <v>theater</v>
      </c>
      <c r="R3185" t="str">
        <f t="shared" si="297"/>
        <v>plays</v>
      </c>
      <c r="S3185" s="13">
        <f t="shared" si="298"/>
        <v>41491.79478009259</v>
      </c>
      <c r="T3185" s="13">
        <f t="shared" si="299"/>
        <v>41509.79478009259</v>
      </c>
    </row>
    <row r="3186" spans="1:20" ht="48">
      <c r="A3186">
        <v>3184</v>
      </c>
      <c r="B3186" s="1" t="s">
        <v>3184</v>
      </c>
      <c r="C3186" s="1" t="s">
        <v>7294</v>
      </c>
      <c r="D3186" s="4">
        <v>4300</v>
      </c>
      <c r="E3186" s="4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3">
        <f t="shared" si="294"/>
        <v>1.0720930232558139</v>
      </c>
      <c r="P3186" s="5">
        <f t="shared" si="295"/>
        <v>100.21739130434783</v>
      </c>
      <c r="Q3186" s="3" t="str">
        <f t="shared" si="296"/>
        <v>theater</v>
      </c>
      <c r="R3186" t="str">
        <f t="shared" si="297"/>
        <v>plays</v>
      </c>
      <c r="S3186" s="13">
        <f t="shared" si="298"/>
        <v>41791.993414351848</v>
      </c>
      <c r="T3186" s="13">
        <f t="shared" si="299"/>
        <v>41821.993414351848</v>
      </c>
    </row>
    <row r="3187" spans="1:20" ht="48">
      <c r="A3187">
        <v>3185</v>
      </c>
      <c r="B3187" s="1" t="s">
        <v>3185</v>
      </c>
      <c r="C3187" s="1" t="s">
        <v>7295</v>
      </c>
      <c r="D3187" s="4">
        <v>1000</v>
      </c>
      <c r="E3187" s="4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3">
        <f t="shared" si="294"/>
        <v>1</v>
      </c>
      <c r="P3187" s="5">
        <f t="shared" si="295"/>
        <v>41.666666666666664</v>
      </c>
      <c r="Q3187" s="3" t="str">
        <f t="shared" si="296"/>
        <v>theater</v>
      </c>
      <c r="R3187" t="str">
        <f t="shared" si="297"/>
        <v>plays</v>
      </c>
      <c r="S3187" s="13">
        <f t="shared" si="298"/>
        <v>41829.977326388893</v>
      </c>
      <c r="T3187" s="13">
        <f t="shared" si="299"/>
        <v>41836.977326388893</v>
      </c>
    </row>
    <row r="3188" spans="1:20" ht="48">
      <c r="A3188">
        <v>3186</v>
      </c>
      <c r="B3188" s="1" t="s">
        <v>3186</v>
      </c>
      <c r="C3188" s="1" t="s">
        <v>7296</v>
      </c>
      <c r="D3188" s="4">
        <v>3200</v>
      </c>
      <c r="E3188" s="4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3">
        <f t="shared" si="294"/>
        <v>1.0218750000000001</v>
      </c>
      <c r="P3188" s="5">
        <f t="shared" si="295"/>
        <v>46.714285714285715</v>
      </c>
      <c r="Q3188" s="3" t="str">
        <f t="shared" si="296"/>
        <v>theater</v>
      </c>
      <c r="R3188" t="str">
        <f t="shared" si="297"/>
        <v>plays</v>
      </c>
      <c r="S3188" s="13">
        <f t="shared" si="298"/>
        <v>41868.924050925925</v>
      </c>
      <c r="T3188" s="13">
        <f t="shared" si="299"/>
        <v>41898.875</v>
      </c>
    </row>
    <row r="3189" spans="1:20" ht="48">
      <c r="A3189">
        <v>3187</v>
      </c>
      <c r="B3189" s="1" t="s">
        <v>3187</v>
      </c>
      <c r="C3189" s="1" t="s">
        <v>7297</v>
      </c>
      <c r="D3189" s="4">
        <v>15000</v>
      </c>
      <c r="E3189" s="4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3">
        <f t="shared" si="294"/>
        <v>1.1629333333333334</v>
      </c>
      <c r="P3189" s="5">
        <f t="shared" si="295"/>
        <v>71.491803278688522</v>
      </c>
      <c r="Q3189" s="3" t="str">
        <f t="shared" si="296"/>
        <v>theater</v>
      </c>
      <c r="R3189" t="str">
        <f t="shared" si="297"/>
        <v>plays</v>
      </c>
      <c r="S3189" s="13">
        <f t="shared" si="298"/>
        <v>41835.666354166664</v>
      </c>
      <c r="T3189" s="13">
        <f t="shared" si="299"/>
        <v>41855.666354166664</v>
      </c>
    </row>
    <row r="3190" spans="1:20" ht="48">
      <c r="A3190">
        <v>3188</v>
      </c>
      <c r="B3190" s="1" t="s">
        <v>3188</v>
      </c>
      <c r="C3190" s="1" t="s">
        <v>7298</v>
      </c>
      <c r="D3190" s="4">
        <v>200</v>
      </c>
      <c r="E3190" s="4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3">
        <f t="shared" si="294"/>
        <v>0.65</v>
      </c>
      <c r="P3190" s="5">
        <f t="shared" si="295"/>
        <v>14.444444444444445</v>
      </c>
      <c r="Q3190" s="3" t="str">
        <f t="shared" si="296"/>
        <v>theater</v>
      </c>
      <c r="R3190" t="str">
        <f t="shared" si="297"/>
        <v>musical</v>
      </c>
      <c r="S3190" s="13">
        <f t="shared" si="298"/>
        <v>42144.415532407409</v>
      </c>
      <c r="T3190" s="13">
        <f t="shared" si="299"/>
        <v>42165.415532407409</v>
      </c>
    </row>
    <row r="3191" spans="1:20" ht="48">
      <c r="A3191">
        <v>3189</v>
      </c>
      <c r="B3191" s="1" t="s">
        <v>3189</v>
      </c>
      <c r="C3191" s="1" t="s">
        <v>7299</v>
      </c>
      <c r="D3191" s="4">
        <v>55000</v>
      </c>
      <c r="E3191" s="4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3">
        <f t="shared" si="294"/>
        <v>0.12327272727272727</v>
      </c>
      <c r="P3191" s="5">
        <f t="shared" si="295"/>
        <v>356.84210526315792</v>
      </c>
      <c r="Q3191" s="3" t="str">
        <f t="shared" si="296"/>
        <v>theater</v>
      </c>
      <c r="R3191" t="str">
        <f t="shared" si="297"/>
        <v>musical</v>
      </c>
      <c r="S3191" s="13">
        <f t="shared" si="298"/>
        <v>42118.346435185187</v>
      </c>
      <c r="T3191" s="13">
        <f t="shared" si="299"/>
        <v>42148.346435185187</v>
      </c>
    </row>
    <row r="3192" spans="1:20" ht="48">
      <c r="A3192">
        <v>3190</v>
      </c>
      <c r="B3192" s="1" t="s">
        <v>3190</v>
      </c>
      <c r="C3192" s="1" t="s">
        <v>7300</v>
      </c>
      <c r="D3192" s="4">
        <v>4000</v>
      </c>
      <c r="E3192" s="4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3">
        <f t="shared" si="294"/>
        <v>0</v>
      </c>
      <c r="P3192" s="5" t="e">
        <f t="shared" si="295"/>
        <v>#DIV/0!</v>
      </c>
      <c r="Q3192" s="3" t="str">
        <f t="shared" si="296"/>
        <v>theater</v>
      </c>
      <c r="R3192" t="str">
        <f t="shared" si="297"/>
        <v>musical</v>
      </c>
      <c r="S3192" s="13">
        <f t="shared" si="298"/>
        <v>42683.151331018518</v>
      </c>
      <c r="T3192" s="13">
        <f t="shared" si="299"/>
        <v>42713.192997685182</v>
      </c>
    </row>
    <row r="3193" spans="1:20" ht="48">
      <c r="A3193">
        <v>3191</v>
      </c>
      <c r="B3193" s="1" t="s">
        <v>3191</v>
      </c>
      <c r="C3193" s="1" t="s">
        <v>7301</v>
      </c>
      <c r="D3193" s="4">
        <v>3750</v>
      </c>
      <c r="E3193" s="4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3">
        <f t="shared" si="294"/>
        <v>4.0266666666666666E-2</v>
      </c>
      <c r="P3193" s="5">
        <f t="shared" si="295"/>
        <v>37.75</v>
      </c>
      <c r="Q3193" s="3" t="str">
        <f t="shared" si="296"/>
        <v>theater</v>
      </c>
      <c r="R3193" t="str">
        <f t="shared" si="297"/>
        <v>musical</v>
      </c>
      <c r="S3193" s="13">
        <f t="shared" si="298"/>
        <v>42538.755428240736</v>
      </c>
      <c r="T3193" s="13">
        <f t="shared" si="299"/>
        <v>42598.755428240736</v>
      </c>
    </row>
    <row r="3194" spans="1:20" ht="48">
      <c r="A3194">
        <v>3192</v>
      </c>
      <c r="B3194" s="1" t="s">
        <v>3192</v>
      </c>
      <c r="C3194" s="1" t="s">
        <v>7302</v>
      </c>
      <c r="D3194" s="4">
        <v>10000</v>
      </c>
      <c r="E3194" s="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3">
        <f t="shared" si="294"/>
        <v>1.0200000000000001E-2</v>
      </c>
      <c r="P3194" s="5">
        <f t="shared" si="295"/>
        <v>12.75</v>
      </c>
      <c r="Q3194" s="3" t="str">
        <f t="shared" si="296"/>
        <v>theater</v>
      </c>
      <c r="R3194" t="str">
        <f t="shared" si="297"/>
        <v>musical</v>
      </c>
      <c r="S3194" s="13">
        <f t="shared" si="298"/>
        <v>42018.94049768518</v>
      </c>
      <c r="T3194" s="13">
        <f t="shared" si="299"/>
        <v>42063.916666666672</v>
      </c>
    </row>
    <row r="3195" spans="1:20" ht="48">
      <c r="A3195">
        <v>3193</v>
      </c>
      <c r="B3195" s="1" t="s">
        <v>3193</v>
      </c>
      <c r="C3195" s="1" t="s">
        <v>7303</v>
      </c>
      <c r="D3195" s="4">
        <v>5000</v>
      </c>
      <c r="E3195" s="4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3">
        <f t="shared" si="294"/>
        <v>0.1174</v>
      </c>
      <c r="P3195" s="5">
        <f t="shared" si="295"/>
        <v>24.458333333333332</v>
      </c>
      <c r="Q3195" s="3" t="str">
        <f t="shared" si="296"/>
        <v>theater</v>
      </c>
      <c r="R3195" t="str">
        <f t="shared" si="297"/>
        <v>musical</v>
      </c>
      <c r="S3195" s="13">
        <f t="shared" si="298"/>
        <v>42010.968240740738</v>
      </c>
      <c r="T3195" s="13">
        <f t="shared" si="299"/>
        <v>42055.968240740738</v>
      </c>
    </row>
    <row r="3196" spans="1:20" ht="48">
      <c r="A3196">
        <v>3194</v>
      </c>
      <c r="B3196" s="1" t="s">
        <v>3194</v>
      </c>
      <c r="C3196" s="1" t="s">
        <v>7304</v>
      </c>
      <c r="D3196" s="4">
        <v>11000</v>
      </c>
      <c r="E3196" s="4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3">
        <f t="shared" si="294"/>
        <v>0</v>
      </c>
      <c r="P3196" s="5" t="e">
        <f t="shared" si="295"/>
        <v>#DIV/0!</v>
      </c>
      <c r="Q3196" s="3" t="str">
        <f t="shared" si="296"/>
        <v>theater</v>
      </c>
      <c r="R3196" t="str">
        <f t="shared" si="297"/>
        <v>musical</v>
      </c>
      <c r="S3196" s="13">
        <f t="shared" si="298"/>
        <v>42182.062476851846</v>
      </c>
      <c r="T3196" s="13">
        <f t="shared" si="299"/>
        <v>42212.062476851846</v>
      </c>
    </row>
    <row r="3197" spans="1:20" ht="48">
      <c r="A3197">
        <v>3195</v>
      </c>
      <c r="B3197" s="1" t="s">
        <v>3195</v>
      </c>
      <c r="C3197" s="1" t="s">
        <v>7305</v>
      </c>
      <c r="D3197" s="4">
        <v>3500</v>
      </c>
      <c r="E3197" s="4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3">
        <f t="shared" si="294"/>
        <v>0.59142857142857141</v>
      </c>
      <c r="P3197" s="5">
        <f t="shared" si="295"/>
        <v>53.07692307692308</v>
      </c>
      <c r="Q3197" s="3" t="str">
        <f t="shared" si="296"/>
        <v>theater</v>
      </c>
      <c r="R3197" t="str">
        <f t="shared" si="297"/>
        <v>musical</v>
      </c>
      <c r="S3197" s="13">
        <f t="shared" si="298"/>
        <v>42017.594236111108</v>
      </c>
      <c r="T3197" s="13">
        <f t="shared" si="299"/>
        <v>42047.594236111108</v>
      </c>
    </row>
    <row r="3198" spans="1:20" ht="48">
      <c r="A3198">
        <v>3196</v>
      </c>
      <c r="B3198" s="1" t="s">
        <v>3196</v>
      </c>
      <c r="C3198" s="1" t="s">
        <v>7306</v>
      </c>
      <c r="D3198" s="4">
        <v>3000000</v>
      </c>
      <c r="E3198" s="4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3">
        <f t="shared" si="294"/>
        <v>5.9999999999999995E-4</v>
      </c>
      <c r="P3198" s="5">
        <f t="shared" si="295"/>
        <v>300</v>
      </c>
      <c r="Q3198" s="3" t="str">
        <f t="shared" si="296"/>
        <v>theater</v>
      </c>
      <c r="R3198" t="str">
        <f t="shared" si="297"/>
        <v>musical</v>
      </c>
      <c r="S3198" s="13">
        <f t="shared" si="298"/>
        <v>42157.598090277781</v>
      </c>
      <c r="T3198" s="13">
        <f t="shared" si="299"/>
        <v>42217.583333333328</v>
      </c>
    </row>
    <row r="3199" spans="1:20" ht="32">
      <c r="A3199">
        <v>3197</v>
      </c>
      <c r="B3199" s="1" t="s">
        <v>3197</v>
      </c>
      <c r="C3199" s="1" t="s">
        <v>7307</v>
      </c>
      <c r="D3199" s="4">
        <v>10000</v>
      </c>
      <c r="E3199" s="4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3">
        <f t="shared" si="294"/>
        <v>0.1145</v>
      </c>
      <c r="P3199" s="5">
        <f t="shared" si="295"/>
        <v>286.25</v>
      </c>
      <c r="Q3199" s="3" t="str">
        <f t="shared" si="296"/>
        <v>theater</v>
      </c>
      <c r="R3199" t="str">
        <f t="shared" si="297"/>
        <v>musical</v>
      </c>
      <c r="S3199" s="13">
        <f t="shared" si="298"/>
        <v>42009.493263888886</v>
      </c>
      <c r="T3199" s="13">
        <f t="shared" si="299"/>
        <v>42039.493263888886</v>
      </c>
    </row>
    <row r="3200" spans="1:20" ht="48">
      <c r="A3200">
        <v>3198</v>
      </c>
      <c r="B3200" s="1" t="s">
        <v>3198</v>
      </c>
      <c r="C3200" s="1" t="s">
        <v>7308</v>
      </c>
      <c r="D3200" s="4">
        <v>30000</v>
      </c>
      <c r="E3200" s="4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3">
        <f t="shared" si="294"/>
        <v>3.6666666666666666E-3</v>
      </c>
      <c r="P3200" s="5">
        <f t="shared" si="295"/>
        <v>36.666666666666664</v>
      </c>
      <c r="Q3200" s="3" t="str">
        <f t="shared" si="296"/>
        <v>theater</v>
      </c>
      <c r="R3200" t="str">
        <f t="shared" si="297"/>
        <v>musical</v>
      </c>
      <c r="S3200" s="13">
        <f t="shared" si="298"/>
        <v>42013.424502314811</v>
      </c>
      <c r="T3200" s="13">
        <f t="shared" si="299"/>
        <v>42051.424502314811</v>
      </c>
    </row>
    <row r="3201" spans="1:20" ht="48">
      <c r="A3201">
        <v>3199</v>
      </c>
      <c r="B3201" s="1" t="s">
        <v>3199</v>
      </c>
      <c r="C3201" s="1" t="s">
        <v>7309</v>
      </c>
      <c r="D3201" s="4">
        <v>5000</v>
      </c>
      <c r="E3201" s="4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3">
        <f t="shared" si="294"/>
        <v>0.52159999999999995</v>
      </c>
      <c r="P3201" s="5">
        <f t="shared" si="295"/>
        <v>49.20754716981132</v>
      </c>
      <c r="Q3201" s="3" t="str">
        <f t="shared" si="296"/>
        <v>theater</v>
      </c>
      <c r="R3201" t="str">
        <f t="shared" si="297"/>
        <v>musical</v>
      </c>
      <c r="S3201" s="13">
        <f t="shared" si="298"/>
        <v>41858.761782407404</v>
      </c>
      <c r="T3201" s="13">
        <f t="shared" si="299"/>
        <v>41888.875</v>
      </c>
    </row>
    <row r="3202" spans="1:20" ht="48">
      <c r="A3202">
        <v>3200</v>
      </c>
      <c r="B3202" s="1" t="s">
        <v>3200</v>
      </c>
      <c r="C3202" s="1" t="s">
        <v>7310</v>
      </c>
      <c r="D3202" s="4">
        <v>50000</v>
      </c>
      <c r="E3202" s="4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3">
        <f t="shared" si="294"/>
        <v>2.0000000000000002E-5</v>
      </c>
      <c r="P3202" s="5">
        <f t="shared" si="295"/>
        <v>1</v>
      </c>
      <c r="Q3202" s="3" t="str">
        <f t="shared" si="296"/>
        <v>theater</v>
      </c>
      <c r="R3202" t="str">
        <f t="shared" si="297"/>
        <v>musical</v>
      </c>
      <c r="S3202" s="13">
        <f t="shared" si="298"/>
        <v>42460.320613425924</v>
      </c>
      <c r="T3202" s="13">
        <f t="shared" si="299"/>
        <v>42490.231944444444</v>
      </c>
    </row>
    <row r="3203" spans="1:20" ht="48">
      <c r="A3203">
        <v>3201</v>
      </c>
      <c r="B3203" s="1" t="s">
        <v>3201</v>
      </c>
      <c r="C3203" s="1" t="s">
        <v>7311</v>
      </c>
      <c r="D3203" s="4">
        <v>2000</v>
      </c>
      <c r="E3203" s="4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3">
        <f t="shared" ref="O3203:O3266" si="300">E3203/D3203</f>
        <v>1.2500000000000001E-2</v>
      </c>
      <c r="P3203" s="5">
        <f t="shared" ref="P3203:P3266" si="301">E3203/L3203</f>
        <v>12.5</v>
      </c>
      <c r="Q3203" s="3" t="str">
        <f t="shared" ref="Q3203:Q3266" si="302">LEFT(N3203,SEARCH("/",N3203)-1)</f>
        <v>theater</v>
      </c>
      <c r="R3203" t="str">
        <f t="shared" ref="R3203:R3266" si="303">RIGHT(N3203,LEN(N3203)-SEARCH("/",N3203))</f>
        <v>musical</v>
      </c>
      <c r="S3203" s="13">
        <f t="shared" ref="S3203:S3266" si="304">(((J3203/60)/60)/24)+DATE(1970,1,1)</f>
        <v>41861.767094907409</v>
      </c>
      <c r="T3203" s="13">
        <f t="shared" ref="T3203:T3266" si="305">(((I3203/60)/60)/24)+DATE(1970,1,1)</f>
        <v>41882.767094907409</v>
      </c>
    </row>
    <row r="3204" spans="1:20" ht="48">
      <c r="A3204">
        <v>3202</v>
      </c>
      <c r="B3204" s="1" t="s">
        <v>3202</v>
      </c>
      <c r="C3204" s="1" t="s">
        <v>7312</v>
      </c>
      <c r="D3204" s="4">
        <v>5000</v>
      </c>
      <c r="E3204" s="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3">
        <f t="shared" si="300"/>
        <v>0.54520000000000002</v>
      </c>
      <c r="P3204" s="5">
        <f t="shared" si="301"/>
        <v>109.04</v>
      </c>
      <c r="Q3204" s="3" t="str">
        <f t="shared" si="302"/>
        <v>theater</v>
      </c>
      <c r="R3204" t="str">
        <f t="shared" si="303"/>
        <v>musical</v>
      </c>
      <c r="S3204" s="13">
        <f t="shared" si="304"/>
        <v>42293.853541666671</v>
      </c>
      <c r="T3204" s="13">
        <f t="shared" si="305"/>
        <v>42352.249305555553</v>
      </c>
    </row>
    <row r="3205" spans="1:20" ht="32">
      <c r="A3205">
        <v>3203</v>
      </c>
      <c r="B3205" s="1" t="s">
        <v>3203</v>
      </c>
      <c r="C3205" s="1" t="s">
        <v>7313</v>
      </c>
      <c r="D3205" s="4">
        <v>1000</v>
      </c>
      <c r="E3205" s="4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3">
        <f t="shared" si="300"/>
        <v>0.25</v>
      </c>
      <c r="P3205" s="5">
        <f t="shared" si="301"/>
        <v>41.666666666666664</v>
      </c>
      <c r="Q3205" s="3" t="str">
        <f t="shared" si="302"/>
        <v>theater</v>
      </c>
      <c r="R3205" t="str">
        <f t="shared" si="303"/>
        <v>musical</v>
      </c>
      <c r="S3205" s="13">
        <f t="shared" si="304"/>
        <v>42242.988680555558</v>
      </c>
      <c r="T3205" s="13">
        <f t="shared" si="305"/>
        <v>42272.988680555558</v>
      </c>
    </row>
    <row r="3206" spans="1:20" ht="48">
      <c r="A3206">
        <v>3204</v>
      </c>
      <c r="B3206" s="1" t="s">
        <v>3204</v>
      </c>
      <c r="C3206" s="1" t="s">
        <v>7314</v>
      </c>
      <c r="D3206" s="4">
        <v>500</v>
      </c>
      <c r="E3206" s="4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3">
        <f t="shared" si="300"/>
        <v>0</v>
      </c>
      <c r="P3206" s="5" t="e">
        <f t="shared" si="301"/>
        <v>#DIV/0!</v>
      </c>
      <c r="Q3206" s="3" t="str">
        <f t="shared" si="302"/>
        <v>theater</v>
      </c>
      <c r="R3206" t="str">
        <f t="shared" si="303"/>
        <v>musical</v>
      </c>
      <c r="S3206" s="13">
        <f t="shared" si="304"/>
        <v>42172.686099537037</v>
      </c>
      <c r="T3206" s="13">
        <f t="shared" si="305"/>
        <v>42202.676388888889</v>
      </c>
    </row>
    <row r="3207" spans="1:20" ht="48">
      <c r="A3207">
        <v>3205</v>
      </c>
      <c r="B3207" s="1" t="s">
        <v>3205</v>
      </c>
      <c r="C3207" s="1" t="s">
        <v>7315</v>
      </c>
      <c r="D3207" s="4">
        <v>8000</v>
      </c>
      <c r="E3207" s="4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3">
        <f t="shared" si="300"/>
        <v>3.4125000000000003E-2</v>
      </c>
      <c r="P3207" s="5">
        <f t="shared" si="301"/>
        <v>22.75</v>
      </c>
      <c r="Q3207" s="3" t="str">
        <f t="shared" si="302"/>
        <v>theater</v>
      </c>
      <c r="R3207" t="str">
        <f t="shared" si="303"/>
        <v>musical</v>
      </c>
      <c r="S3207" s="13">
        <f t="shared" si="304"/>
        <v>42095.374675925923</v>
      </c>
      <c r="T3207" s="13">
        <f t="shared" si="305"/>
        <v>42125.374675925923</v>
      </c>
    </row>
    <row r="3208" spans="1:20" ht="48">
      <c r="A3208">
        <v>3206</v>
      </c>
      <c r="B3208" s="1" t="s">
        <v>3206</v>
      </c>
      <c r="C3208" s="1" t="s">
        <v>7316</v>
      </c>
      <c r="D3208" s="4">
        <v>5000</v>
      </c>
      <c r="E3208" s="4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3">
        <f t="shared" si="300"/>
        <v>0</v>
      </c>
      <c r="P3208" s="5" t="e">
        <f t="shared" si="301"/>
        <v>#DIV/0!</v>
      </c>
      <c r="Q3208" s="3" t="str">
        <f t="shared" si="302"/>
        <v>theater</v>
      </c>
      <c r="R3208" t="str">
        <f t="shared" si="303"/>
        <v>musical</v>
      </c>
      <c r="S3208" s="13">
        <f t="shared" si="304"/>
        <v>42236.276053240741</v>
      </c>
      <c r="T3208" s="13">
        <f t="shared" si="305"/>
        <v>42266.276053240741</v>
      </c>
    </row>
    <row r="3209" spans="1:20" ht="48">
      <c r="A3209">
        <v>3207</v>
      </c>
      <c r="B3209" s="1" t="s">
        <v>3207</v>
      </c>
      <c r="C3209" s="1" t="s">
        <v>7317</v>
      </c>
      <c r="D3209" s="4">
        <v>5500</v>
      </c>
      <c r="E3209" s="4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3">
        <f t="shared" si="300"/>
        <v>0.46363636363636362</v>
      </c>
      <c r="P3209" s="5">
        <f t="shared" si="301"/>
        <v>70.833333333333329</v>
      </c>
      <c r="Q3209" s="3" t="str">
        <f t="shared" si="302"/>
        <v>theater</v>
      </c>
      <c r="R3209" t="str">
        <f t="shared" si="303"/>
        <v>musical</v>
      </c>
      <c r="S3209" s="13">
        <f t="shared" si="304"/>
        <v>42057.277858796297</v>
      </c>
      <c r="T3209" s="13">
        <f t="shared" si="305"/>
        <v>42117.236192129625</v>
      </c>
    </row>
    <row r="3210" spans="1:20" ht="48">
      <c r="A3210">
        <v>3208</v>
      </c>
      <c r="B3210" s="1" t="s">
        <v>3208</v>
      </c>
      <c r="C3210" s="1" t="s">
        <v>7318</v>
      </c>
      <c r="D3210" s="4">
        <v>5000</v>
      </c>
      <c r="E3210" s="4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3">
        <f t="shared" si="300"/>
        <v>1.0349999999999999</v>
      </c>
      <c r="P3210" s="5">
        <f t="shared" si="301"/>
        <v>63.109756097560975</v>
      </c>
      <c r="Q3210" s="3" t="str">
        <f t="shared" si="302"/>
        <v>theater</v>
      </c>
      <c r="R3210" t="str">
        <f t="shared" si="303"/>
        <v>plays</v>
      </c>
      <c r="S3210" s="13">
        <f t="shared" si="304"/>
        <v>41827.605057870373</v>
      </c>
      <c r="T3210" s="13">
        <f t="shared" si="305"/>
        <v>41848.605057870373</v>
      </c>
    </row>
    <row r="3211" spans="1:20" ht="48">
      <c r="A3211">
        <v>3209</v>
      </c>
      <c r="B3211" s="1" t="s">
        <v>3209</v>
      </c>
      <c r="C3211" s="1" t="s">
        <v>7319</v>
      </c>
      <c r="D3211" s="4">
        <v>9500</v>
      </c>
      <c r="E3211" s="4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3">
        <f t="shared" si="300"/>
        <v>1.1932315789473684</v>
      </c>
      <c r="P3211" s="5">
        <f t="shared" si="301"/>
        <v>50.157964601769912</v>
      </c>
      <c r="Q3211" s="3" t="str">
        <f t="shared" si="302"/>
        <v>theater</v>
      </c>
      <c r="R3211" t="str">
        <f t="shared" si="303"/>
        <v>plays</v>
      </c>
      <c r="S3211" s="13">
        <f t="shared" si="304"/>
        <v>41778.637245370373</v>
      </c>
      <c r="T3211" s="13">
        <f t="shared" si="305"/>
        <v>41810.958333333336</v>
      </c>
    </row>
    <row r="3212" spans="1:20" ht="48">
      <c r="A3212">
        <v>3210</v>
      </c>
      <c r="B3212" s="1" t="s">
        <v>3210</v>
      </c>
      <c r="C3212" s="1" t="s">
        <v>7320</v>
      </c>
      <c r="D3212" s="4">
        <v>3000</v>
      </c>
      <c r="E3212" s="4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3">
        <f t="shared" si="300"/>
        <v>1.2576666666666667</v>
      </c>
      <c r="P3212" s="5">
        <f t="shared" si="301"/>
        <v>62.883333333333333</v>
      </c>
      <c r="Q3212" s="3" t="str">
        <f t="shared" si="302"/>
        <v>theater</v>
      </c>
      <c r="R3212" t="str">
        <f t="shared" si="303"/>
        <v>plays</v>
      </c>
      <c r="S3212" s="13">
        <f t="shared" si="304"/>
        <v>41013.936562499999</v>
      </c>
      <c r="T3212" s="13">
        <f t="shared" si="305"/>
        <v>41061.165972222225</v>
      </c>
    </row>
    <row r="3213" spans="1:20" ht="48">
      <c r="A3213">
        <v>3211</v>
      </c>
      <c r="B3213" s="1" t="s">
        <v>3211</v>
      </c>
      <c r="C3213" s="1" t="s">
        <v>7321</v>
      </c>
      <c r="D3213" s="4">
        <v>23000</v>
      </c>
      <c r="E3213" s="4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3">
        <f t="shared" si="300"/>
        <v>1.1974347826086957</v>
      </c>
      <c r="P3213" s="5">
        <f t="shared" si="301"/>
        <v>85.531055900621112</v>
      </c>
      <c r="Q3213" s="3" t="str">
        <f t="shared" si="302"/>
        <v>theater</v>
      </c>
      <c r="R3213" t="str">
        <f t="shared" si="303"/>
        <v>plays</v>
      </c>
      <c r="S3213" s="13">
        <f t="shared" si="304"/>
        <v>41834.586574074077</v>
      </c>
      <c r="T3213" s="13">
        <f t="shared" si="305"/>
        <v>41866.083333333336</v>
      </c>
    </row>
    <row r="3214" spans="1:20" ht="32">
      <c r="A3214">
        <v>3212</v>
      </c>
      <c r="B3214" s="1" t="s">
        <v>3212</v>
      </c>
      <c r="C3214" s="1" t="s">
        <v>7322</v>
      </c>
      <c r="D3214" s="4">
        <v>4000</v>
      </c>
      <c r="E3214" s="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3">
        <f t="shared" si="300"/>
        <v>1.2625</v>
      </c>
      <c r="P3214" s="5">
        <f t="shared" si="301"/>
        <v>53.723404255319146</v>
      </c>
      <c r="Q3214" s="3" t="str">
        <f t="shared" si="302"/>
        <v>theater</v>
      </c>
      <c r="R3214" t="str">
        <f t="shared" si="303"/>
        <v>plays</v>
      </c>
      <c r="S3214" s="13">
        <f t="shared" si="304"/>
        <v>41829.795729166668</v>
      </c>
      <c r="T3214" s="13">
        <f t="shared" si="305"/>
        <v>41859.795729166668</v>
      </c>
    </row>
    <row r="3215" spans="1:20" ht="48">
      <c r="A3215">
        <v>3213</v>
      </c>
      <c r="B3215" s="1" t="s">
        <v>3213</v>
      </c>
      <c r="C3215" s="1" t="s">
        <v>7323</v>
      </c>
      <c r="D3215" s="4">
        <v>6000</v>
      </c>
      <c r="E3215" s="4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3">
        <f t="shared" si="300"/>
        <v>1.0011666666666668</v>
      </c>
      <c r="P3215" s="5">
        <f t="shared" si="301"/>
        <v>127.80851063829788</v>
      </c>
      <c r="Q3215" s="3" t="str">
        <f t="shared" si="302"/>
        <v>theater</v>
      </c>
      <c r="R3215" t="str">
        <f t="shared" si="303"/>
        <v>plays</v>
      </c>
      <c r="S3215" s="13">
        <f t="shared" si="304"/>
        <v>42171.763414351852</v>
      </c>
      <c r="T3215" s="13">
        <f t="shared" si="305"/>
        <v>42211.763414351852</v>
      </c>
    </row>
    <row r="3216" spans="1:20" ht="48">
      <c r="A3216">
        <v>3214</v>
      </c>
      <c r="B3216" s="1" t="s">
        <v>3214</v>
      </c>
      <c r="C3216" s="1" t="s">
        <v>7324</v>
      </c>
      <c r="D3216" s="4">
        <v>12000</v>
      </c>
      <c r="E3216" s="4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3">
        <f t="shared" si="300"/>
        <v>1.0213333333333334</v>
      </c>
      <c r="P3216" s="5">
        <f t="shared" si="301"/>
        <v>106.57391304347826</v>
      </c>
      <c r="Q3216" s="3" t="str">
        <f t="shared" si="302"/>
        <v>theater</v>
      </c>
      <c r="R3216" t="str">
        <f t="shared" si="303"/>
        <v>plays</v>
      </c>
      <c r="S3216" s="13">
        <f t="shared" si="304"/>
        <v>42337.792511574073</v>
      </c>
      <c r="T3216" s="13">
        <f t="shared" si="305"/>
        <v>42374.996527777781</v>
      </c>
    </row>
    <row r="3217" spans="1:20" ht="64">
      <c r="A3217">
        <v>3215</v>
      </c>
      <c r="B3217" s="1" t="s">
        <v>3215</v>
      </c>
      <c r="C3217" s="1" t="s">
        <v>7325</v>
      </c>
      <c r="D3217" s="4">
        <v>35000</v>
      </c>
      <c r="E3217" s="4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3">
        <f t="shared" si="300"/>
        <v>1.0035142857142858</v>
      </c>
      <c r="P3217" s="5">
        <f t="shared" si="301"/>
        <v>262.11194029850748</v>
      </c>
      <c r="Q3217" s="3" t="str">
        <f t="shared" si="302"/>
        <v>theater</v>
      </c>
      <c r="R3217" t="str">
        <f t="shared" si="303"/>
        <v>plays</v>
      </c>
      <c r="S3217" s="13">
        <f t="shared" si="304"/>
        <v>42219.665173611109</v>
      </c>
      <c r="T3217" s="13">
        <f t="shared" si="305"/>
        <v>42257.165972222225</v>
      </c>
    </row>
    <row r="3218" spans="1:20" ht="48">
      <c r="A3218">
        <v>3216</v>
      </c>
      <c r="B3218" s="1" t="s">
        <v>3216</v>
      </c>
      <c r="C3218" s="1" t="s">
        <v>7326</v>
      </c>
      <c r="D3218" s="4">
        <v>2000</v>
      </c>
      <c r="E3218" s="4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3">
        <f t="shared" si="300"/>
        <v>1.0004999999999999</v>
      </c>
      <c r="P3218" s="5">
        <f t="shared" si="301"/>
        <v>57.171428571428571</v>
      </c>
      <c r="Q3218" s="3" t="str">
        <f t="shared" si="302"/>
        <v>theater</v>
      </c>
      <c r="R3218" t="str">
        <f t="shared" si="303"/>
        <v>plays</v>
      </c>
      <c r="S3218" s="13">
        <f t="shared" si="304"/>
        <v>42165.462627314817</v>
      </c>
      <c r="T3218" s="13">
        <f t="shared" si="305"/>
        <v>42196.604166666672</v>
      </c>
    </row>
    <row r="3219" spans="1:20" ht="32">
      <c r="A3219">
        <v>3217</v>
      </c>
      <c r="B3219" s="1" t="s">
        <v>3217</v>
      </c>
      <c r="C3219" s="1" t="s">
        <v>7327</v>
      </c>
      <c r="D3219" s="4">
        <v>4500</v>
      </c>
      <c r="E3219" s="4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3">
        <f t="shared" si="300"/>
        <v>1.1602222222222223</v>
      </c>
      <c r="P3219" s="5">
        <f t="shared" si="301"/>
        <v>50.20192307692308</v>
      </c>
      <c r="Q3219" s="3" t="str">
        <f t="shared" si="302"/>
        <v>theater</v>
      </c>
      <c r="R3219" t="str">
        <f t="shared" si="303"/>
        <v>plays</v>
      </c>
      <c r="S3219" s="13">
        <f t="shared" si="304"/>
        <v>42648.546111111107</v>
      </c>
      <c r="T3219" s="13">
        <f t="shared" si="305"/>
        <v>42678.546111111107</v>
      </c>
    </row>
    <row r="3220" spans="1:20" ht="48">
      <c r="A3220">
        <v>3218</v>
      </c>
      <c r="B3220" s="1" t="s">
        <v>3218</v>
      </c>
      <c r="C3220" s="1" t="s">
        <v>7328</v>
      </c>
      <c r="D3220" s="4">
        <v>12000</v>
      </c>
      <c r="E3220" s="4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3">
        <f t="shared" si="300"/>
        <v>1.0209999999999999</v>
      </c>
      <c r="P3220" s="5">
        <f t="shared" si="301"/>
        <v>66.586956521739125</v>
      </c>
      <c r="Q3220" s="3" t="str">
        <f t="shared" si="302"/>
        <v>theater</v>
      </c>
      <c r="R3220" t="str">
        <f t="shared" si="303"/>
        <v>plays</v>
      </c>
      <c r="S3220" s="13">
        <f t="shared" si="304"/>
        <v>41971.002152777779</v>
      </c>
      <c r="T3220" s="13">
        <f t="shared" si="305"/>
        <v>42004</v>
      </c>
    </row>
    <row r="3221" spans="1:20" ht="32">
      <c r="A3221">
        <v>3219</v>
      </c>
      <c r="B3221" s="1" t="s">
        <v>3219</v>
      </c>
      <c r="C3221" s="1" t="s">
        <v>7329</v>
      </c>
      <c r="D3221" s="4">
        <v>20000</v>
      </c>
      <c r="E3221" s="4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3">
        <f t="shared" si="300"/>
        <v>1.0011000000000001</v>
      </c>
      <c r="P3221" s="5">
        <f t="shared" si="301"/>
        <v>168.25210084033614</v>
      </c>
      <c r="Q3221" s="3" t="str">
        <f t="shared" si="302"/>
        <v>theater</v>
      </c>
      <c r="R3221" t="str">
        <f t="shared" si="303"/>
        <v>plays</v>
      </c>
      <c r="S3221" s="13">
        <f t="shared" si="304"/>
        <v>42050.983182870375</v>
      </c>
      <c r="T3221" s="13">
        <f t="shared" si="305"/>
        <v>42085.941516203704</v>
      </c>
    </row>
    <row r="3222" spans="1:20" ht="32">
      <c r="A3222">
        <v>3220</v>
      </c>
      <c r="B3222" s="1" t="s">
        <v>3220</v>
      </c>
      <c r="C3222" s="1" t="s">
        <v>7330</v>
      </c>
      <c r="D3222" s="4">
        <v>15000</v>
      </c>
      <c r="E3222" s="4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3">
        <f t="shared" si="300"/>
        <v>1.0084</v>
      </c>
      <c r="P3222" s="5">
        <f t="shared" si="301"/>
        <v>256.37288135593218</v>
      </c>
      <c r="Q3222" s="3" t="str">
        <f t="shared" si="302"/>
        <v>theater</v>
      </c>
      <c r="R3222" t="str">
        <f t="shared" si="303"/>
        <v>plays</v>
      </c>
      <c r="S3222" s="13">
        <f t="shared" si="304"/>
        <v>42772.833379629628</v>
      </c>
      <c r="T3222" s="13">
        <f t="shared" si="305"/>
        <v>42806.875</v>
      </c>
    </row>
    <row r="3223" spans="1:20" ht="48">
      <c r="A3223">
        <v>3221</v>
      </c>
      <c r="B3223" s="1" t="s">
        <v>3221</v>
      </c>
      <c r="C3223" s="1" t="s">
        <v>7331</v>
      </c>
      <c r="D3223" s="4">
        <v>4000</v>
      </c>
      <c r="E3223" s="4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3">
        <f t="shared" si="300"/>
        <v>1.0342499999999999</v>
      </c>
      <c r="P3223" s="5">
        <f t="shared" si="301"/>
        <v>36.610619469026545</v>
      </c>
      <c r="Q3223" s="3" t="str">
        <f t="shared" si="302"/>
        <v>theater</v>
      </c>
      <c r="R3223" t="str">
        <f t="shared" si="303"/>
        <v>plays</v>
      </c>
      <c r="S3223" s="13">
        <f t="shared" si="304"/>
        <v>42155.696793981479</v>
      </c>
      <c r="T3223" s="13">
        <f t="shared" si="305"/>
        <v>42190.696793981479</v>
      </c>
    </row>
    <row r="3224" spans="1:20" ht="32">
      <c r="A3224">
        <v>3222</v>
      </c>
      <c r="B3224" s="1" t="s">
        <v>3222</v>
      </c>
      <c r="C3224" s="1" t="s">
        <v>7332</v>
      </c>
      <c r="D3224" s="4">
        <v>2500</v>
      </c>
      <c r="E3224" s="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3">
        <f t="shared" si="300"/>
        <v>1.248</v>
      </c>
      <c r="P3224" s="5">
        <f t="shared" si="301"/>
        <v>37.142857142857146</v>
      </c>
      <c r="Q3224" s="3" t="str">
        <f t="shared" si="302"/>
        <v>theater</v>
      </c>
      <c r="R3224" t="str">
        <f t="shared" si="303"/>
        <v>plays</v>
      </c>
      <c r="S3224" s="13">
        <f t="shared" si="304"/>
        <v>42270.582141203704</v>
      </c>
      <c r="T3224" s="13">
        <f t="shared" si="305"/>
        <v>42301.895138888889</v>
      </c>
    </row>
    <row r="3225" spans="1:20" ht="32">
      <c r="A3225">
        <v>3223</v>
      </c>
      <c r="B3225" s="1" t="s">
        <v>3223</v>
      </c>
      <c r="C3225" s="1" t="s">
        <v>7333</v>
      </c>
      <c r="D3225" s="4">
        <v>3100</v>
      </c>
      <c r="E3225" s="4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3">
        <f t="shared" si="300"/>
        <v>1.0951612903225807</v>
      </c>
      <c r="P3225" s="5">
        <f t="shared" si="301"/>
        <v>45.878378378378379</v>
      </c>
      <c r="Q3225" s="3" t="str">
        <f t="shared" si="302"/>
        <v>theater</v>
      </c>
      <c r="R3225" t="str">
        <f t="shared" si="303"/>
        <v>plays</v>
      </c>
      <c r="S3225" s="13">
        <f t="shared" si="304"/>
        <v>42206.835370370376</v>
      </c>
      <c r="T3225" s="13">
        <f t="shared" si="305"/>
        <v>42236.835370370376</v>
      </c>
    </row>
    <row r="3226" spans="1:20" ht="48">
      <c r="A3226">
        <v>3224</v>
      </c>
      <c r="B3226" s="1" t="s">
        <v>3224</v>
      </c>
      <c r="C3226" s="1" t="s">
        <v>7334</v>
      </c>
      <c r="D3226" s="4">
        <v>30000</v>
      </c>
      <c r="E3226" s="4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3">
        <f t="shared" si="300"/>
        <v>1.0203333333333333</v>
      </c>
      <c r="P3226" s="5">
        <f t="shared" si="301"/>
        <v>141.71296296296296</v>
      </c>
      <c r="Q3226" s="3" t="str">
        <f t="shared" si="302"/>
        <v>theater</v>
      </c>
      <c r="R3226" t="str">
        <f t="shared" si="303"/>
        <v>plays</v>
      </c>
      <c r="S3226" s="13">
        <f t="shared" si="304"/>
        <v>42697.850844907407</v>
      </c>
      <c r="T3226" s="13">
        <f t="shared" si="305"/>
        <v>42745.208333333328</v>
      </c>
    </row>
    <row r="3227" spans="1:20" ht="48">
      <c r="A3227">
        <v>3225</v>
      </c>
      <c r="B3227" s="1" t="s">
        <v>3225</v>
      </c>
      <c r="C3227" s="1" t="s">
        <v>7335</v>
      </c>
      <c r="D3227" s="4">
        <v>2000</v>
      </c>
      <c r="E3227" s="4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3">
        <f t="shared" si="300"/>
        <v>1.0235000000000001</v>
      </c>
      <c r="P3227" s="5">
        <f t="shared" si="301"/>
        <v>52.487179487179489</v>
      </c>
      <c r="Q3227" s="3" t="str">
        <f t="shared" si="302"/>
        <v>theater</v>
      </c>
      <c r="R3227" t="str">
        <f t="shared" si="303"/>
        <v>plays</v>
      </c>
      <c r="S3227" s="13">
        <f t="shared" si="304"/>
        <v>42503.559467592597</v>
      </c>
      <c r="T3227" s="13">
        <f t="shared" si="305"/>
        <v>42524.875</v>
      </c>
    </row>
    <row r="3228" spans="1:20" ht="48">
      <c r="A3228">
        <v>3226</v>
      </c>
      <c r="B3228" s="1" t="s">
        <v>3226</v>
      </c>
      <c r="C3228" s="1" t="s">
        <v>7336</v>
      </c>
      <c r="D3228" s="4">
        <v>1200</v>
      </c>
      <c r="E3228" s="4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3">
        <f t="shared" si="300"/>
        <v>1.0416666666666667</v>
      </c>
      <c r="P3228" s="5">
        <f t="shared" si="301"/>
        <v>59.523809523809526</v>
      </c>
      <c r="Q3228" s="3" t="str">
        <f t="shared" si="302"/>
        <v>theater</v>
      </c>
      <c r="R3228" t="str">
        <f t="shared" si="303"/>
        <v>plays</v>
      </c>
      <c r="S3228" s="13">
        <f t="shared" si="304"/>
        <v>42277.583472222221</v>
      </c>
      <c r="T3228" s="13">
        <f t="shared" si="305"/>
        <v>42307.583472222221</v>
      </c>
    </row>
    <row r="3229" spans="1:20" ht="48">
      <c r="A3229">
        <v>3227</v>
      </c>
      <c r="B3229" s="1" t="s">
        <v>3227</v>
      </c>
      <c r="C3229" s="1" t="s">
        <v>7337</v>
      </c>
      <c r="D3229" s="4">
        <v>1200</v>
      </c>
      <c r="E3229" s="4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3">
        <f t="shared" si="300"/>
        <v>1.25</v>
      </c>
      <c r="P3229" s="5">
        <f t="shared" si="301"/>
        <v>50</v>
      </c>
      <c r="Q3229" s="3" t="str">
        <f t="shared" si="302"/>
        <v>theater</v>
      </c>
      <c r="R3229" t="str">
        <f t="shared" si="303"/>
        <v>plays</v>
      </c>
      <c r="S3229" s="13">
        <f t="shared" si="304"/>
        <v>42722.882361111115</v>
      </c>
      <c r="T3229" s="13">
        <f t="shared" si="305"/>
        <v>42752.882361111115</v>
      </c>
    </row>
    <row r="3230" spans="1:20" ht="16">
      <c r="A3230">
        <v>3228</v>
      </c>
      <c r="B3230" s="1" t="s">
        <v>3228</v>
      </c>
      <c r="C3230" s="1" t="s">
        <v>7338</v>
      </c>
      <c r="D3230" s="4">
        <v>7000</v>
      </c>
      <c r="E3230" s="4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3">
        <f t="shared" si="300"/>
        <v>1.0234285714285714</v>
      </c>
      <c r="P3230" s="5">
        <f t="shared" si="301"/>
        <v>193.62162162162161</v>
      </c>
      <c r="Q3230" s="3" t="str">
        <f t="shared" si="302"/>
        <v>theater</v>
      </c>
      <c r="R3230" t="str">
        <f t="shared" si="303"/>
        <v>plays</v>
      </c>
      <c r="S3230" s="13">
        <f t="shared" si="304"/>
        <v>42323.70930555556</v>
      </c>
      <c r="T3230" s="13">
        <f t="shared" si="305"/>
        <v>42355.207638888889</v>
      </c>
    </row>
    <row r="3231" spans="1:20" ht="48">
      <c r="A3231">
        <v>3229</v>
      </c>
      <c r="B3231" s="1" t="s">
        <v>3229</v>
      </c>
      <c r="C3231" s="1" t="s">
        <v>7339</v>
      </c>
      <c r="D3231" s="4">
        <v>20000</v>
      </c>
      <c r="E3231" s="4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3">
        <f t="shared" si="300"/>
        <v>1.0786500000000001</v>
      </c>
      <c r="P3231" s="5">
        <f t="shared" si="301"/>
        <v>106.79702970297029</v>
      </c>
      <c r="Q3231" s="3" t="str">
        <f t="shared" si="302"/>
        <v>theater</v>
      </c>
      <c r="R3231" t="str">
        <f t="shared" si="303"/>
        <v>plays</v>
      </c>
      <c r="S3231" s="13">
        <f t="shared" si="304"/>
        <v>41933.291643518518</v>
      </c>
      <c r="T3231" s="13">
        <f t="shared" si="305"/>
        <v>41963.333310185189</v>
      </c>
    </row>
    <row r="3232" spans="1:20" ht="48">
      <c r="A3232">
        <v>3230</v>
      </c>
      <c r="B3232" s="1" t="s">
        <v>3230</v>
      </c>
      <c r="C3232" s="1" t="s">
        <v>7340</v>
      </c>
      <c r="D3232" s="4">
        <v>2600</v>
      </c>
      <c r="E3232" s="4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3">
        <f t="shared" si="300"/>
        <v>1.0988461538461538</v>
      </c>
      <c r="P3232" s="5">
        <f t="shared" si="301"/>
        <v>77.21621621621621</v>
      </c>
      <c r="Q3232" s="3" t="str">
        <f t="shared" si="302"/>
        <v>theater</v>
      </c>
      <c r="R3232" t="str">
        <f t="shared" si="303"/>
        <v>plays</v>
      </c>
      <c r="S3232" s="13">
        <f t="shared" si="304"/>
        <v>41898.168125000004</v>
      </c>
      <c r="T3232" s="13">
        <f t="shared" si="305"/>
        <v>41913.165972222225</v>
      </c>
    </row>
    <row r="3233" spans="1:20" ht="48">
      <c r="A3233">
        <v>3231</v>
      </c>
      <c r="B3233" s="1" t="s">
        <v>3231</v>
      </c>
      <c r="C3233" s="1" t="s">
        <v>7341</v>
      </c>
      <c r="D3233" s="4">
        <v>1000</v>
      </c>
      <c r="E3233" s="4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3">
        <f t="shared" si="300"/>
        <v>1.61</v>
      </c>
      <c r="P3233" s="5">
        <f t="shared" si="301"/>
        <v>57.5</v>
      </c>
      <c r="Q3233" s="3" t="str">
        <f t="shared" si="302"/>
        <v>theater</v>
      </c>
      <c r="R3233" t="str">
        <f t="shared" si="303"/>
        <v>plays</v>
      </c>
      <c r="S3233" s="13">
        <f t="shared" si="304"/>
        <v>42446.943831018521</v>
      </c>
      <c r="T3233" s="13">
        <f t="shared" si="305"/>
        <v>42476.943831018521</v>
      </c>
    </row>
    <row r="3234" spans="1:20" ht="48">
      <c r="A3234">
        <v>3232</v>
      </c>
      <c r="B3234" s="1" t="s">
        <v>3232</v>
      </c>
      <c r="C3234" s="1" t="s">
        <v>7342</v>
      </c>
      <c r="D3234" s="4">
        <v>1000</v>
      </c>
      <c r="E3234" s="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3">
        <f t="shared" si="300"/>
        <v>1.3120000000000001</v>
      </c>
      <c r="P3234" s="5">
        <f t="shared" si="301"/>
        <v>50.46153846153846</v>
      </c>
      <c r="Q3234" s="3" t="str">
        <f t="shared" si="302"/>
        <v>theater</v>
      </c>
      <c r="R3234" t="str">
        <f t="shared" si="303"/>
        <v>plays</v>
      </c>
      <c r="S3234" s="13">
        <f t="shared" si="304"/>
        <v>42463.81385416667</v>
      </c>
      <c r="T3234" s="13">
        <f t="shared" si="305"/>
        <v>42494.165972222225</v>
      </c>
    </row>
    <row r="3235" spans="1:20" ht="48">
      <c r="A3235">
        <v>3233</v>
      </c>
      <c r="B3235" s="1" t="s">
        <v>3233</v>
      </c>
      <c r="C3235" s="1" t="s">
        <v>7343</v>
      </c>
      <c r="D3235" s="4">
        <v>5000</v>
      </c>
      <c r="E3235" s="4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3">
        <f t="shared" si="300"/>
        <v>1.1879999999999999</v>
      </c>
      <c r="P3235" s="5">
        <f t="shared" si="301"/>
        <v>97.377049180327873</v>
      </c>
      <c r="Q3235" s="3" t="str">
        <f t="shared" si="302"/>
        <v>theater</v>
      </c>
      <c r="R3235" t="str">
        <f t="shared" si="303"/>
        <v>plays</v>
      </c>
      <c r="S3235" s="13">
        <f t="shared" si="304"/>
        <v>42766.805034722223</v>
      </c>
      <c r="T3235" s="13">
        <f t="shared" si="305"/>
        <v>42796.805034722223</v>
      </c>
    </row>
    <row r="3236" spans="1:20" ht="48">
      <c r="A3236">
        <v>3234</v>
      </c>
      <c r="B3236" s="1" t="s">
        <v>3234</v>
      </c>
      <c r="C3236" s="1" t="s">
        <v>7344</v>
      </c>
      <c r="D3236" s="4">
        <v>4000</v>
      </c>
      <c r="E3236" s="4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3">
        <f t="shared" si="300"/>
        <v>1.0039275000000001</v>
      </c>
      <c r="P3236" s="5">
        <f t="shared" si="301"/>
        <v>34.91921739130435</v>
      </c>
      <c r="Q3236" s="3" t="str">
        <f t="shared" si="302"/>
        <v>theater</v>
      </c>
      <c r="R3236" t="str">
        <f t="shared" si="303"/>
        <v>plays</v>
      </c>
      <c r="S3236" s="13">
        <f t="shared" si="304"/>
        <v>42734.789444444439</v>
      </c>
      <c r="T3236" s="13">
        <f t="shared" si="305"/>
        <v>42767.979861111111</v>
      </c>
    </row>
    <row r="3237" spans="1:20" ht="48">
      <c r="A3237">
        <v>3235</v>
      </c>
      <c r="B3237" s="1" t="s">
        <v>3235</v>
      </c>
      <c r="C3237" s="1" t="s">
        <v>7345</v>
      </c>
      <c r="D3237" s="4">
        <v>15000</v>
      </c>
      <c r="E3237" s="4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3">
        <f t="shared" si="300"/>
        <v>1.0320666666666667</v>
      </c>
      <c r="P3237" s="5">
        <f t="shared" si="301"/>
        <v>85.530386740331494</v>
      </c>
      <c r="Q3237" s="3" t="str">
        <f t="shared" si="302"/>
        <v>theater</v>
      </c>
      <c r="R3237" t="str">
        <f t="shared" si="303"/>
        <v>plays</v>
      </c>
      <c r="S3237" s="13">
        <f t="shared" si="304"/>
        <v>42522.347812499997</v>
      </c>
      <c r="T3237" s="13">
        <f t="shared" si="305"/>
        <v>42552.347812499997</v>
      </c>
    </row>
    <row r="3238" spans="1:20" ht="48">
      <c r="A3238">
        <v>3236</v>
      </c>
      <c r="B3238" s="1" t="s">
        <v>3236</v>
      </c>
      <c r="C3238" s="1" t="s">
        <v>7346</v>
      </c>
      <c r="D3238" s="4">
        <v>20000</v>
      </c>
      <c r="E3238" s="4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3">
        <f t="shared" si="300"/>
        <v>1.006</v>
      </c>
      <c r="P3238" s="5">
        <f t="shared" si="301"/>
        <v>182.90909090909091</v>
      </c>
      <c r="Q3238" s="3" t="str">
        <f t="shared" si="302"/>
        <v>theater</v>
      </c>
      <c r="R3238" t="str">
        <f t="shared" si="303"/>
        <v>plays</v>
      </c>
      <c r="S3238" s="13">
        <f t="shared" si="304"/>
        <v>42702.917048611111</v>
      </c>
      <c r="T3238" s="13">
        <f t="shared" si="305"/>
        <v>42732.917048611111</v>
      </c>
    </row>
    <row r="3239" spans="1:20" ht="32">
      <c r="A3239">
        <v>3237</v>
      </c>
      <c r="B3239" s="1" t="s">
        <v>3237</v>
      </c>
      <c r="C3239" s="1" t="s">
        <v>7347</v>
      </c>
      <c r="D3239" s="4">
        <v>35000</v>
      </c>
      <c r="E3239" s="4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3">
        <f t="shared" si="300"/>
        <v>1.0078754285714286</v>
      </c>
      <c r="P3239" s="5">
        <f t="shared" si="301"/>
        <v>131.13620817843866</v>
      </c>
      <c r="Q3239" s="3" t="str">
        <f t="shared" si="302"/>
        <v>theater</v>
      </c>
      <c r="R3239" t="str">
        <f t="shared" si="303"/>
        <v>plays</v>
      </c>
      <c r="S3239" s="13">
        <f t="shared" si="304"/>
        <v>42252.474351851852</v>
      </c>
      <c r="T3239" s="13">
        <f t="shared" si="305"/>
        <v>42276.165972222225</v>
      </c>
    </row>
    <row r="3240" spans="1:20" ht="48">
      <c r="A3240">
        <v>3238</v>
      </c>
      <c r="B3240" s="1" t="s">
        <v>3238</v>
      </c>
      <c r="C3240" s="1" t="s">
        <v>7348</v>
      </c>
      <c r="D3240" s="4">
        <v>2800</v>
      </c>
      <c r="E3240" s="4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3">
        <f t="shared" si="300"/>
        <v>1.1232142857142857</v>
      </c>
      <c r="P3240" s="5">
        <f t="shared" si="301"/>
        <v>39.810126582278478</v>
      </c>
      <c r="Q3240" s="3" t="str">
        <f t="shared" si="302"/>
        <v>theater</v>
      </c>
      <c r="R3240" t="str">
        <f t="shared" si="303"/>
        <v>plays</v>
      </c>
      <c r="S3240" s="13">
        <f t="shared" si="304"/>
        <v>42156.510393518518</v>
      </c>
      <c r="T3240" s="13">
        <f t="shared" si="305"/>
        <v>42186.510393518518</v>
      </c>
    </row>
    <row r="3241" spans="1:20" ht="48">
      <c r="A3241">
        <v>3239</v>
      </c>
      <c r="B3241" s="1" t="s">
        <v>3239</v>
      </c>
      <c r="C3241" s="1" t="s">
        <v>7349</v>
      </c>
      <c r="D3241" s="4">
        <v>5862</v>
      </c>
      <c r="E3241" s="4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3">
        <f t="shared" si="300"/>
        <v>1.0591914022517912</v>
      </c>
      <c r="P3241" s="5">
        <f t="shared" si="301"/>
        <v>59.701730769230764</v>
      </c>
      <c r="Q3241" s="3" t="str">
        <f t="shared" si="302"/>
        <v>theater</v>
      </c>
      <c r="R3241" t="str">
        <f t="shared" si="303"/>
        <v>plays</v>
      </c>
      <c r="S3241" s="13">
        <f t="shared" si="304"/>
        <v>42278.089039351849</v>
      </c>
      <c r="T3241" s="13">
        <f t="shared" si="305"/>
        <v>42302.999305555553</v>
      </c>
    </row>
    <row r="3242" spans="1:20" ht="48">
      <c r="A3242">
        <v>3240</v>
      </c>
      <c r="B3242" s="1" t="s">
        <v>3240</v>
      </c>
      <c r="C3242" s="1" t="s">
        <v>7350</v>
      </c>
      <c r="D3242" s="4">
        <v>3000</v>
      </c>
      <c r="E3242" s="4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3">
        <f t="shared" si="300"/>
        <v>1.0056666666666667</v>
      </c>
      <c r="P3242" s="5">
        <f t="shared" si="301"/>
        <v>88.735294117647058</v>
      </c>
      <c r="Q3242" s="3" t="str">
        <f t="shared" si="302"/>
        <v>theater</v>
      </c>
      <c r="R3242" t="str">
        <f t="shared" si="303"/>
        <v>plays</v>
      </c>
      <c r="S3242" s="13">
        <f t="shared" si="304"/>
        <v>42754.693842592591</v>
      </c>
      <c r="T3242" s="13">
        <f t="shared" si="305"/>
        <v>42782.958333333328</v>
      </c>
    </row>
    <row r="3243" spans="1:20" ht="64">
      <c r="A3243">
        <v>3241</v>
      </c>
      <c r="B3243" s="1" t="s">
        <v>3241</v>
      </c>
      <c r="C3243" s="1" t="s">
        <v>7351</v>
      </c>
      <c r="D3243" s="4">
        <v>8500</v>
      </c>
      <c r="E3243" s="4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3">
        <f t="shared" si="300"/>
        <v>1.1530588235294117</v>
      </c>
      <c r="P3243" s="5">
        <f t="shared" si="301"/>
        <v>58.688622754491021</v>
      </c>
      <c r="Q3243" s="3" t="str">
        <f t="shared" si="302"/>
        <v>theater</v>
      </c>
      <c r="R3243" t="str">
        <f t="shared" si="303"/>
        <v>plays</v>
      </c>
      <c r="S3243" s="13">
        <f t="shared" si="304"/>
        <v>41893.324884259258</v>
      </c>
      <c r="T3243" s="13">
        <f t="shared" si="305"/>
        <v>41926.290972222225</v>
      </c>
    </row>
    <row r="3244" spans="1:20" ht="32">
      <c r="A3244">
        <v>3242</v>
      </c>
      <c r="B3244" s="1" t="s">
        <v>3242</v>
      </c>
      <c r="C3244" s="1" t="s">
        <v>7352</v>
      </c>
      <c r="D3244" s="4">
        <v>10000</v>
      </c>
      <c r="E3244" s="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3">
        <f t="shared" si="300"/>
        <v>1.273042</v>
      </c>
      <c r="P3244" s="5">
        <f t="shared" si="301"/>
        <v>69.56513661202186</v>
      </c>
      <c r="Q3244" s="3" t="str">
        <f t="shared" si="302"/>
        <v>theater</v>
      </c>
      <c r="R3244" t="str">
        <f t="shared" si="303"/>
        <v>plays</v>
      </c>
      <c r="S3244" s="13">
        <f t="shared" si="304"/>
        <v>41871.755694444444</v>
      </c>
      <c r="T3244" s="13">
        <f t="shared" si="305"/>
        <v>41901.755694444444</v>
      </c>
    </row>
    <row r="3245" spans="1:20" ht="48">
      <c r="A3245">
        <v>3243</v>
      </c>
      <c r="B3245" s="1" t="s">
        <v>3243</v>
      </c>
      <c r="C3245" s="1" t="s">
        <v>7353</v>
      </c>
      <c r="D3245" s="4">
        <v>8000</v>
      </c>
      <c r="E3245" s="4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3">
        <f t="shared" si="300"/>
        <v>1.028375</v>
      </c>
      <c r="P3245" s="5">
        <f t="shared" si="301"/>
        <v>115.87323943661971</v>
      </c>
      <c r="Q3245" s="3" t="str">
        <f t="shared" si="302"/>
        <v>theater</v>
      </c>
      <c r="R3245" t="str">
        <f t="shared" si="303"/>
        <v>plays</v>
      </c>
      <c r="S3245" s="13">
        <f t="shared" si="304"/>
        <v>42262.096782407403</v>
      </c>
      <c r="T3245" s="13">
        <f t="shared" si="305"/>
        <v>42286</v>
      </c>
    </row>
    <row r="3246" spans="1:20" ht="48">
      <c r="A3246">
        <v>3244</v>
      </c>
      <c r="B3246" s="1" t="s">
        <v>3244</v>
      </c>
      <c r="C3246" s="1" t="s">
        <v>7354</v>
      </c>
      <c r="D3246" s="4">
        <v>1600</v>
      </c>
      <c r="E3246" s="4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3">
        <f t="shared" si="300"/>
        <v>1.0293749999999999</v>
      </c>
      <c r="P3246" s="5">
        <f t="shared" si="301"/>
        <v>23.869565217391305</v>
      </c>
      <c r="Q3246" s="3" t="str">
        <f t="shared" si="302"/>
        <v>theater</v>
      </c>
      <c r="R3246" t="str">
        <f t="shared" si="303"/>
        <v>plays</v>
      </c>
      <c r="S3246" s="13">
        <f t="shared" si="304"/>
        <v>42675.694236111114</v>
      </c>
      <c r="T3246" s="13">
        <f t="shared" si="305"/>
        <v>42705.735902777778</v>
      </c>
    </row>
    <row r="3247" spans="1:20" ht="48">
      <c r="A3247">
        <v>3245</v>
      </c>
      <c r="B3247" s="1" t="s">
        <v>3245</v>
      </c>
      <c r="C3247" s="1" t="s">
        <v>7355</v>
      </c>
      <c r="D3247" s="4">
        <v>21000</v>
      </c>
      <c r="E3247" s="4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3">
        <f t="shared" si="300"/>
        <v>1.043047619047619</v>
      </c>
      <c r="P3247" s="5">
        <f t="shared" si="301"/>
        <v>81.125925925925927</v>
      </c>
      <c r="Q3247" s="3" t="str">
        <f t="shared" si="302"/>
        <v>theater</v>
      </c>
      <c r="R3247" t="str">
        <f t="shared" si="303"/>
        <v>plays</v>
      </c>
      <c r="S3247" s="13">
        <f t="shared" si="304"/>
        <v>42135.60020833333</v>
      </c>
      <c r="T3247" s="13">
        <f t="shared" si="305"/>
        <v>42167.083333333328</v>
      </c>
    </row>
    <row r="3248" spans="1:20" ht="48">
      <c r="A3248">
        <v>3246</v>
      </c>
      <c r="B3248" s="1" t="s">
        <v>3246</v>
      </c>
      <c r="C3248" s="1" t="s">
        <v>7356</v>
      </c>
      <c r="D3248" s="4">
        <v>10000</v>
      </c>
      <c r="E3248" s="4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3">
        <f t="shared" si="300"/>
        <v>1.1122000000000001</v>
      </c>
      <c r="P3248" s="5">
        <f t="shared" si="301"/>
        <v>57.626943005181346</v>
      </c>
      <c r="Q3248" s="3" t="str">
        <f t="shared" si="302"/>
        <v>theater</v>
      </c>
      <c r="R3248" t="str">
        <f t="shared" si="303"/>
        <v>plays</v>
      </c>
      <c r="S3248" s="13">
        <f t="shared" si="304"/>
        <v>42230.472222222219</v>
      </c>
      <c r="T3248" s="13">
        <f t="shared" si="305"/>
        <v>42259.165972222225</v>
      </c>
    </row>
    <row r="3249" spans="1:20" ht="48">
      <c r="A3249">
        <v>3247</v>
      </c>
      <c r="B3249" s="1" t="s">
        <v>3247</v>
      </c>
      <c r="C3249" s="1" t="s">
        <v>7357</v>
      </c>
      <c r="D3249" s="4">
        <v>2500</v>
      </c>
      <c r="E3249" s="4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3">
        <f t="shared" si="300"/>
        <v>1.0586</v>
      </c>
      <c r="P3249" s="5">
        <f t="shared" si="301"/>
        <v>46.429824561403507</v>
      </c>
      <c r="Q3249" s="3" t="str">
        <f t="shared" si="302"/>
        <v>theater</v>
      </c>
      <c r="R3249" t="str">
        <f t="shared" si="303"/>
        <v>plays</v>
      </c>
      <c r="S3249" s="13">
        <f t="shared" si="304"/>
        <v>42167.434166666666</v>
      </c>
      <c r="T3249" s="13">
        <f t="shared" si="305"/>
        <v>42197.434166666666</v>
      </c>
    </row>
    <row r="3250" spans="1:20" ht="32">
      <c r="A3250">
        <v>3248</v>
      </c>
      <c r="B3250" s="1" t="s">
        <v>3248</v>
      </c>
      <c r="C3250" s="1" t="s">
        <v>7358</v>
      </c>
      <c r="D3250" s="4">
        <v>12000</v>
      </c>
      <c r="E3250" s="4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3">
        <f t="shared" si="300"/>
        <v>1.0079166666666666</v>
      </c>
      <c r="P3250" s="5">
        <f t="shared" si="301"/>
        <v>60.475000000000001</v>
      </c>
      <c r="Q3250" s="3" t="str">
        <f t="shared" si="302"/>
        <v>theater</v>
      </c>
      <c r="R3250" t="str">
        <f t="shared" si="303"/>
        <v>plays</v>
      </c>
      <c r="S3250" s="13">
        <f t="shared" si="304"/>
        <v>42068.888391203705</v>
      </c>
      <c r="T3250" s="13">
        <f t="shared" si="305"/>
        <v>42098.846724537041</v>
      </c>
    </row>
    <row r="3251" spans="1:20" ht="48">
      <c r="A3251">
        <v>3249</v>
      </c>
      <c r="B3251" s="1" t="s">
        <v>3249</v>
      </c>
      <c r="C3251" s="1" t="s">
        <v>7359</v>
      </c>
      <c r="D3251" s="4">
        <v>5500</v>
      </c>
      <c r="E3251" s="4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3">
        <f t="shared" si="300"/>
        <v>1.0492727272727274</v>
      </c>
      <c r="P3251" s="5">
        <f t="shared" si="301"/>
        <v>65.579545454545453</v>
      </c>
      <c r="Q3251" s="3" t="str">
        <f t="shared" si="302"/>
        <v>theater</v>
      </c>
      <c r="R3251" t="str">
        <f t="shared" si="303"/>
        <v>plays</v>
      </c>
      <c r="S3251" s="13">
        <f t="shared" si="304"/>
        <v>42145.746689814812</v>
      </c>
      <c r="T3251" s="13">
        <f t="shared" si="305"/>
        <v>42175.746689814812</v>
      </c>
    </row>
    <row r="3252" spans="1:20" ht="48">
      <c r="A3252">
        <v>3250</v>
      </c>
      <c r="B3252" s="1" t="s">
        <v>3250</v>
      </c>
      <c r="C3252" s="1" t="s">
        <v>7360</v>
      </c>
      <c r="D3252" s="4">
        <v>25000</v>
      </c>
      <c r="E3252" s="4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3">
        <f t="shared" si="300"/>
        <v>1.01552</v>
      </c>
      <c r="P3252" s="5">
        <f t="shared" si="301"/>
        <v>119.1924882629108</v>
      </c>
      <c r="Q3252" s="3" t="str">
        <f t="shared" si="302"/>
        <v>theater</v>
      </c>
      <c r="R3252" t="str">
        <f t="shared" si="303"/>
        <v>plays</v>
      </c>
      <c r="S3252" s="13">
        <f t="shared" si="304"/>
        <v>41918.742175925923</v>
      </c>
      <c r="T3252" s="13">
        <f t="shared" si="305"/>
        <v>41948.783842592595</v>
      </c>
    </row>
    <row r="3253" spans="1:20" ht="48">
      <c r="A3253">
        <v>3251</v>
      </c>
      <c r="B3253" s="1" t="s">
        <v>3251</v>
      </c>
      <c r="C3253" s="1" t="s">
        <v>7361</v>
      </c>
      <c r="D3253" s="4">
        <v>1500</v>
      </c>
      <c r="E3253" s="4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3">
        <f t="shared" si="300"/>
        <v>1.1073333333333333</v>
      </c>
      <c r="P3253" s="5">
        <f t="shared" si="301"/>
        <v>83.05</v>
      </c>
      <c r="Q3253" s="3" t="str">
        <f t="shared" si="302"/>
        <v>theater</v>
      </c>
      <c r="R3253" t="str">
        <f t="shared" si="303"/>
        <v>plays</v>
      </c>
      <c r="S3253" s="13">
        <f t="shared" si="304"/>
        <v>42146.731087962966</v>
      </c>
      <c r="T3253" s="13">
        <f t="shared" si="305"/>
        <v>42176.731087962966</v>
      </c>
    </row>
    <row r="3254" spans="1:20" ht="32">
      <c r="A3254">
        <v>3252</v>
      </c>
      <c r="B3254" s="1" t="s">
        <v>3252</v>
      </c>
      <c r="C3254" s="1" t="s">
        <v>7362</v>
      </c>
      <c r="D3254" s="4">
        <v>2250</v>
      </c>
      <c r="E3254" s="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3">
        <f t="shared" si="300"/>
        <v>1.2782222222222221</v>
      </c>
      <c r="P3254" s="5">
        <f t="shared" si="301"/>
        <v>57.52</v>
      </c>
      <c r="Q3254" s="3" t="str">
        <f t="shared" si="302"/>
        <v>theater</v>
      </c>
      <c r="R3254" t="str">
        <f t="shared" si="303"/>
        <v>plays</v>
      </c>
      <c r="S3254" s="13">
        <f t="shared" si="304"/>
        <v>42590.472685185188</v>
      </c>
      <c r="T3254" s="13">
        <f t="shared" si="305"/>
        <v>42620.472685185188</v>
      </c>
    </row>
    <row r="3255" spans="1:20" ht="48">
      <c r="A3255">
        <v>3253</v>
      </c>
      <c r="B3255" s="1" t="s">
        <v>3253</v>
      </c>
      <c r="C3255" s="1" t="s">
        <v>7363</v>
      </c>
      <c r="D3255" s="4">
        <v>20000</v>
      </c>
      <c r="E3255" s="4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3">
        <f t="shared" si="300"/>
        <v>1.0182500000000001</v>
      </c>
      <c r="P3255" s="5">
        <f t="shared" si="301"/>
        <v>177.08695652173913</v>
      </c>
      <c r="Q3255" s="3" t="str">
        <f t="shared" si="302"/>
        <v>theater</v>
      </c>
      <c r="R3255" t="str">
        <f t="shared" si="303"/>
        <v>plays</v>
      </c>
      <c r="S3255" s="13">
        <f t="shared" si="304"/>
        <v>42602.576712962968</v>
      </c>
      <c r="T3255" s="13">
        <f t="shared" si="305"/>
        <v>42621.15625</v>
      </c>
    </row>
    <row r="3256" spans="1:20" ht="48">
      <c r="A3256">
        <v>3254</v>
      </c>
      <c r="B3256" s="1" t="s">
        <v>3254</v>
      </c>
      <c r="C3256" s="1" t="s">
        <v>7364</v>
      </c>
      <c r="D3256" s="4">
        <v>13000</v>
      </c>
      <c r="E3256" s="4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3">
        <f t="shared" si="300"/>
        <v>1.012576923076923</v>
      </c>
      <c r="P3256" s="5">
        <f t="shared" si="301"/>
        <v>70.771505376344081</v>
      </c>
      <c r="Q3256" s="3" t="str">
        <f t="shared" si="302"/>
        <v>theater</v>
      </c>
      <c r="R3256" t="str">
        <f t="shared" si="303"/>
        <v>plays</v>
      </c>
      <c r="S3256" s="13">
        <f t="shared" si="304"/>
        <v>42059.085752314815</v>
      </c>
      <c r="T3256" s="13">
        <f t="shared" si="305"/>
        <v>42089.044085648144</v>
      </c>
    </row>
    <row r="3257" spans="1:20" ht="48">
      <c r="A3257">
        <v>3255</v>
      </c>
      <c r="B3257" s="1" t="s">
        <v>3255</v>
      </c>
      <c r="C3257" s="1" t="s">
        <v>7365</v>
      </c>
      <c r="D3257" s="4">
        <v>300</v>
      </c>
      <c r="E3257" s="4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3">
        <f t="shared" si="300"/>
        <v>1.75</v>
      </c>
      <c r="P3257" s="5">
        <f t="shared" si="301"/>
        <v>29.166666666666668</v>
      </c>
      <c r="Q3257" s="3" t="str">
        <f t="shared" si="302"/>
        <v>theater</v>
      </c>
      <c r="R3257" t="str">
        <f t="shared" si="303"/>
        <v>plays</v>
      </c>
      <c r="S3257" s="13">
        <f t="shared" si="304"/>
        <v>41889.768229166664</v>
      </c>
      <c r="T3257" s="13">
        <f t="shared" si="305"/>
        <v>41919.768229166664</v>
      </c>
    </row>
    <row r="3258" spans="1:20" ht="48">
      <c r="A3258">
        <v>3256</v>
      </c>
      <c r="B3258" s="1" t="s">
        <v>3256</v>
      </c>
      <c r="C3258" s="1" t="s">
        <v>7366</v>
      </c>
      <c r="D3258" s="4">
        <v>10000</v>
      </c>
      <c r="E3258" s="4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3">
        <f t="shared" si="300"/>
        <v>1.2806</v>
      </c>
      <c r="P3258" s="5">
        <f t="shared" si="301"/>
        <v>72.76136363636364</v>
      </c>
      <c r="Q3258" s="3" t="str">
        <f t="shared" si="302"/>
        <v>theater</v>
      </c>
      <c r="R3258" t="str">
        <f t="shared" si="303"/>
        <v>plays</v>
      </c>
      <c r="S3258" s="13">
        <f t="shared" si="304"/>
        <v>42144.573807870373</v>
      </c>
      <c r="T3258" s="13">
        <f t="shared" si="305"/>
        <v>42166.165972222225</v>
      </c>
    </row>
    <row r="3259" spans="1:20" ht="48">
      <c r="A3259">
        <v>3257</v>
      </c>
      <c r="B3259" s="1" t="s">
        <v>3257</v>
      </c>
      <c r="C3259" s="1" t="s">
        <v>7367</v>
      </c>
      <c r="D3259" s="4">
        <v>2000</v>
      </c>
      <c r="E3259" s="4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3">
        <f t="shared" si="300"/>
        <v>1.0629949999999999</v>
      </c>
      <c r="P3259" s="5">
        <f t="shared" si="301"/>
        <v>51.853414634146333</v>
      </c>
      <c r="Q3259" s="3" t="str">
        <f t="shared" si="302"/>
        <v>theater</v>
      </c>
      <c r="R3259" t="str">
        <f t="shared" si="303"/>
        <v>plays</v>
      </c>
      <c r="S3259" s="13">
        <f t="shared" si="304"/>
        <v>42758.559629629628</v>
      </c>
      <c r="T3259" s="13">
        <f t="shared" si="305"/>
        <v>42788.559629629628</v>
      </c>
    </row>
    <row r="3260" spans="1:20" ht="32">
      <c r="A3260">
        <v>3258</v>
      </c>
      <c r="B3260" s="1" t="s">
        <v>3258</v>
      </c>
      <c r="C3260" s="1" t="s">
        <v>7368</v>
      </c>
      <c r="D3260" s="4">
        <v>7000</v>
      </c>
      <c r="E3260" s="4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3">
        <f t="shared" si="300"/>
        <v>1.052142857142857</v>
      </c>
      <c r="P3260" s="5">
        <f t="shared" si="301"/>
        <v>98.2</v>
      </c>
      <c r="Q3260" s="3" t="str">
        <f t="shared" si="302"/>
        <v>theater</v>
      </c>
      <c r="R3260" t="str">
        <f t="shared" si="303"/>
        <v>plays</v>
      </c>
      <c r="S3260" s="13">
        <f t="shared" si="304"/>
        <v>41982.887280092589</v>
      </c>
      <c r="T3260" s="13">
        <f t="shared" si="305"/>
        <v>42012.887280092589</v>
      </c>
    </row>
    <row r="3261" spans="1:20" ht="48">
      <c r="A3261">
        <v>3259</v>
      </c>
      <c r="B3261" s="1" t="s">
        <v>3259</v>
      </c>
      <c r="C3261" s="1" t="s">
        <v>7369</v>
      </c>
      <c r="D3261" s="4">
        <v>23000</v>
      </c>
      <c r="E3261" s="4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3">
        <f t="shared" si="300"/>
        <v>1.0616782608695652</v>
      </c>
      <c r="P3261" s="5">
        <f t="shared" si="301"/>
        <v>251.7381443298969</v>
      </c>
      <c r="Q3261" s="3" t="str">
        <f t="shared" si="302"/>
        <v>theater</v>
      </c>
      <c r="R3261" t="str">
        <f t="shared" si="303"/>
        <v>plays</v>
      </c>
      <c r="S3261" s="13">
        <f t="shared" si="304"/>
        <v>42614.760937500003</v>
      </c>
      <c r="T3261" s="13">
        <f t="shared" si="305"/>
        <v>42644.165972222225</v>
      </c>
    </row>
    <row r="3262" spans="1:20" ht="48">
      <c r="A3262">
        <v>3260</v>
      </c>
      <c r="B3262" s="1" t="s">
        <v>3260</v>
      </c>
      <c r="C3262" s="1" t="s">
        <v>7370</v>
      </c>
      <c r="D3262" s="4">
        <v>5000</v>
      </c>
      <c r="E3262" s="4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3">
        <f t="shared" si="300"/>
        <v>1.0924</v>
      </c>
      <c r="P3262" s="5">
        <f t="shared" si="301"/>
        <v>74.821917808219183</v>
      </c>
      <c r="Q3262" s="3" t="str">
        <f t="shared" si="302"/>
        <v>theater</v>
      </c>
      <c r="R3262" t="str">
        <f t="shared" si="303"/>
        <v>plays</v>
      </c>
      <c r="S3262" s="13">
        <f t="shared" si="304"/>
        <v>42303.672662037032</v>
      </c>
      <c r="T3262" s="13">
        <f t="shared" si="305"/>
        <v>42338.714328703703</v>
      </c>
    </row>
    <row r="3263" spans="1:20" ht="48">
      <c r="A3263">
        <v>3261</v>
      </c>
      <c r="B3263" s="1" t="s">
        <v>3261</v>
      </c>
      <c r="C3263" s="1" t="s">
        <v>7371</v>
      </c>
      <c r="D3263" s="4">
        <v>3300</v>
      </c>
      <c r="E3263" s="4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3">
        <f t="shared" si="300"/>
        <v>1.0045454545454546</v>
      </c>
      <c r="P3263" s="5">
        <f t="shared" si="301"/>
        <v>67.65306122448979</v>
      </c>
      <c r="Q3263" s="3" t="str">
        <f t="shared" si="302"/>
        <v>theater</v>
      </c>
      <c r="R3263" t="str">
        <f t="shared" si="303"/>
        <v>plays</v>
      </c>
      <c r="S3263" s="13">
        <f t="shared" si="304"/>
        <v>42171.725416666668</v>
      </c>
      <c r="T3263" s="13">
        <f t="shared" si="305"/>
        <v>42201.725416666668</v>
      </c>
    </row>
    <row r="3264" spans="1:20" ht="32">
      <c r="A3264">
        <v>3262</v>
      </c>
      <c r="B3264" s="1" t="s">
        <v>3262</v>
      </c>
      <c r="C3264" s="1" t="s">
        <v>7372</v>
      </c>
      <c r="D3264" s="4">
        <v>12200</v>
      </c>
      <c r="E3264" s="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3">
        <f t="shared" si="300"/>
        <v>1.0304098360655738</v>
      </c>
      <c r="P3264" s="5">
        <f t="shared" si="301"/>
        <v>93.81343283582089</v>
      </c>
      <c r="Q3264" s="3" t="str">
        <f t="shared" si="302"/>
        <v>theater</v>
      </c>
      <c r="R3264" t="str">
        <f t="shared" si="303"/>
        <v>plays</v>
      </c>
      <c r="S3264" s="13">
        <f t="shared" si="304"/>
        <v>41964.315532407403</v>
      </c>
      <c r="T3264" s="13">
        <f t="shared" si="305"/>
        <v>41995.166666666672</v>
      </c>
    </row>
    <row r="3265" spans="1:20" ht="32">
      <c r="A3265">
        <v>3263</v>
      </c>
      <c r="B3265" s="1" t="s">
        <v>3263</v>
      </c>
      <c r="C3265" s="1" t="s">
        <v>7373</v>
      </c>
      <c r="D3265" s="4">
        <v>2500</v>
      </c>
      <c r="E3265" s="4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3">
        <f t="shared" si="300"/>
        <v>1.121664</v>
      </c>
      <c r="P3265" s="5">
        <f t="shared" si="301"/>
        <v>41.237647058823526</v>
      </c>
      <c r="Q3265" s="3" t="str">
        <f t="shared" si="302"/>
        <v>theater</v>
      </c>
      <c r="R3265" t="str">
        <f t="shared" si="303"/>
        <v>plays</v>
      </c>
      <c r="S3265" s="13">
        <f t="shared" si="304"/>
        <v>42284.516064814816</v>
      </c>
      <c r="T3265" s="13">
        <f t="shared" si="305"/>
        <v>42307.875</v>
      </c>
    </row>
    <row r="3266" spans="1:20" ht="32">
      <c r="A3266">
        <v>3264</v>
      </c>
      <c r="B3266" s="1" t="s">
        <v>3264</v>
      </c>
      <c r="C3266" s="1" t="s">
        <v>7374</v>
      </c>
      <c r="D3266" s="4">
        <v>2500</v>
      </c>
      <c r="E3266" s="4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3">
        <f t="shared" si="300"/>
        <v>1.03</v>
      </c>
      <c r="P3266" s="5">
        <f t="shared" si="301"/>
        <v>52.551020408163268</v>
      </c>
      <c r="Q3266" s="3" t="str">
        <f t="shared" si="302"/>
        <v>theater</v>
      </c>
      <c r="R3266" t="str">
        <f t="shared" si="303"/>
        <v>plays</v>
      </c>
      <c r="S3266" s="13">
        <f t="shared" si="304"/>
        <v>42016.800208333334</v>
      </c>
      <c r="T3266" s="13">
        <f t="shared" si="305"/>
        <v>42032.916666666672</v>
      </c>
    </row>
    <row r="3267" spans="1:20" ht="48">
      <c r="A3267">
        <v>3265</v>
      </c>
      <c r="B3267" s="1" t="s">
        <v>3265</v>
      </c>
      <c r="C3267" s="1" t="s">
        <v>7375</v>
      </c>
      <c r="D3267" s="4">
        <v>2700</v>
      </c>
      <c r="E3267" s="4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3">
        <f t="shared" ref="O3267:O3330" si="306">E3267/D3267</f>
        <v>1.64</v>
      </c>
      <c r="P3267" s="5">
        <f t="shared" ref="P3267:P3330" si="307">E3267/L3267</f>
        <v>70.285714285714292</v>
      </c>
      <c r="Q3267" s="3" t="str">
        <f t="shared" ref="Q3267:Q3330" si="308">LEFT(N3267,SEARCH("/",N3267)-1)</f>
        <v>theater</v>
      </c>
      <c r="R3267" t="str">
        <f t="shared" ref="R3267:R3330" si="309">RIGHT(N3267,LEN(N3267)-SEARCH("/",N3267))</f>
        <v>plays</v>
      </c>
      <c r="S3267" s="13">
        <f t="shared" ref="S3267:S3330" si="310">(((J3267/60)/60)/24)+DATE(1970,1,1)</f>
        <v>42311.711979166663</v>
      </c>
      <c r="T3267" s="13">
        <f t="shared" ref="T3267:T3330" si="311">(((I3267/60)/60)/24)+DATE(1970,1,1)</f>
        <v>42341.708333333328</v>
      </c>
    </row>
    <row r="3268" spans="1:20" ht="48">
      <c r="A3268">
        <v>3266</v>
      </c>
      <c r="B3268" s="1" t="s">
        <v>3266</v>
      </c>
      <c r="C3268" s="1" t="s">
        <v>7376</v>
      </c>
      <c r="D3268" s="4">
        <v>6000</v>
      </c>
      <c r="E3268" s="4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3">
        <f t="shared" si="306"/>
        <v>1.3128333333333333</v>
      </c>
      <c r="P3268" s="5">
        <f t="shared" si="307"/>
        <v>48.325153374233132</v>
      </c>
      <c r="Q3268" s="3" t="str">
        <f t="shared" si="308"/>
        <v>theater</v>
      </c>
      <c r="R3268" t="str">
        <f t="shared" si="309"/>
        <v>plays</v>
      </c>
      <c r="S3268" s="13">
        <f t="shared" si="310"/>
        <v>42136.536134259266</v>
      </c>
      <c r="T3268" s="13">
        <f t="shared" si="311"/>
        <v>42167.875</v>
      </c>
    </row>
    <row r="3269" spans="1:20" ht="48">
      <c r="A3269">
        <v>3267</v>
      </c>
      <c r="B3269" s="1" t="s">
        <v>3267</v>
      </c>
      <c r="C3269" s="1" t="s">
        <v>7377</v>
      </c>
      <c r="D3269" s="4">
        <v>15000</v>
      </c>
      <c r="E3269" s="4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3">
        <f t="shared" si="306"/>
        <v>1.0209999999999999</v>
      </c>
      <c r="P3269" s="5">
        <f t="shared" si="307"/>
        <v>53.177083333333336</v>
      </c>
      <c r="Q3269" s="3" t="str">
        <f t="shared" si="308"/>
        <v>theater</v>
      </c>
      <c r="R3269" t="str">
        <f t="shared" si="309"/>
        <v>plays</v>
      </c>
      <c r="S3269" s="13">
        <f t="shared" si="310"/>
        <v>42172.757638888885</v>
      </c>
      <c r="T3269" s="13">
        <f t="shared" si="311"/>
        <v>42202.757638888885</v>
      </c>
    </row>
    <row r="3270" spans="1:20" ht="48">
      <c r="A3270">
        <v>3268</v>
      </c>
      <c r="B3270" s="1" t="s">
        <v>3268</v>
      </c>
      <c r="C3270" s="1" t="s">
        <v>7378</v>
      </c>
      <c r="D3270" s="4">
        <v>2000</v>
      </c>
      <c r="E3270" s="4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3">
        <f t="shared" si="306"/>
        <v>1.28</v>
      </c>
      <c r="P3270" s="5">
        <f t="shared" si="307"/>
        <v>60.952380952380949</v>
      </c>
      <c r="Q3270" s="3" t="str">
        <f t="shared" si="308"/>
        <v>theater</v>
      </c>
      <c r="R3270" t="str">
        <f t="shared" si="309"/>
        <v>plays</v>
      </c>
      <c r="S3270" s="13">
        <f t="shared" si="310"/>
        <v>42590.90425925926</v>
      </c>
      <c r="T3270" s="13">
        <f t="shared" si="311"/>
        <v>42606.90425925926</v>
      </c>
    </row>
    <row r="3271" spans="1:20" ht="48">
      <c r="A3271">
        <v>3269</v>
      </c>
      <c r="B3271" s="1" t="s">
        <v>3269</v>
      </c>
      <c r="C3271" s="1" t="s">
        <v>7379</v>
      </c>
      <c r="D3271" s="4">
        <v>8000</v>
      </c>
      <c r="E3271" s="4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3">
        <f t="shared" si="306"/>
        <v>1.0149999999999999</v>
      </c>
      <c r="P3271" s="5">
        <f t="shared" si="307"/>
        <v>116</v>
      </c>
      <c r="Q3271" s="3" t="str">
        <f t="shared" si="308"/>
        <v>theater</v>
      </c>
      <c r="R3271" t="str">
        <f t="shared" si="309"/>
        <v>plays</v>
      </c>
      <c r="S3271" s="13">
        <f t="shared" si="310"/>
        <v>42137.395798611105</v>
      </c>
      <c r="T3271" s="13">
        <f t="shared" si="311"/>
        <v>42171.458333333328</v>
      </c>
    </row>
    <row r="3272" spans="1:20" ht="48">
      <c r="A3272">
        <v>3270</v>
      </c>
      <c r="B3272" s="1" t="s">
        <v>3270</v>
      </c>
      <c r="C3272" s="1" t="s">
        <v>7380</v>
      </c>
      <c r="D3272" s="4">
        <v>1800</v>
      </c>
      <c r="E3272" s="4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3">
        <f t="shared" si="306"/>
        <v>1.0166666666666666</v>
      </c>
      <c r="P3272" s="5">
        <f t="shared" si="307"/>
        <v>61</v>
      </c>
      <c r="Q3272" s="3" t="str">
        <f t="shared" si="308"/>
        <v>theater</v>
      </c>
      <c r="R3272" t="str">
        <f t="shared" si="309"/>
        <v>plays</v>
      </c>
      <c r="S3272" s="13">
        <f t="shared" si="310"/>
        <v>42167.533159722225</v>
      </c>
      <c r="T3272" s="13">
        <f t="shared" si="311"/>
        <v>42197.533159722225</v>
      </c>
    </row>
    <row r="3273" spans="1:20" ht="16">
      <c r="A3273">
        <v>3271</v>
      </c>
      <c r="B3273" s="1" t="s">
        <v>3271</v>
      </c>
      <c r="C3273" s="1" t="s">
        <v>7381</v>
      </c>
      <c r="D3273" s="4">
        <v>1500</v>
      </c>
      <c r="E3273" s="4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3">
        <f t="shared" si="306"/>
        <v>1.3</v>
      </c>
      <c r="P3273" s="5">
        <f t="shared" si="307"/>
        <v>38.235294117647058</v>
      </c>
      <c r="Q3273" s="3" t="str">
        <f t="shared" si="308"/>
        <v>theater</v>
      </c>
      <c r="R3273" t="str">
        <f t="shared" si="309"/>
        <v>plays</v>
      </c>
      <c r="S3273" s="13">
        <f t="shared" si="310"/>
        <v>41915.437210648146</v>
      </c>
      <c r="T3273" s="13">
        <f t="shared" si="311"/>
        <v>41945.478877314818</v>
      </c>
    </row>
    <row r="3274" spans="1:20" ht="48">
      <c r="A3274">
        <v>3272</v>
      </c>
      <c r="B3274" s="1" t="s">
        <v>3272</v>
      </c>
      <c r="C3274" s="1" t="s">
        <v>7382</v>
      </c>
      <c r="D3274" s="4">
        <v>10000</v>
      </c>
      <c r="E3274" s="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3">
        <f t="shared" si="306"/>
        <v>1.5443</v>
      </c>
      <c r="P3274" s="5">
        <f t="shared" si="307"/>
        <v>106.50344827586207</v>
      </c>
      <c r="Q3274" s="3" t="str">
        <f t="shared" si="308"/>
        <v>theater</v>
      </c>
      <c r="R3274" t="str">
        <f t="shared" si="309"/>
        <v>plays</v>
      </c>
      <c r="S3274" s="13">
        <f t="shared" si="310"/>
        <v>42284.500104166669</v>
      </c>
      <c r="T3274" s="13">
        <f t="shared" si="311"/>
        <v>42314.541770833333</v>
      </c>
    </row>
    <row r="3275" spans="1:20" ht="48">
      <c r="A3275">
        <v>3273</v>
      </c>
      <c r="B3275" s="1" t="s">
        <v>3273</v>
      </c>
      <c r="C3275" s="1" t="s">
        <v>7383</v>
      </c>
      <c r="D3275" s="4">
        <v>4000</v>
      </c>
      <c r="E3275" s="4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3">
        <f t="shared" si="306"/>
        <v>1.0740000000000001</v>
      </c>
      <c r="P3275" s="5">
        <f t="shared" si="307"/>
        <v>204.57142857142858</v>
      </c>
      <c r="Q3275" s="3" t="str">
        <f t="shared" si="308"/>
        <v>theater</v>
      </c>
      <c r="R3275" t="str">
        <f t="shared" si="309"/>
        <v>plays</v>
      </c>
      <c r="S3275" s="13">
        <f t="shared" si="310"/>
        <v>42611.801412037035</v>
      </c>
      <c r="T3275" s="13">
        <f t="shared" si="311"/>
        <v>42627.791666666672</v>
      </c>
    </row>
    <row r="3276" spans="1:20" ht="48">
      <c r="A3276">
        <v>3274</v>
      </c>
      <c r="B3276" s="1" t="s">
        <v>3274</v>
      </c>
      <c r="C3276" s="1" t="s">
        <v>7384</v>
      </c>
      <c r="D3276" s="4">
        <v>15500</v>
      </c>
      <c r="E3276" s="4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3">
        <f t="shared" si="306"/>
        <v>1.0132258064516129</v>
      </c>
      <c r="P3276" s="5">
        <f t="shared" si="307"/>
        <v>54.912587412587413</v>
      </c>
      <c r="Q3276" s="3" t="str">
        <f t="shared" si="308"/>
        <v>theater</v>
      </c>
      <c r="R3276" t="str">
        <f t="shared" si="309"/>
        <v>plays</v>
      </c>
      <c r="S3276" s="13">
        <f t="shared" si="310"/>
        <v>42400.704537037032</v>
      </c>
      <c r="T3276" s="13">
        <f t="shared" si="311"/>
        <v>42444.875</v>
      </c>
    </row>
    <row r="3277" spans="1:20" ht="48">
      <c r="A3277">
        <v>3275</v>
      </c>
      <c r="B3277" s="1" t="s">
        <v>3275</v>
      </c>
      <c r="C3277" s="1" t="s">
        <v>7385</v>
      </c>
      <c r="D3277" s="4">
        <v>1800</v>
      </c>
      <c r="E3277" s="4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3">
        <f t="shared" si="306"/>
        <v>1.0027777777777778</v>
      </c>
      <c r="P3277" s="5">
        <f t="shared" si="307"/>
        <v>150.41666666666666</v>
      </c>
      <c r="Q3277" s="3" t="str">
        <f t="shared" si="308"/>
        <v>theater</v>
      </c>
      <c r="R3277" t="str">
        <f t="shared" si="309"/>
        <v>plays</v>
      </c>
      <c r="S3277" s="13">
        <f t="shared" si="310"/>
        <v>42017.88045138889</v>
      </c>
      <c r="T3277" s="13">
        <f t="shared" si="311"/>
        <v>42044.1875</v>
      </c>
    </row>
    <row r="3278" spans="1:20" ht="48">
      <c r="A3278">
        <v>3276</v>
      </c>
      <c r="B3278" s="1" t="s">
        <v>3276</v>
      </c>
      <c r="C3278" s="1" t="s">
        <v>7386</v>
      </c>
      <c r="D3278" s="4">
        <v>4500</v>
      </c>
      <c r="E3278" s="4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3">
        <f t="shared" si="306"/>
        <v>1.1684444444444444</v>
      </c>
      <c r="P3278" s="5">
        <f t="shared" si="307"/>
        <v>52.58</v>
      </c>
      <c r="Q3278" s="3" t="str">
        <f t="shared" si="308"/>
        <v>theater</v>
      </c>
      <c r="R3278" t="str">
        <f t="shared" si="309"/>
        <v>plays</v>
      </c>
      <c r="S3278" s="13">
        <f t="shared" si="310"/>
        <v>42426.949988425928</v>
      </c>
      <c r="T3278" s="13">
        <f t="shared" si="311"/>
        <v>42461.165972222225</v>
      </c>
    </row>
    <row r="3279" spans="1:20" ht="48">
      <c r="A3279">
        <v>3277</v>
      </c>
      <c r="B3279" s="1" t="s">
        <v>3277</v>
      </c>
      <c r="C3279" s="1" t="s">
        <v>7387</v>
      </c>
      <c r="D3279" s="4">
        <v>5000</v>
      </c>
      <c r="E3279" s="4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3">
        <f t="shared" si="306"/>
        <v>1.0860000000000001</v>
      </c>
      <c r="P3279" s="5">
        <f t="shared" si="307"/>
        <v>54.3</v>
      </c>
      <c r="Q3279" s="3" t="str">
        <f t="shared" si="308"/>
        <v>theater</v>
      </c>
      <c r="R3279" t="str">
        <f t="shared" si="309"/>
        <v>plays</v>
      </c>
      <c r="S3279" s="13">
        <f t="shared" si="310"/>
        <v>41931.682939814818</v>
      </c>
      <c r="T3279" s="13">
        <f t="shared" si="311"/>
        <v>41961.724606481483</v>
      </c>
    </row>
    <row r="3280" spans="1:20" ht="48">
      <c r="A3280">
        <v>3278</v>
      </c>
      <c r="B3280" s="1" t="s">
        <v>3278</v>
      </c>
      <c r="C3280" s="1" t="s">
        <v>7388</v>
      </c>
      <c r="D3280" s="4">
        <v>2500</v>
      </c>
      <c r="E3280" s="4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3">
        <f t="shared" si="306"/>
        <v>1.034</v>
      </c>
      <c r="P3280" s="5">
        <f t="shared" si="307"/>
        <v>76.029411764705884</v>
      </c>
      <c r="Q3280" s="3" t="str">
        <f t="shared" si="308"/>
        <v>theater</v>
      </c>
      <c r="R3280" t="str">
        <f t="shared" si="309"/>
        <v>plays</v>
      </c>
      <c r="S3280" s="13">
        <f t="shared" si="310"/>
        <v>42124.848414351851</v>
      </c>
      <c r="T3280" s="13">
        <f t="shared" si="311"/>
        <v>42154.848414351851</v>
      </c>
    </row>
    <row r="3281" spans="1:20" ht="48">
      <c r="A3281">
        <v>3279</v>
      </c>
      <c r="B3281" s="1" t="s">
        <v>3279</v>
      </c>
      <c r="C3281" s="1" t="s">
        <v>7389</v>
      </c>
      <c r="D3281" s="4">
        <v>5800</v>
      </c>
      <c r="E3281" s="4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3">
        <f t="shared" si="306"/>
        <v>1.1427586206896552</v>
      </c>
      <c r="P3281" s="5">
        <f t="shared" si="307"/>
        <v>105.2063492063492</v>
      </c>
      <c r="Q3281" s="3" t="str">
        <f t="shared" si="308"/>
        <v>theater</v>
      </c>
      <c r="R3281" t="str">
        <f t="shared" si="309"/>
        <v>plays</v>
      </c>
      <c r="S3281" s="13">
        <f t="shared" si="310"/>
        <v>42431.102534722217</v>
      </c>
      <c r="T3281" s="13">
        <f t="shared" si="311"/>
        <v>42461.06086805556</v>
      </c>
    </row>
    <row r="3282" spans="1:20" ht="48">
      <c r="A3282">
        <v>3280</v>
      </c>
      <c r="B3282" s="1" t="s">
        <v>3280</v>
      </c>
      <c r="C3282" s="1" t="s">
        <v>7390</v>
      </c>
      <c r="D3282" s="4">
        <v>2000</v>
      </c>
      <c r="E3282" s="4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3">
        <f t="shared" si="306"/>
        <v>1.03</v>
      </c>
      <c r="P3282" s="5">
        <f t="shared" si="307"/>
        <v>68.666666666666671</v>
      </c>
      <c r="Q3282" s="3" t="str">
        <f t="shared" si="308"/>
        <v>theater</v>
      </c>
      <c r="R3282" t="str">
        <f t="shared" si="309"/>
        <v>plays</v>
      </c>
      <c r="S3282" s="13">
        <f t="shared" si="310"/>
        <v>42121.756921296299</v>
      </c>
      <c r="T3282" s="13">
        <f t="shared" si="311"/>
        <v>42156.208333333328</v>
      </c>
    </row>
    <row r="3283" spans="1:20" ht="32">
      <c r="A3283">
        <v>3281</v>
      </c>
      <c r="B3283" s="1" t="s">
        <v>3281</v>
      </c>
      <c r="C3283" s="1" t="s">
        <v>7391</v>
      </c>
      <c r="D3283" s="4">
        <v>5000</v>
      </c>
      <c r="E3283" s="4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3">
        <f t="shared" si="306"/>
        <v>1.216</v>
      </c>
      <c r="P3283" s="5">
        <f t="shared" si="307"/>
        <v>129.36170212765958</v>
      </c>
      <c r="Q3283" s="3" t="str">
        <f t="shared" si="308"/>
        <v>theater</v>
      </c>
      <c r="R3283" t="str">
        <f t="shared" si="309"/>
        <v>plays</v>
      </c>
      <c r="S3283" s="13">
        <f t="shared" si="310"/>
        <v>42219.019733796296</v>
      </c>
      <c r="T3283" s="13">
        <f t="shared" si="311"/>
        <v>42249.019733796296</v>
      </c>
    </row>
    <row r="3284" spans="1:20" ht="48">
      <c r="A3284">
        <v>3282</v>
      </c>
      <c r="B3284" s="1" t="s">
        <v>3282</v>
      </c>
      <c r="C3284" s="1" t="s">
        <v>7392</v>
      </c>
      <c r="D3284" s="4">
        <v>31000</v>
      </c>
      <c r="E3284" s="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3">
        <f t="shared" si="306"/>
        <v>1.026467741935484</v>
      </c>
      <c r="P3284" s="5">
        <f t="shared" si="307"/>
        <v>134.26371308016877</v>
      </c>
      <c r="Q3284" s="3" t="str">
        <f t="shared" si="308"/>
        <v>theater</v>
      </c>
      <c r="R3284" t="str">
        <f t="shared" si="309"/>
        <v>plays</v>
      </c>
      <c r="S3284" s="13">
        <f t="shared" si="310"/>
        <v>42445.19430555556</v>
      </c>
      <c r="T3284" s="13">
        <f t="shared" si="311"/>
        <v>42489.19430555556</v>
      </c>
    </row>
    <row r="3285" spans="1:20" ht="48">
      <c r="A3285">
        <v>3283</v>
      </c>
      <c r="B3285" s="1" t="s">
        <v>3283</v>
      </c>
      <c r="C3285" s="1" t="s">
        <v>7393</v>
      </c>
      <c r="D3285" s="4">
        <v>800</v>
      </c>
      <c r="E3285" s="4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3">
        <f t="shared" si="306"/>
        <v>1.0475000000000001</v>
      </c>
      <c r="P3285" s="5">
        <f t="shared" si="307"/>
        <v>17.829787234042552</v>
      </c>
      <c r="Q3285" s="3" t="str">
        <f t="shared" si="308"/>
        <v>theater</v>
      </c>
      <c r="R3285" t="str">
        <f t="shared" si="309"/>
        <v>plays</v>
      </c>
      <c r="S3285" s="13">
        <f t="shared" si="310"/>
        <v>42379.74418981481</v>
      </c>
      <c r="T3285" s="13">
        <f t="shared" si="311"/>
        <v>42410.875</v>
      </c>
    </row>
    <row r="3286" spans="1:20" ht="48">
      <c r="A3286">
        <v>3284</v>
      </c>
      <c r="B3286" s="1" t="s">
        <v>3284</v>
      </c>
      <c r="C3286" s="1" t="s">
        <v>7394</v>
      </c>
      <c r="D3286" s="4">
        <v>3000</v>
      </c>
      <c r="E3286" s="4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3">
        <f t="shared" si="306"/>
        <v>1.016</v>
      </c>
      <c r="P3286" s="5">
        <f t="shared" si="307"/>
        <v>203.2</v>
      </c>
      <c r="Q3286" s="3" t="str">
        <f t="shared" si="308"/>
        <v>theater</v>
      </c>
      <c r="R3286" t="str">
        <f t="shared" si="309"/>
        <v>plays</v>
      </c>
      <c r="S3286" s="13">
        <f t="shared" si="310"/>
        <v>42380.884872685187</v>
      </c>
      <c r="T3286" s="13">
        <f t="shared" si="311"/>
        <v>42398.249305555553</v>
      </c>
    </row>
    <row r="3287" spans="1:20" ht="16">
      <c r="A3287">
        <v>3285</v>
      </c>
      <c r="B3287" s="1" t="s">
        <v>3285</v>
      </c>
      <c r="C3287" s="1" t="s">
        <v>7395</v>
      </c>
      <c r="D3287" s="4">
        <v>4999</v>
      </c>
      <c r="E3287" s="4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3">
        <f t="shared" si="306"/>
        <v>1.1210242048409682</v>
      </c>
      <c r="P3287" s="5">
        <f t="shared" si="307"/>
        <v>69.18518518518519</v>
      </c>
      <c r="Q3287" s="3" t="str">
        <f t="shared" si="308"/>
        <v>theater</v>
      </c>
      <c r="R3287" t="str">
        <f t="shared" si="309"/>
        <v>plays</v>
      </c>
      <c r="S3287" s="13">
        <f t="shared" si="310"/>
        <v>42762.942430555559</v>
      </c>
      <c r="T3287" s="13">
        <f t="shared" si="311"/>
        <v>42794.208333333328</v>
      </c>
    </row>
    <row r="3288" spans="1:20" ht="48">
      <c r="A3288">
        <v>3286</v>
      </c>
      <c r="B3288" s="1" t="s">
        <v>3286</v>
      </c>
      <c r="C3288" s="1" t="s">
        <v>7396</v>
      </c>
      <c r="D3288" s="4">
        <v>15000</v>
      </c>
      <c r="E3288" s="4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3">
        <f t="shared" si="306"/>
        <v>1.0176666666666667</v>
      </c>
      <c r="P3288" s="5">
        <f t="shared" si="307"/>
        <v>125.12295081967213</v>
      </c>
      <c r="Q3288" s="3" t="str">
        <f t="shared" si="308"/>
        <v>theater</v>
      </c>
      <c r="R3288" t="str">
        <f t="shared" si="309"/>
        <v>plays</v>
      </c>
      <c r="S3288" s="13">
        <f t="shared" si="310"/>
        <v>42567.840069444443</v>
      </c>
      <c r="T3288" s="13">
        <f t="shared" si="311"/>
        <v>42597.840069444443</v>
      </c>
    </row>
    <row r="3289" spans="1:20" ht="32">
      <c r="A3289">
        <v>3287</v>
      </c>
      <c r="B3289" s="1" t="s">
        <v>3287</v>
      </c>
      <c r="C3289" s="1" t="s">
        <v>7397</v>
      </c>
      <c r="D3289" s="4">
        <v>2500</v>
      </c>
      <c r="E3289" s="4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3">
        <f t="shared" si="306"/>
        <v>1</v>
      </c>
      <c r="P3289" s="5">
        <f t="shared" si="307"/>
        <v>73.529411764705884</v>
      </c>
      <c r="Q3289" s="3" t="str">
        <f t="shared" si="308"/>
        <v>theater</v>
      </c>
      <c r="R3289" t="str">
        <f t="shared" si="309"/>
        <v>plays</v>
      </c>
      <c r="S3289" s="13">
        <f t="shared" si="310"/>
        <v>42311.750324074077</v>
      </c>
      <c r="T3289" s="13">
        <f t="shared" si="311"/>
        <v>42336.750324074077</v>
      </c>
    </row>
    <row r="3290" spans="1:20" ht="48">
      <c r="A3290">
        <v>3288</v>
      </c>
      <c r="B3290" s="1" t="s">
        <v>3288</v>
      </c>
      <c r="C3290" s="1" t="s">
        <v>7398</v>
      </c>
      <c r="D3290" s="4">
        <v>10000</v>
      </c>
      <c r="E3290" s="4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3">
        <f t="shared" si="306"/>
        <v>1.0026489999999999</v>
      </c>
      <c r="P3290" s="5">
        <f t="shared" si="307"/>
        <v>48.437149758454105</v>
      </c>
      <c r="Q3290" s="3" t="str">
        <f t="shared" si="308"/>
        <v>theater</v>
      </c>
      <c r="R3290" t="str">
        <f t="shared" si="309"/>
        <v>plays</v>
      </c>
      <c r="S3290" s="13">
        <f t="shared" si="310"/>
        <v>42505.774479166663</v>
      </c>
      <c r="T3290" s="13">
        <f t="shared" si="311"/>
        <v>42541.958333333328</v>
      </c>
    </row>
    <row r="3291" spans="1:20" ht="48">
      <c r="A3291">
        <v>3289</v>
      </c>
      <c r="B3291" s="1" t="s">
        <v>3289</v>
      </c>
      <c r="C3291" s="1" t="s">
        <v>7399</v>
      </c>
      <c r="D3291" s="4">
        <v>500</v>
      </c>
      <c r="E3291" s="4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3">
        <f t="shared" si="306"/>
        <v>1.3304200000000002</v>
      </c>
      <c r="P3291" s="5">
        <f t="shared" si="307"/>
        <v>26.608400000000003</v>
      </c>
      <c r="Q3291" s="3" t="str">
        <f t="shared" si="308"/>
        <v>theater</v>
      </c>
      <c r="R3291" t="str">
        <f t="shared" si="309"/>
        <v>plays</v>
      </c>
      <c r="S3291" s="13">
        <f t="shared" si="310"/>
        <v>42758.368078703701</v>
      </c>
      <c r="T3291" s="13">
        <f t="shared" si="311"/>
        <v>42786.368078703701</v>
      </c>
    </row>
    <row r="3292" spans="1:20" ht="80">
      <c r="A3292">
        <v>3290</v>
      </c>
      <c r="B3292" s="1" t="s">
        <v>3290</v>
      </c>
      <c r="C3292" s="1" t="s">
        <v>7400</v>
      </c>
      <c r="D3292" s="4">
        <v>2000</v>
      </c>
      <c r="E3292" s="4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3">
        <f t="shared" si="306"/>
        <v>1.212</v>
      </c>
      <c r="P3292" s="5">
        <f t="shared" si="307"/>
        <v>33.666666666666664</v>
      </c>
      <c r="Q3292" s="3" t="str">
        <f t="shared" si="308"/>
        <v>theater</v>
      </c>
      <c r="R3292" t="str">
        <f t="shared" si="309"/>
        <v>plays</v>
      </c>
      <c r="S3292" s="13">
        <f t="shared" si="310"/>
        <v>42775.51494212963</v>
      </c>
      <c r="T3292" s="13">
        <f t="shared" si="311"/>
        <v>42805.51494212963</v>
      </c>
    </row>
    <row r="3293" spans="1:20" ht="48">
      <c r="A3293">
        <v>3291</v>
      </c>
      <c r="B3293" s="1" t="s">
        <v>3291</v>
      </c>
      <c r="C3293" s="1" t="s">
        <v>7401</v>
      </c>
      <c r="D3293" s="4">
        <v>500</v>
      </c>
      <c r="E3293" s="4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3">
        <f t="shared" si="306"/>
        <v>1.1399999999999999</v>
      </c>
      <c r="P3293" s="5">
        <f t="shared" si="307"/>
        <v>40.714285714285715</v>
      </c>
      <c r="Q3293" s="3" t="str">
        <f t="shared" si="308"/>
        <v>theater</v>
      </c>
      <c r="R3293" t="str">
        <f t="shared" si="309"/>
        <v>plays</v>
      </c>
      <c r="S3293" s="13">
        <f t="shared" si="310"/>
        <v>42232.702546296292</v>
      </c>
      <c r="T3293" s="13">
        <f t="shared" si="311"/>
        <v>42264.165972222225</v>
      </c>
    </row>
    <row r="3294" spans="1:20" ht="48">
      <c r="A3294">
        <v>3292</v>
      </c>
      <c r="B3294" s="1" t="s">
        <v>3292</v>
      </c>
      <c r="C3294" s="1" t="s">
        <v>7402</v>
      </c>
      <c r="D3294" s="4">
        <v>101</v>
      </c>
      <c r="E3294" s="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3">
        <f t="shared" si="306"/>
        <v>2.8613861386138613</v>
      </c>
      <c r="P3294" s="5">
        <f t="shared" si="307"/>
        <v>19.266666666666666</v>
      </c>
      <c r="Q3294" s="3" t="str">
        <f t="shared" si="308"/>
        <v>theater</v>
      </c>
      <c r="R3294" t="str">
        <f t="shared" si="309"/>
        <v>plays</v>
      </c>
      <c r="S3294" s="13">
        <f t="shared" si="310"/>
        <v>42282.770231481481</v>
      </c>
      <c r="T3294" s="13">
        <f t="shared" si="311"/>
        <v>42342.811898148153</v>
      </c>
    </row>
    <row r="3295" spans="1:20" ht="48">
      <c r="A3295">
        <v>3293</v>
      </c>
      <c r="B3295" s="1" t="s">
        <v>3293</v>
      </c>
      <c r="C3295" s="1" t="s">
        <v>7403</v>
      </c>
      <c r="D3295" s="4">
        <v>4500</v>
      </c>
      <c r="E3295" s="4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3">
        <f t="shared" si="306"/>
        <v>1.7044444444444444</v>
      </c>
      <c r="P3295" s="5">
        <f t="shared" si="307"/>
        <v>84.285714285714292</v>
      </c>
      <c r="Q3295" s="3" t="str">
        <f t="shared" si="308"/>
        <v>theater</v>
      </c>
      <c r="R3295" t="str">
        <f t="shared" si="309"/>
        <v>plays</v>
      </c>
      <c r="S3295" s="13">
        <f t="shared" si="310"/>
        <v>42768.425370370373</v>
      </c>
      <c r="T3295" s="13">
        <f t="shared" si="311"/>
        <v>42798.425370370373</v>
      </c>
    </row>
    <row r="3296" spans="1:20" ht="48">
      <c r="A3296">
        <v>3294</v>
      </c>
      <c r="B3296" s="1" t="s">
        <v>3294</v>
      </c>
      <c r="C3296" s="1" t="s">
        <v>7404</v>
      </c>
      <c r="D3296" s="4">
        <v>600</v>
      </c>
      <c r="E3296" s="4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3">
        <f t="shared" si="306"/>
        <v>1.1833333333333333</v>
      </c>
      <c r="P3296" s="5">
        <f t="shared" si="307"/>
        <v>29.583333333333332</v>
      </c>
      <c r="Q3296" s="3" t="str">
        <f t="shared" si="308"/>
        <v>theater</v>
      </c>
      <c r="R3296" t="str">
        <f t="shared" si="309"/>
        <v>plays</v>
      </c>
      <c r="S3296" s="13">
        <f t="shared" si="310"/>
        <v>42141.541134259256</v>
      </c>
      <c r="T3296" s="13">
        <f t="shared" si="311"/>
        <v>42171.541134259256</v>
      </c>
    </row>
    <row r="3297" spans="1:20" ht="48">
      <c r="A3297">
        <v>3295</v>
      </c>
      <c r="B3297" s="1" t="s">
        <v>3295</v>
      </c>
      <c r="C3297" s="1" t="s">
        <v>7405</v>
      </c>
      <c r="D3297" s="4">
        <v>700</v>
      </c>
      <c r="E3297" s="4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3">
        <f t="shared" si="306"/>
        <v>1.0285857142857142</v>
      </c>
      <c r="P3297" s="5">
        <f t="shared" si="307"/>
        <v>26.667037037037037</v>
      </c>
      <c r="Q3297" s="3" t="str">
        <f t="shared" si="308"/>
        <v>theater</v>
      </c>
      <c r="R3297" t="str">
        <f t="shared" si="309"/>
        <v>plays</v>
      </c>
      <c r="S3297" s="13">
        <f t="shared" si="310"/>
        <v>42609.442465277782</v>
      </c>
      <c r="T3297" s="13">
        <f t="shared" si="311"/>
        <v>42639.442465277782</v>
      </c>
    </row>
    <row r="3298" spans="1:20" ht="48">
      <c r="A3298">
        <v>3296</v>
      </c>
      <c r="B3298" s="1" t="s">
        <v>3296</v>
      </c>
      <c r="C3298" s="1" t="s">
        <v>7406</v>
      </c>
      <c r="D3298" s="4">
        <v>1500</v>
      </c>
      <c r="E3298" s="4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3">
        <f t="shared" si="306"/>
        <v>1.4406666666666668</v>
      </c>
      <c r="P3298" s="5">
        <f t="shared" si="307"/>
        <v>45.978723404255319</v>
      </c>
      <c r="Q3298" s="3" t="str">
        <f t="shared" si="308"/>
        <v>theater</v>
      </c>
      <c r="R3298" t="str">
        <f t="shared" si="309"/>
        <v>plays</v>
      </c>
      <c r="S3298" s="13">
        <f t="shared" si="310"/>
        <v>42309.756620370375</v>
      </c>
      <c r="T3298" s="13">
        <f t="shared" si="311"/>
        <v>42330.916666666672</v>
      </c>
    </row>
    <row r="3299" spans="1:20" ht="48">
      <c r="A3299">
        <v>3297</v>
      </c>
      <c r="B3299" s="1" t="s">
        <v>3297</v>
      </c>
      <c r="C3299" s="1" t="s">
        <v>7407</v>
      </c>
      <c r="D3299" s="4">
        <v>5500</v>
      </c>
      <c r="E3299" s="4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3">
        <f t="shared" si="306"/>
        <v>1.0007272727272727</v>
      </c>
      <c r="P3299" s="5">
        <f t="shared" si="307"/>
        <v>125.09090909090909</v>
      </c>
      <c r="Q3299" s="3" t="str">
        <f t="shared" si="308"/>
        <v>theater</v>
      </c>
      <c r="R3299" t="str">
        <f t="shared" si="309"/>
        <v>plays</v>
      </c>
      <c r="S3299" s="13">
        <f t="shared" si="310"/>
        <v>42193.771481481483</v>
      </c>
      <c r="T3299" s="13">
        <f t="shared" si="311"/>
        <v>42212.957638888889</v>
      </c>
    </row>
    <row r="3300" spans="1:20" ht="48">
      <c r="A3300">
        <v>3298</v>
      </c>
      <c r="B3300" s="1" t="s">
        <v>3298</v>
      </c>
      <c r="C3300" s="1" t="s">
        <v>7408</v>
      </c>
      <c r="D3300" s="4">
        <v>10000</v>
      </c>
      <c r="E3300" s="4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3">
        <f t="shared" si="306"/>
        <v>1.0173000000000001</v>
      </c>
      <c r="P3300" s="5">
        <f t="shared" si="307"/>
        <v>141.29166666666666</v>
      </c>
      <c r="Q3300" s="3" t="str">
        <f t="shared" si="308"/>
        <v>theater</v>
      </c>
      <c r="R3300" t="str">
        <f t="shared" si="309"/>
        <v>plays</v>
      </c>
      <c r="S3300" s="13">
        <f t="shared" si="310"/>
        <v>42239.957962962959</v>
      </c>
      <c r="T3300" s="13">
        <f t="shared" si="311"/>
        <v>42260</v>
      </c>
    </row>
    <row r="3301" spans="1:20" ht="48">
      <c r="A3301">
        <v>3299</v>
      </c>
      <c r="B3301" s="1" t="s">
        <v>3299</v>
      </c>
      <c r="C3301" s="1" t="s">
        <v>7409</v>
      </c>
      <c r="D3301" s="4">
        <v>3000</v>
      </c>
      <c r="E3301" s="4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3">
        <f t="shared" si="306"/>
        <v>1.1619999999999999</v>
      </c>
      <c r="P3301" s="5">
        <f t="shared" si="307"/>
        <v>55.333333333333336</v>
      </c>
      <c r="Q3301" s="3" t="str">
        <f t="shared" si="308"/>
        <v>theater</v>
      </c>
      <c r="R3301" t="str">
        <f t="shared" si="309"/>
        <v>plays</v>
      </c>
      <c r="S3301" s="13">
        <f t="shared" si="310"/>
        <v>42261.917395833334</v>
      </c>
      <c r="T3301" s="13">
        <f t="shared" si="311"/>
        <v>42291.917395833334</v>
      </c>
    </row>
    <row r="3302" spans="1:20" ht="48">
      <c r="A3302">
        <v>3300</v>
      </c>
      <c r="B3302" s="1" t="s">
        <v>3300</v>
      </c>
      <c r="C3302" s="1" t="s">
        <v>7410</v>
      </c>
      <c r="D3302" s="4">
        <v>3000</v>
      </c>
      <c r="E3302" s="4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3">
        <f t="shared" si="306"/>
        <v>1.3616666666666666</v>
      </c>
      <c r="P3302" s="5">
        <f t="shared" si="307"/>
        <v>46.420454545454547</v>
      </c>
      <c r="Q3302" s="3" t="str">
        <f t="shared" si="308"/>
        <v>theater</v>
      </c>
      <c r="R3302" t="str">
        <f t="shared" si="309"/>
        <v>plays</v>
      </c>
      <c r="S3302" s="13">
        <f t="shared" si="310"/>
        <v>42102.743773148148</v>
      </c>
      <c r="T3302" s="13">
        <f t="shared" si="311"/>
        <v>42123.743773148148</v>
      </c>
    </row>
    <row r="3303" spans="1:20" ht="48">
      <c r="A3303">
        <v>3301</v>
      </c>
      <c r="B3303" s="1" t="s">
        <v>3301</v>
      </c>
      <c r="C3303" s="1" t="s">
        <v>7411</v>
      </c>
      <c r="D3303" s="4">
        <v>3000</v>
      </c>
      <c r="E3303" s="4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3">
        <f t="shared" si="306"/>
        <v>1.3346666666666667</v>
      </c>
      <c r="P3303" s="5">
        <f t="shared" si="307"/>
        <v>57.2</v>
      </c>
      <c r="Q3303" s="3" t="str">
        <f t="shared" si="308"/>
        <v>theater</v>
      </c>
      <c r="R3303" t="str">
        <f t="shared" si="309"/>
        <v>plays</v>
      </c>
      <c r="S3303" s="13">
        <f t="shared" si="310"/>
        <v>42538.73583333334</v>
      </c>
      <c r="T3303" s="13">
        <f t="shared" si="311"/>
        <v>42583.290972222225</v>
      </c>
    </row>
    <row r="3304" spans="1:20" ht="16">
      <c r="A3304">
        <v>3302</v>
      </c>
      <c r="B3304" s="1" t="s">
        <v>3302</v>
      </c>
      <c r="C3304" s="1" t="s">
        <v>7412</v>
      </c>
      <c r="D3304" s="4">
        <v>8400</v>
      </c>
      <c r="E3304" s="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3">
        <f t="shared" si="306"/>
        <v>1.0339285714285715</v>
      </c>
      <c r="P3304" s="5">
        <f t="shared" si="307"/>
        <v>173.7</v>
      </c>
      <c r="Q3304" s="3" t="str">
        <f t="shared" si="308"/>
        <v>theater</v>
      </c>
      <c r="R3304" t="str">
        <f t="shared" si="309"/>
        <v>plays</v>
      </c>
      <c r="S3304" s="13">
        <f t="shared" si="310"/>
        <v>42681.35157407407</v>
      </c>
      <c r="T3304" s="13">
        <f t="shared" si="311"/>
        <v>42711.35157407407</v>
      </c>
    </row>
    <row r="3305" spans="1:20" ht="48">
      <c r="A3305">
        <v>3303</v>
      </c>
      <c r="B3305" s="1" t="s">
        <v>3303</v>
      </c>
      <c r="C3305" s="1" t="s">
        <v>7413</v>
      </c>
      <c r="D3305" s="4">
        <v>1800</v>
      </c>
      <c r="E3305" s="4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3">
        <f t="shared" si="306"/>
        <v>1.1588888888888889</v>
      </c>
      <c r="P3305" s="5">
        <f t="shared" si="307"/>
        <v>59.6</v>
      </c>
      <c r="Q3305" s="3" t="str">
        <f t="shared" si="308"/>
        <v>theater</v>
      </c>
      <c r="R3305" t="str">
        <f t="shared" si="309"/>
        <v>plays</v>
      </c>
      <c r="S3305" s="13">
        <f t="shared" si="310"/>
        <v>42056.65143518518</v>
      </c>
      <c r="T3305" s="13">
        <f t="shared" si="311"/>
        <v>42091.609768518523</v>
      </c>
    </row>
    <row r="3306" spans="1:20" ht="48">
      <c r="A3306">
        <v>3304</v>
      </c>
      <c r="B3306" s="1" t="s">
        <v>3304</v>
      </c>
      <c r="C3306" s="1" t="s">
        <v>7414</v>
      </c>
      <c r="D3306" s="4">
        <v>15000</v>
      </c>
      <c r="E3306" s="4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3">
        <f t="shared" si="306"/>
        <v>1.0451666666666666</v>
      </c>
      <c r="P3306" s="5">
        <f t="shared" si="307"/>
        <v>89.585714285714289</v>
      </c>
      <c r="Q3306" s="3" t="str">
        <f t="shared" si="308"/>
        <v>theater</v>
      </c>
      <c r="R3306" t="str">
        <f t="shared" si="309"/>
        <v>plays</v>
      </c>
      <c r="S3306" s="13">
        <f t="shared" si="310"/>
        <v>42696.624444444446</v>
      </c>
      <c r="T3306" s="13">
        <f t="shared" si="311"/>
        <v>42726.624444444446</v>
      </c>
    </row>
    <row r="3307" spans="1:20" ht="48">
      <c r="A3307">
        <v>3305</v>
      </c>
      <c r="B3307" s="1" t="s">
        <v>3305</v>
      </c>
      <c r="C3307" s="1" t="s">
        <v>7415</v>
      </c>
      <c r="D3307" s="4">
        <v>4000</v>
      </c>
      <c r="E3307" s="4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3">
        <f t="shared" si="306"/>
        <v>1.0202500000000001</v>
      </c>
      <c r="P3307" s="5">
        <f t="shared" si="307"/>
        <v>204.05</v>
      </c>
      <c r="Q3307" s="3" t="str">
        <f t="shared" si="308"/>
        <v>theater</v>
      </c>
      <c r="R3307" t="str">
        <f t="shared" si="309"/>
        <v>plays</v>
      </c>
      <c r="S3307" s="13">
        <f t="shared" si="310"/>
        <v>42186.855879629627</v>
      </c>
      <c r="T3307" s="13">
        <f t="shared" si="311"/>
        <v>42216.855879629627</v>
      </c>
    </row>
    <row r="3308" spans="1:20" ht="48">
      <c r="A3308">
        <v>3306</v>
      </c>
      <c r="B3308" s="1" t="s">
        <v>3306</v>
      </c>
      <c r="C3308" s="1" t="s">
        <v>7416</v>
      </c>
      <c r="D3308" s="4">
        <v>1500</v>
      </c>
      <c r="E3308" s="4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3">
        <f t="shared" si="306"/>
        <v>1.7533333333333334</v>
      </c>
      <c r="P3308" s="5">
        <f t="shared" si="307"/>
        <v>48.703703703703702</v>
      </c>
      <c r="Q3308" s="3" t="str">
        <f t="shared" si="308"/>
        <v>theater</v>
      </c>
      <c r="R3308" t="str">
        <f t="shared" si="309"/>
        <v>plays</v>
      </c>
      <c r="S3308" s="13">
        <f t="shared" si="310"/>
        <v>42493.219236111108</v>
      </c>
      <c r="T3308" s="13">
        <f t="shared" si="311"/>
        <v>42531.125</v>
      </c>
    </row>
    <row r="3309" spans="1:20" ht="48">
      <c r="A3309">
        <v>3307</v>
      </c>
      <c r="B3309" s="1" t="s">
        <v>3307</v>
      </c>
      <c r="C3309" s="1" t="s">
        <v>7417</v>
      </c>
      <c r="D3309" s="4">
        <v>1000</v>
      </c>
      <c r="E3309" s="4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3">
        <f t="shared" si="306"/>
        <v>1.0668</v>
      </c>
      <c r="P3309" s="5">
        <f t="shared" si="307"/>
        <v>53.339999999999996</v>
      </c>
      <c r="Q3309" s="3" t="str">
        <f t="shared" si="308"/>
        <v>theater</v>
      </c>
      <c r="R3309" t="str">
        <f t="shared" si="309"/>
        <v>plays</v>
      </c>
      <c r="S3309" s="13">
        <f t="shared" si="310"/>
        <v>42475.057164351849</v>
      </c>
      <c r="T3309" s="13">
        <f t="shared" si="311"/>
        <v>42505.057164351849</v>
      </c>
    </row>
    <row r="3310" spans="1:20" ht="48">
      <c r="A3310">
        <v>3308</v>
      </c>
      <c r="B3310" s="1" t="s">
        <v>3308</v>
      </c>
      <c r="C3310" s="1" t="s">
        <v>7418</v>
      </c>
      <c r="D3310" s="4">
        <v>3500</v>
      </c>
      <c r="E3310" s="4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3">
        <f t="shared" si="306"/>
        <v>1.2228571428571429</v>
      </c>
      <c r="P3310" s="5">
        <f t="shared" si="307"/>
        <v>75.087719298245617</v>
      </c>
      <c r="Q3310" s="3" t="str">
        <f t="shared" si="308"/>
        <v>theater</v>
      </c>
      <c r="R3310" t="str">
        <f t="shared" si="309"/>
        <v>plays</v>
      </c>
      <c r="S3310" s="13">
        <f t="shared" si="310"/>
        <v>42452.876909722225</v>
      </c>
      <c r="T3310" s="13">
        <f t="shared" si="311"/>
        <v>42473.876909722225</v>
      </c>
    </row>
    <row r="3311" spans="1:20" ht="32">
      <c r="A3311">
        <v>3309</v>
      </c>
      <c r="B3311" s="1" t="s">
        <v>3309</v>
      </c>
      <c r="C3311" s="1" t="s">
        <v>7419</v>
      </c>
      <c r="D3311" s="4">
        <v>350</v>
      </c>
      <c r="E3311" s="4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3">
        <f t="shared" si="306"/>
        <v>1.5942857142857143</v>
      </c>
      <c r="P3311" s="5">
        <f t="shared" si="307"/>
        <v>18</v>
      </c>
      <c r="Q3311" s="3" t="str">
        <f t="shared" si="308"/>
        <v>theater</v>
      </c>
      <c r="R3311" t="str">
        <f t="shared" si="309"/>
        <v>plays</v>
      </c>
      <c r="S3311" s="13">
        <f t="shared" si="310"/>
        <v>42628.650208333333</v>
      </c>
      <c r="T3311" s="13">
        <f t="shared" si="311"/>
        <v>42659.650208333333</v>
      </c>
    </row>
    <row r="3312" spans="1:20" ht="32">
      <c r="A3312">
        <v>3310</v>
      </c>
      <c r="B3312" s="1" t="s">
        <v>3310</v>
      </c>
      <c r="C3312" s="1" t="s">
        <v>7420</v>
      </c>
      <c r="D3312" s="4">
        <v>6500</v>
      </c>
      <c r="E3312" s="4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3">
        <f t="shared" si="306"/>
        <v>1.0007692307692309</v>
      </c>
      <c r="P3312" s="5">
        <f t="shared" si="307"/>
        <v>209.83870967741936</v>
      </c>
      <c r="Q3312" s="3" t="str">
        <f t="shared" si="308"/>
        <v>theater</v>
      </c>
      <c r="R3312" t="str">
        <f t="shared" si="309"/>
        <v>plays</v>
      </c>
      <c r="S3312" s="13">
        <f t="shared" si="310"/>
        <v>42253.928530092591</v>
      </c>
      <c r="T3312" s="13">
        <f t="shared" si="311"/>
        <v>42283.928530092591</v>
      </c>
    </row>
    <row r="3313" spans="1:20" ht="48">
      <c r="A3313">
        <v>3311</v>
      </c>
      <c r="B3313" s="1" t="s">
        <v>3311</v>
      </c>
      <c r="C3313" s="1" t="s">
        <v>7421</v>
      </c>
      <c r="D3313" s="4">
        <v>2500</v>
      </c>
      <c r="E3313" s="4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3">
        <f t="shared" si="306"/>
        <v>1.0984</v>
      </c>
      <c r="P3313" s="5">
        <f t="shared" si="307"/>
        <v>61.022222222222226</v>
      </c>
      <c r="Q3313" s="3" t="str">
        <f t="shared" si="308"/>
        <v>theater</v>
      </c>
      <c r="R3313" t="str">
        <f t="shared" si="309"/>
        <v>plays</v>
      </c>
      <c r="S3313" s="13">
        <f t="shared" si="310"/>
        <v>42264.29178240741</v>
      </c>
      <c r="T3313" s="13">
        <f t="shared" si="311"/>
        <v>42294.29178240741</v>
      </c>
    </row>
    <row r="3314" spans="1:20" ht="48">
      <c r="A3314">
        <v>3312</v>
      </c>
      <c r="B3314" s="1" t="s">
        <v>3312</v>
      </c>
      <c r="C3314" s="1" t="s">
        <v>7422</v>
      </c>
      <c r="D3314" s="4">
        <v>2500</v>
      </c>
      <c r="E3314" s="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3">
        <f t="shared" si="306"/>
        <v>1.0004</v>
      </c>
      <c r="P3314" s="5">
        <f t="shared" si="307"/>
        <v>61</v>
      </c>
      <c r="Q3314" s="3" t="str">
        <f t="shared" si="308"/>
        <v>theater</v>
      </c>
      <c r="R3314" t="str">
        <f t="shared" si="309"/>
        <v>plays</v>
      </c>
      <c r="S3314" s="13">
        <f t="shared" si="310"/>
        <v>42664.809560185182</v>
      </c>
      <c r="T3314" s="13">
        <f t="shared" si="311"/>
        <v>42685.916666666672</v>
      </c>
    </row>
    <row r="3315" spans="1:20" ht="48">
      <c r="A3315">
        <v>3313</v>
      </c>
      <c r="B3315" s="1" t="s">
        <v>3313</v>
      </c>
      <c r="C3315" s="1" t="s">
        <v>7423</v>
      </c>
      <c r="D3315" s="4">
        <v>2000</v>
      </c>
      <c r="E3315" s="4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3">
        <f t="shared" si="306"/>
        <v>1.1605000000000001</v>
      </c>
      <c r="P3315" s="5">
        <f t="shared" si="307"/>
        <v>80.034482758620683</v>
      </c>
      <c r="Q3315" s="3" t="str">
        <f t="shared" si="308"/>
        <v>theater</v>
      </c>
      <c r="R3315" t="str">
        <f t="shared" si="309"/>
        <v>plays</v>
      </c>
      <c r="S3315" s="13">
        <f t="shared" si="310"/>
        <v>42382.244409722218</v>
      </c>
      <c r="T3315" s="13">
        <f t="shared" si="311"/>
        <v>42396.041666666672</v>
      </c>
    </row>
    <row r="3316" spans="1:20" ht="48">
      <c r="A3316">
        <v>3314</v>
      </c>
      <c r="B3316" s="1" t="s">
        <v>3314</v>
      </c>
      <c r="C3316" s="1" t="s">
        <v>7424</v>
      </c>
      <c r="D3316" s="4">
        <v>800</v>
      </c>
      <c r="E3316" s="4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3">
        <f t="shared" si="306"/>
        <v>2.1074999999999999</v>
      </c>
      <c r="P3316" s="5">
        <f t="shared" si="307"/>
        <v>29.068965517241381</v>
      </c>
      <c r="Q3316" s="3" t="str">
        <f t="shared" si="308"/>
        <v>theater</v>
      </c>
      <c r="R3316" t="str">
        <f t="shared" si="309"/>
        <v>plays</v>
      </c>
      <c r="S3316" s="13">
        <f t="shared" si="310"/>
        <v>42105.267488425925</v>
      </c>
      <c r="T3316" s="13">
        <f t="shared" si="311"/>
        <v>42132.836805555555</v>
      </c>
    </row>
    <row r="3317" spans="1:20" ht="48">
      <c r="A3317">
        <v>3315</v>
      </c>
      <c r="B3317" s="1" t="s">
        <v>3315</v>
      </c>
      <c r="C3317" s="1" t="s">
        <v>7425</v>
      </c>
      <c r="D3317" s="4">
        <v>4000</v>
      </c>
      <c r="E3317" s="4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3">
        <f t="shared" si="306"/>
        <v>1.1000000000000001</v>
      </c>
      <c r="P3317" s="5">
        <f t="shared" si="307"/>
        <v>49.438202247191015</v>
      </c>
      <c r="Q3317" s="3" t="str">
        <f t="shared" si="308"/>
        <v>theater</v>
      </c>
      <c r="R3317" t="str">
        <f t="shared" si="309"/>
        <v>plays</v>
      </c>
      <c r="S3317" s="13">
        <f t="shared" si="310"/>
        <v>42466.303715277783</v>
      </c>
      <c r="T3317" s="13">
        <f t="shared" si="311"/>
        <v>42496.303715277783</v>
      </c>
    </row>
    <row r="3318" spans="1:20" ht="80">
      <c r="A3318">
        <v>3316</v>
      </c>
      <c r="B3318" s="1" t="s">
        <v>3316</v>
      </c>
      <c r="C3318" s="1" t="s">
        <v>7426</v>
      </c>
      <c r="D3318" s="4">
        <v>11737</v>
      </c>
      <c r="E3318" s="4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3">
        <f t="shared" si="306"/>
        <v>1.0008673425918038</v>
      </c>
      <c r="P3318" s="5">
        <f t="shared" si="307"/>
        <v>93.977440000000001</v>
      </c>
      <c r="Q3318" s="3" t="str">
        <f t="shared" si="308"/>
        <v>theater</v>
      </c>
      <c r="R3318" t="str">
        <f t="shared" si="309"/>
        <v>plays</v>
      </c>
      <c r="S3318" s="13">
        <f t="shared" si="310"/>
        <v>41826.871238425927</v>
      </c>
      <c r="T3318" s="13">
        <f t="shared" si="311"/>
        <v>41859.57916666667</v>
      </c>
    </row>
    <row r="3319" spans="1:20" ht="48">
      <c r="A3319">
        <v>3317</v>
      </c>
      <c r="B3319" s="1" t="s">
        <v>3317</v>
      </c>
      <c r="C3319" s="1" t="s">
        <v>7427</v>
      </c>
      <c r="D3319" s="4">
        <v>1050</v>
      </c>
      <c r="E3319" s="4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3">
        <f t="shared" si="306"/>
        <v>1.0619047619047619</v>
      </c>
      <c r="P3319" s="5">
        <f t="shared" si="307"/>
        <v>61.944444444444443</v>
      </c>
      <c r="Q3319" s="3" t="str">
        <f t="shared" si="308"/>
        <v>theater</v>
      </c>
      <c r="R3319" t="str">
        <f t="shared" si="309"/>
        <v>plays</v>
      </c>
      <c r="S3319" s="13">
        <f t="shared" si="310"/>
        <v>42499.039629629624</v>
      </c>
      <c r="T3319" s="13">
        <f t="shared" si="311"/>
        <v>42529.039629629624</v>
      </c>
    </row>
    <row r="3320" spans="1:20" ht="32">
      <c r="A3320">
        <v>3318</v>
      </c>
      <c r="B3320" s="1" t="s">
        <v>3318</v>
      </c>
      <c r="C3320" s="1" t="s">
        <v>7428</v>
      </c>
      <c r="D3320" s="4">
        <v>2000</v>
      </c>
      <c r="E3320" s="4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3">
        <f t="shared" si="306"/>
        <v>1.256</v>
      </c>
      <c r="P3320" s="5">
        <f t="shared" si="307"/>
        <v>78.5</v>
      </c>
      <c r="Q3320" s="3" t="str">
        <f t="shared" si="308"/>
        <v>theater</v>
      </c>
      <c r="R3320" t="str">
        <f t="shared" si="309"/>
        <v>plays</v>
      </c>
      <c r="S3320" s="13">
        <f t="shared" si="310"/>
        <v>42431.302002314813</v>
      </c>
      <c r="T3320" s="13">
        <f t="shared" si="311"/>
        <v>42471.104166666672</v>
      </c>
    </row>
    <row r="3321" spans="1:20" ht="48">
      <c r="A3321">
        <v>3319</v>
      </c>
      <c r="B3321" s="1" t="s">
        <v>3319</v>
      </c>
      <c r="C3321" s="1" t="s">
        <v>7429</v>
      </c>
      <c r="D3321" s="4">
        <v>500</v>
      </c>
      <c r="E3321" s="4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3">
        <f t="shared" si="306"/>
        <v>1.08</v>
      </c>
      <c r="P3321" s="5">
        <f t="shared" si="307"/>
        <v>33.75</v>
      </c>
      <c r="Q3321" s="3" t="str">
        <f t="shared" si="308"/>
        <v>theater</v>
      </c>
      <c r="R3321" t="str">
        <f t="shared" si="309"/>
        <v>plays</v>
      </c>
      <c r="S3321" s="13">
        <f t="shared" si="310"/>
        <v>41990.585486111115</v>
      </c>
      <c r="T3321" s="13">
        <f t="shared" si="311"/>
        <v>42035.585486111115</v>
      </c>
    </row>
    <row r="3322" spans="1:20" ht="48">
      <c r="A3322">
        <v>3320</v>
      </c>
      <c r="B3322" s="1" t="s">
        <v>3320</v>
      </c>
      <c r="C3322" s="1" t="s">
        <v>7430</v>
      </c>
      <c r="D3322" s="4">
        <v>2500</v>
      </c>
      <c r="E3322" s="4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3">
        <f t="shared" si="306"/>
        <v>1.01</v>
      </c>
      <c r="P3322" s="5">
        <f t="shared" si="307"/>
        <v>66.44736842105263</v>
      </c>
      <c r="Q3322" s="3" t="str">
        <f t="shared" si="308"/>
        <v>theater</v>
      </c>
      <c r="R3322" t="str">
        <f t="shared" si="309"/>
        <v>plays</v>
      </c>
      <c r="S3322" s="13">
        <f t="shared" si="310"/>
        <v>42513.045798611114</v>
      </c>
      <c r="T3322" s="13">
        <f t="shared" si="311"/>
        <v>42543.045798611114</v>
      </c>
    </row>
    <row r="3323" spans="1:20" ht="48">
      <c r="A3323">
        <v>3321</v>
      </c>
      <c r="B3323" s="1" t="s">
        <v>3321</v>
      </c>
      <c r="C3323" s="1" t="s">
        <v>7431</v>
      </c>
      <c r="D3323" s="4">
        <v>500</v>
      </c>
      <c r="E3323" s="4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3">
        <f t="shared" si="306"/>
        <v>1.0740000000000001</v>
      </c>
      <c r="P3323" s="5">
        <f t="shared" si="307"/>
        <v>35.799999999999997</v>
      </c>
      <c r="Q3323" s="3" t="str">
        <f t="shared" si="308"/>
        <v>theater</v>
      </c>
      <c r="R3323" t="str">
        <f t="shared" si="309"/>
        <v>plays</v>
      </c>
      <c r="S3323" s="13">
        <f t="shared" si="310"/>
        <v>41914.100289351853</v>
      </c>
      <c r="T3323" s="13">
        <f t="shared" si="311"/>
        <v>41928.165972222225</v>
      </c>
    </row>
    <row r="3324" spans="1:20" ht="48">
      <c r="A3324">
        <v>3322</v>
      </c>
      <c r="B3324" s="1" t="s">
        <v>3322</v>
      </c>
      <c r="C3324" s="1" t="s">
        <v>7432</v>
      </c>
      <c r="D3324" s="4">
        <v>3300</v>
      </c>
      <c r="E3324" s="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3">
        <f t="shared" si="306"/>
        <v>1.0151515151515151</v>
      </c>
      <c r="P3324" s="5">
        <f t="shared" si="307"/>
        <v>145.65217391304347</v>
      </c>
      <c r="Q3324" s="3" t="str">
        <f t="shared" si="308"/>
        <v>theater</v>
      </c>
      <c r="R3324" t="str">
        <f t="shared" si="309"/>
        <v>plays</v>
      </c>
      <c r="S3324" s="13">
        <f t="shared" si="310"/>
        <v>42521.010370370372</v>
      </c>
      <c r="T3324" s="13">
        <f t="shared" si="311"/>
        <v>42543.163194444445</v>
      </c>
    </row>
    <row r="3325" spans="1:20" ht="48">
      <c r="A3325">
        <v>3323</v>
      </c>
      <c r="B3325" s="1" t="s">
        <v>3323</v>
      </c>
      <c r="C3325" s="1" t="s">
        <v>7433</v>
      </c>
      <c r="D3325" s="4">
        <v>1000</v>
      </c>
      <c r="E3325" s="4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3">
        <f t="shared" si="306"/>
        <v>1.2589999999999999</v>
      </c>
      <c r="P3325" s="5">
        <f t="shared" si="307"/>
        <v>25.693877551020407</v>
      </c>
      <c r="Q3325" s="3" t="str">
        <f t="shared" si="308"/>
        <v>theater</v>
      </c>
      <c r="R3325" t="str">
        <f t="shared" si="309"/>
        <v>plays</v>
      </c>
      <c r="S3325" s="13">
        <f t="shared" si="310"/>
        <v>42608.36583333333</v>
      </c>
      <c r="T3325" s="13">
        <f t="shared" si="311"/>
        <v>42638.36583333333</v>
      </c>
    </row>
    <row r="3326" spans="1:20" ht="32">
      <c r="A3326">
        <v>3324</v>
      </c>
      <c r="B3326" s="1" t="s">
        <v>3324</v>
      </c>
      <c r="C3326" s="1" t="s">
        <v>7434</v>
      </c>
      <c r="D3326" s="4">
        <v>1500</v>
      </c>
      <c r="E3326" s="4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3">
        <f t="shared" si="306"/>
        <v>1.0166666666666666</v>
      </c>
      <c r="P3326" s="5">
        <f t="shared" si="307"/>
        <v>152.5</v>
      </c>
      <c r="Q3326" s="3" t="str">
        <f t="shared" si="308"/>
        <v>theater</v>
      </c>
      <c r="R3326" t="str">
        <f t="shared" si="309"/>
        <v>plays</v>
      </c>
      <c r="S3326" s="13">
        <f t="shared" si="310"/>
        <v>42512.58321759259</v>
      </c>
      <c r="T3326" s="13">
        <f t="shared" si="311"/>
        <v>42526.58321759259</v>
      </c>
    </row>
    <row r="3327" spans="1:20" ht="48">
      <c r="A3327">
        <v>3325</v>
      </c>
      <c r="B3327" s="1" t="s">
        <v>3325</v>
      </c>
      <c r="C3327" s="1" t="s">
        <v>7435</v>
      </c>
      <c r="D3327" s="4">
        <v>400</v>
      </c>
      <c r="E3327" s="4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3">
        <f t="shared" si="306"/>
        <v>1.125</v>
      </c>
      <c r="P3327" s="5">
        <f t="shared" si="307"/>
        <v>30</v>
      </c>
      <c r="Q3327" s="3" t="str">
        <f t="shared" si="308"/>
        <v>theater</v>
      </c>
      <c r="R3327" t="str">
        <f t="shared" si="309"/>
        <v>plays</v>
      </c>
      <c r="S3327" s="13">
        <f t="shared" si="310"/>
        <v>42064.785613425927</v>
      </c>
      <c r="T3327" s="13">
        <f t="shared" si="311"/>
        <v>42099.743946759263</v>
      </c>
    </row>
    <row r="3328" spans="1:20" ht="48">
      <c r="A3328">
        <v>3326</v>
      </c>
      <c r="B3328" s="1" t="s">
        <v>3326</v>
      </c>
      <c r="C3328" s="1" t="s">
        <v>7436</v>
      </c>
      <c r="D3328" s="4">
        <v>8000</v>
      </c>
      <c r="E3328" s="4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3">
        <f t="shared" si="306"/>
        <v>1.0137499999999999</v>
      </c>
      <c r="P3328" s="5">
        <f t="shared" si="307"/>
        <v>142.28070175438597</v>
      </c>
      <c r="Q3328" s="3" t="str">
        <f t="shared" si="308"/>
        <v>theater</v>
      </c>
      <c r="R3328" t="str">
        <f t="shared" si="309"/>
        <v>plays</v>
      </c>
      <c r="S3328" s="13">
        <f t="shared" si="310"/>
        <v>42041.714178240742</v>
      </c>
      <c r="T3328" s="13">
        <f t="shared" si="311"/>
        <v>42071.67251157407</v>
      </c>
    </row>
    <row r="3329" spans="1:20" ht="48">
      <c r="A3329">
        <v>3327</v>
      </c>
      <c r="B3329" s="1" t="s">
        <v>3327</v>
      </c>
      <c r="C3329" s="1" t="s">
        <v>7437</v>
      </c>
      <c r="D3329" s="4">
        <v>800</v>
      </c>
      <c r="E3329" s="4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3">
        <f t="shared" si="306"/>
        <v>1.0125</v>
      </c>
      <c r="P3329" s="5">
        <f t="shared" si="307"/>
        <v>24.545454545454547</v>
      </c>
      <c r="Q3329" s="3" t="str">
        <f t="shared" si="308"/>
        <v>theater</v>
      </c>
      <c r="R3329" t="str">
        <f t="shared" si="309"/>
        <v>plays</v>
      </c>
      <c r="S3329" s="13">
        <f t="shared" si="310"/>
        <v>42468.374606481477</v>
      </c>
      <c r="T3329" s="13">
        <f t="shared" si="311"/>
        <v>42498.374606481477</v>
      </c>
    </row>
    <row r="3330" spans="1:20" ht="48">
      <c r="A3330">
        <v>3328</v>
      </c>
      <c r="B3330" s="1" t="s">
        <v>3328</v>
      </c>
      <c r="C3330" s="1" t="s">
        <v>7438</v>
      </c>
      <c r="D3330" s="4">
        <v>1800</v>
      </c>
      <c r="E3330" s="4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3">
        <f t="shared" si="306"/>
        <v>1.4638888888888888</v>
      </c>
      <c r="P3330" s="5">
        <f t="shared" si="307"/>
        <v>292.77777777777777</v>
      </c>
      <c r="Q3330" s="3" t="str">
        <f t="shared" si="308"/>
        <v>theater</v>
      </c>
      <c r="R3330" t="str">
        <f t="shared" si="309"/>
        <v>plays</v>
      </c>
      <c r="S3330" s="13">
        <f t="shared" si="310"/>
        <v>41822.57503472222</v>
      </c>
      <c r="T3330" s="13">
        <f t="shared" si="311"/>
        <v>41825.041666666664</v>
      </c>
    </row>
    <row r="3331" spans="1:20" ht="48">
      <c r="A3331">
        <v>3329</v>
      </c>
      <c r="B3331" s="1" t="s">
        <v>3329</v>
      </c>
      <c r="C3331" s="1" t="s">
        <v>7439</v>
      </c>
      <c r="D3331" s="4">
        <v>1000</v>
      </c>
      <c r="E3331" s="4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3">
        <f t="shared" ref="O3331:O3394" si="312">E3331/D3331</f>
        <v>1.1679999999999999</v>
      </c>
      <c r="P3331" s="5">
        <f t="shared" ref="P3331:P3394" si="313">E3331/L3331</f>
        <v>44.92307692307692</v>
      </c>
      <c r="Q3331" s="3" t="str">
        <f t="shared" ref="Q3331:Q3394" si="314">LEFT(N3331,SEARCH("/",N3331)-1)</f>
        <v>theater</v>
      </c>
      <c r="R3331" t="str">
        <f t="shared" ref="R3331:R3394" si="315">RIGHT(N3331,LEN(N3331)-SEARCH("/",N3331))</f>
        <v>plays</v>
      </c>
      <c r="S3331" s="13">
        <f t="shared" ref="S3331:S3394" si="316">(((J3331/60)/60)/24)+DATE(1970,1,1)</f>
        <v>41837.323009259257</v>
      </c>
      <c r="T3331" s="13">
        <f t="shared" ref="T3331:T3394" si="317">(((I3331/60)/60)/24)+DATE(1970,1,1)</f>
        <v>41847.958333333336</v>
      </c>
    </row>
    <row r="3332" spans="1:20" ht="48">
      <c r="A3332">
        <v>3330</v>
      </c>
      <c r="B3332" s="1" t="s">
        <v>3330</v>
      </c>
      <c r="C3332" s="1" t="s">
        <v>7440</v>
      </c>
      <c r="D3332" s="4">
        <v>1500</v>
      </c>
      <c r="E3332" s="4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3">
        <f t="shared" si="312"/>
        <v>1.0626666666666666</v>
      </c>
      <c r="P3332" s="5">
        <f t="shared" si="313"/>
        <v>23.10144927536232</v>
      </c>
      <c r="Q3332" s="3" t="str">
        <f t="shared" si="314"/>
        <v>theater</v>
      </c>
      <c r="R3332" t="str">
        <f t="shared" si="315"/>
        <v>plays</v>
      </c>
      <c r="S3332" s="13">
        <f t="shared" si="316"/>
        <v>42065.887361111112</v>
      </c>
      <c r="T3332" s="13">
        <f t="shared" si="317"/>
        <v>42095.845694444448</v>
      </c>
    </row>
    <row r="3333" spans="1:20" ht="48">
      <c r="A3333">
        <v>3331</v>
      </c>
      <c r="B3333" s="1" t="s">
        <v>3331</v>
      </c>
      <c r="C3333" s="1" t="s">
        <v>7441</v>
      </c>
      <c r="D3333" s="4">
        <v>5000</v>
      </c>
      <c r="E3333" s="4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3">
        <f t="shared" si="312"/>
        <v>1.0451999999999999</v>
      </c>
      <c r="P3333" s="5">
        <f t="shared" si="313"/>
        <v>80.400000000000006</v>
      </c>
      <c r="Q3333" s="3" t="str">
        <f t="shared" si="314"/>
        <v>theater</v>
      </c>
      <c r="R3333" t="str">
        <f t="shared" si="315"/>
        <v>plays</v>
      </c>
      <c r="S3333" s="13">
        <f t="shared" si="316"/>
        <v>42248.697754629626</v>
      </c>
      <c r="T3333" s="13">
        <f t="shared" si="317"/>
        <v>42283.697754629626</v>
      </c>
    </row>
    <row r="3334" spans="1:20" ht="48">
      <c r="A3334">
        <v>3332</v>
      </c>
      <c r="B3334" s="1" t="s">
        <v>3332</v>
      </c>
      <c r="C3334" s="1" t="s">
        <v>7442</v>
      </c>
      <c r="D3334" s="4">
        <v>6000</v>
      </c>
      <c r="E3334" s="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3">
        <f t="shared" si="312"/>
        <v>1</v>
      </c>
      <c r="P3334" s="5">
        <f t="shared" si="313"/>
        <v>72.289156626506028</v>
      </c>
      <c r="Q3334" s="3" t="str">
        <f t="shared" si="314"/>
        <v>theater</v>
      </c>
      <c r="R3334" t="str">
        <f t="shared" si="315"/>
        <v>plays</v>
      </c>
      <c r="S3334" s="13">
        <f t="shared" si="316"/>
        <v>41809.860300925924</v>
      </c>
      <c r="T3334" s="13">
        <f t="shared" si="317"/>
        <v>41839.860300925924</v>
      </c>
    </row>
    <row r="3335" spans="1:20" ht="48">
      <c r="A3335">
        <v>3333</v>
      </c>
      <c r="B3335" s="1" t="s">
        <v>3333</v>
      </c>
      <c r="C3335" s="1" t="s">
        <v>7443</v>
      </c>
      <c r="D3335" s="4">
        <v>3500</v>
      </c>
      <c r="E3335" s="4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3">
        <f t="shared" si="312"/>
        <v>1.0457142857142858</v>
      </c>
      <c r="P3335" s="5">
        <f t="shared" si="313"/>
        <v>32.972972972972975</v>
      </c>
      <c r="Q3335" s="3" t="str">
        <f t="shared" si="314"/>
        <v>theater</v>
      </c>
      <c r="R3335" t="str">
        <f t="shared" si="315"/>
        <v>plays</v>
      </c>
      <c r="S3335" s="13">
        <f t="shared" si="316"/>
        <v>42148.676851851851</v>
      </c>
      <c r="T3335" s="13">
        <f t="shared" si="317"/>
        <v>42170.676851851851</v>
      </c>
    </row>
    <row r="3336" spans="1:20" ht="32">
      <c r="A3336">
        <v>3334</v>
      </c>
      <c r="B3336" s="1" t="s">
        <v>3334</v>
      </c>
      <c r="C3336" s="1" t="s">
        <v>7444</v>
      </c>
      <c r="D3336" s="4">
        <v>3871</v>
      </c>
      <c r="E3336" s="4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3">
        <f t="shared" si="312"/>
        <v>1.3862051149573753</v>
      </c>
      <c r="P3336" s="5">
        <f t="shared" si="313"/>
        <v>116.65217391304348</v>
      </c>
      <c r="Q3336" s="3" t="str">
        <f t="shared" si="314"/>
        <v>theater</v>
      </c>
      <c r="R3336" t="str">
        <f t="shared" si="315"/>
        <v>plays</v>
      </c>
      <c r="S3336" s="13">
        <f t="shared" si="316"/>
        <v>42185.521087962959</v>
      </c>
      <c r="T3336" s="13">
        <f t="shared" si="317"/>
        <v>42215.521087962959</v>
      </c>
    </row>
    <row r="3337" spans="1:20" ht="48">
      <c r="A3337">
        <v>3335</v>
      </c>
      <c r="B3337" s="1" t="s">
        <v>3335</v>
      </c>
      <c r="C3337" s="1" t="s">
        <v>7445</v>
      </c>
      <c r="D3337" s="4">
        <v>5000</v>
      </c>
      <c r="E3337" s="4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3">
        <f t="shared" si="312"/>
        <v>1.0032000000000001</v>
      </c>
      <c r="P3337" s="5">
        <f t="shared" si="313"/>
        <v>79.61904761904762</v>
      </c>
      <c r="Q3337" s="3" t="str">
        <f t="shared" si="314"/>
        <v>theater</v>
      </c>
      <c r="R3337" t="str">
        <f t="shared" si="315"/>
        <v>plays</v>
      </c>
      <c r="S3337" s="13">
        <f t="shared" si="316"/>
        <v>41827.674143518518</v>
      </c>
      <c r="T3337" s="13">
        <f t="shared" si="317"/>
        <v>41854.958333333336</v>
      </c>
    </row>
    <row r="3338" spans="1:20" ht="48">
      <c r="A3338">
        <v>3336</v>
      </c>
      <c r="B3338" s="1" t="s">
        <v>3336</v>
      </c>
      <c r="C3338" s="1" t="s">
        <v>7446</v>
      </c>
      <c r="D3338" s="4">
        <v>250</v>
      </c>
      <c r="E3338" s="4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3">
        <f t="shared" si="312"/>
        <v>1</v>
      </c>
      <c r="P3338" s="5">
        <f t="shared" si="313"/>
        <v>27.777777777777779</v>
      </c>
      <c r="Q3338" s="3" t="str">
        <f t="shared" si="314"/>
        <v>theater</v>
      </c>
      <c r="R3338" t="str">
        <f t="shared" si="315"/>
        <v>plays</v>
      </c>
      <c r="S3338" s="13">
        <f t="shared" si="316"/>
        <v>42437.398680555561</v>
      </c>
      <c r="T3338" s="13">
        <f t="shared" si="317"/>
        <v>42465.35701388889</v>
      </c>
    </row>
    <row r="3339" spans="1:20" ht="48">
      <c r="A3339">
        <v>3337</v>
      </c>
      <c r="B3339" s="1" t="s">
        <v>3337</v>
      </c>
      <c r="C3339" s="1" t="s">
        <v>7447</v>
      </c>
      <c r="D3339" s="4">
        <v>2500</v>
      </c>
      <c r="E3339" s="4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3">
        <f t="shared" si="312"/>
        <v>1.1020000000000001</v>
      </c>
      <c r="P3339" s="5">
        <f t="shared" si="313"/>
        <v>81.029411764705884</v>
      </c>
      <c r="Q3339" s="3" t="str">
        <f t="shared" si="314"/>
        <v>theater</v>
      </c>
      <c r="R3339" t="str">
        <f t="shared" si="315"/>
        <v>plays</v>
      </c>
      <c r="S3339" s="13">
        <f t="shared" si="316"/>
        <v>41901.282025462962</v>
      </c>
      <c r="T3339" s="13">
        <f t="shared" si="317"/>
        <v>41922.875</v>
      </c>
    </row>
    <row r="3340" spans="1:20" ht="32">
      <c r="A3340">
        <v>3338</v>
      </c>
      <c r="B3340" s="1" t="s">
        <v>3338</v>
      </c>
      <c r="C3340" s="1" t="s">
        <v>7448</v>
      </c>
      <c r="D3340" s="4">
        <v>15000</v>
      </c>
      <c r="E3340" s="4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3">
        <f t="shared" si="312"/>
        <v>1.0218</v>
      </c>
      <c r="P3340" s="5">
        <f t="shared" si="313"/>
        <v>136.84821428571428</v>
      </c>
      <c r="Q3340" s="3" t="str">
        <f t="shared" si="314"/>
        <v>theater</v>
      </c>
      <c r="R3340" t="str">
        <f t="shared" si="315"/>
        <v>plays</v>
      </c>
      <c r="S3340" s="13">
        <f t="shared" si="316"/>
        <v>42769.574999999997</v>
      </c>
      <c r="T3340" s="13">
        <f t="shared" si="317"/>
        <v>42790.574999999997</v>
      </c>
    </row>
    <row r="3341" spans="1:20" ht="32">
      <c r="A3341">
        <v>3339</v>
      </c>
      <c r="B3341" s="1" t="s">
        <v>3339</v>
      </c>
      <c r="C3341" s="1" t="s">
        <v>7449</v>
      </c>
      <c r="D3341" s="4">
        <v>8000</v>
      </c>
      <c r="E3341" s="4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3">
        <f t="shared" si="312"/>
        <v>1.0435000000000001</v>
      </c>
      <c r="P3341" s="5">
        <f t="shared" si="313"/>
        <v>177.61702127659575</v>
      </c>
      <c r="Q3341" s="3" t="str">
        <f t="shared" si="314"/>
        <v>theater</v>
      </c>
      <c r="R3341" t="str">
        <f t="shared" si="315"/>
        <v>plays</v>
      </c>
      <c r="S3341" s="13">
        <f t="shared" si="316"/>
        <v>42549.665717592594</v>
      </c>
      <c r="T3341" s="13">
        <f t="shared" si="317"/>
        <v>42579.665717592594</v>
      </c>
    </row>
    <row r="3342" spans="1:20" ht="48">
      <c r="A3342">
        <v>3340</v>
      </c>
      <c r="B3342" s="1" t="s">
        <v>3340</v>
      </c>
      <c r="C3342" s="1" t="s">
        <v>7450</v>
      </c>
      <c r="D3342" s="4">
        <v>3000</v>
      </c>
      <c r="E3342" s="4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3">
        <f t="shared" si="312"/>
        <v>1.3816666666666666</v>
      </c>
      <c r="P3342" s="5">
        <f t="shared" si="313"/>
        <v>109.07894736842105</v>
      </c>
      <c r="Q3342" s="3" t="str">
        <f t="shared" si="314"/>
        <v>theater</v>
      </c>
      <c r="R3342" t="str">
        <f t="shared" si="315"/>
        <v>plays</v>
      </c>
      <c r="S3342" s="13">
        <f t="shared" si="316"/>
        <v>42685.974004629628</v>
      </c>
      <c r="T3342" s="13">
        <f t="shared" si="317"/>
        <v>42710.974004629628</v>
      </c>
    </row>
    <row r="3343" spans="1:20" ht="48">
      <c r="A3343">
        <v>3341</v>
      </c>
      <c r="B3343" s="1" t="s">
        <v>3341</v>
      </c>
      <c r="C3343" s="1" t="s">
        <v>7451</v>
      </c>
      <c r="D3343" s="4">
        <v>3350</v>
      </c>
      <c r="E3343" s="4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3">
        <f t="shared" si="312"/>
        <v>1</v>
      </c>
      <c r="P3343" s="5">
        <f t="shared" si="313"/>
        <v>119.64285714285714</v>
      </c>
      <c r="Q3343" s="3" t="str">
        <f t="shared" si="314"/>
        <v>theater</v>
      </c>
      <c r="R3343" t="str">
        <f t="shared" si="315"/>
        <v>plays</v>
      </c>
      <c r="S3343" s="13">
        <f t="shared" si="316"/>
        <v>42510.798854166671</v>
      </c>
      <c r="T3343" s="13">
        <f t="shared" si="317"/>
        <v>42533.708333333328</v>
      </c>
    </row>
    <row r="3344" spans="1:20" ht="32">
      <c r="A3344">
        <v>3342</v>
      </c>
      <c r="B3344" s="1" t="s">
        <v>3342</v>
      </c>
      <c r="C3344" s="1" t="s">
        <v>7452</v>
      </c>
      <c r="D3344" s="4">
        <v>6000</v>
      </c>
      <c r="E3344" s="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3">
        <f t="shared" si="312"/>
        <v>1.0166666666666666</v>
      </c>
      <c r="P3344" s="5">
        <f t="shared" si="313"/>
        <v>78.205128205128204</v>
      </c>
      <c r="Q3344" s="3" t="str">
        <f t="shared" si="314"/>
        <v>theater</v>
      </c>
      <c r="R3344" t="str">
        <f t="shared" si="315"/>
        <v>plays</v>
      </c>
      <c r="S3344" s="13">
        <f t="shared" si="316"/>
        <v>42062.296412037031</v>
      </c>
      <c r="T3344" s="13">
        <f t="shared" si="317"/>
        <v>42095.207638888889</v>
      </c>
    </row>
    <row r="3345" spans="1:20" ht="48">
      <c r="A3345">
        <v>3343</v>
      </c>
      <c r="B3345" s="1" t="s">
        <v>3343</v>
      </c>
      <c r="C3345" s="1" t="s">
        <v>7453</v>
      </c>
      <c r="D3345" s="4">
        <v>700</v>
      </c>
      <c r="E3345" s="4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3">
        <f t="shared" si="312"/>
        <v>1.7142857142857142</v>
      </c>
      <c r="P3345" s="5">
        <f t="shared" si="313"/>
        <v>52.173913043478258</v>
      </c>
      <c r="Q3345" s="3" t="str">
        <f t="shared" si="314"/>
        <v>theater</v>
      </c>
      <c r="R3345" t="str">
        <f t="shared" si="315"/>
        <v>plays</v>
      </c>
      <c r="S3345" s="13">
        <f t="shared" si="316"/>
        <v>42452.916481481487</v>
      </c>
      <c r="T3345" s="13">
        <f t="shared" si="317"/>
        <v>42473.554166666669</v>
      </c>
    </row>
    <row r="3346" spans="1:20" ht="48">
      <c r="A3346">
        <v>3344</v>
      </c>
      <c r="B3346" s="1" t="s">
        <v>3344</v>
      </c>
      <c r="C3346" s="1" t="s">
        <v>7454</v>
      </c>
      <c r="D3346" s="4">
        <v>4500</v>
      </c>
      <c r="E3346" s="4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3">
        <f t="shared" si="312"/>
        <v>1.0144444444444445</v>
      </c>
      <c r="P3346" s="5">
        <f t="shared" si="313"/>
        <v>114.125</v>
      </c>
      <c r="Q3346" s="3" t="str">
        <f t="shared" si="314"/>
        <v>theater</v>
      </c>
      <c r="R3346" t="str">
        <f t="shared" si="315"/>
        <v>plays</v>
      </c>
      <c r="S3346" s="13">
        <f t="shared" si="316"/>
        <v>41851.200150462959</v>
      </c>
      <c r="T3346" s="13">
        <f t="shared" si="317"/>
        <v>41881.200150462959</v>
      </c>
    </row>
    <row r="3347" spans="1:20" ht="48">
      <c r="A3347">
        <v>3345</v>
      </c>
      <c r="B3347" s="1" t="s">
        <v>3345</v>
      </c>
      <c r="C3347" s="1" t="s">
        <v>7455</v>
      </c>
      <c r="D3347" s="4">
        <v>500</v>
      </c>
      <c r="E3347" s="4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3">
        <f t="shared" si="312"/>
        <v>1.3</v>
      </c>
      <c r="P3347" s="5">
        <f t="shared" si="313"/>
        <v>50</v>
      </c>
      <c r="Q3347" s="3" t="str">
        <f t="shared" si="314"/>
        <v>theater</v>
      </c>
      <c r="R3347" t="str">
        <f t="shared" si="315"/>
        <v>plays</v>
      </c>
      <c r="S3347" s="13">
        <f t="shared" si="316"/>
        <v>42053.106111111112</v>
      </c>
      <c r="T3347" s="13">
        <f t="shared" si="317"/>
        <v>42112.025694444441</v>
      </c>
    </row>
    <row r="3348" spans="1:20" ht="48">
      <c r="A3348">
        <v>3346</v>
      </c>
      <c r="B3348" s="1" t="s">
        <v>3346</v>
      </c>
      <c r="C3348" s="1" t="s">
        <v>7456</v>
      </c>
      <c r="D3348" s="4">
        <v>1500</v>
      </c>
      <c r="E3348" s="4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3">
        <f t="shared" si="312"/>
        <v>1.1000000000000001</v>
      </c>
      <c r="P3348" s="5">
        <f t="shared" si="313"/>
        <v>91.666666666666671</v>
      </c>
      <c r="Q3348" s="3" t="str">
        <f t="shared" si="314"/>
        <v>theater</v>
      </c>
      <c r="R3348" t="str">
        <f t="shared" si="315"/>
        <v>plays</v>
      </c>
      <c r="S3348" s="13">
        <f t="shared" si="316"/>
        <v>42054.024421296301</v>
      </c>
      <c r="T3348" s="13">
        <f t="shared" si="317"/>
        <v>42061.024421296301</v>
      </c>
    </row>
    <row r="3349" spans="1:20" ht="48">
      <c r="A3349">
        <v>3347</v>
      </c>
      <c r="B3349" s="1" t="s">
        <v>3347</v>
      </c>
      <c r="C3349" s="1" t="s">
        <v>7457</v>
      </c>
      <c r="D3349" s="4">
        <v>2000</v>
      </c>
      <c r="E3349" s="4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3">
        <f t="shared" si="312"/>
        <v>1.1944999999999999</v>
      </c>
      <c r="P3349" s="5">
        <f t="shared" si="313"/>
        <v>108.59090909090909</v>
      </c>
      <c r="Q3349" s="3" t="str">
        <f t="shared" si="314"/>
        <v>theater</v>
      </c>
      <c r="R3349" t="str">
        <f t="shared" si="315"/>
        <v>plays</v>
      </c>
      <c r="S3349" s="13">
        <f t="shared" si="316"/>
        <v>42484.551550925928</v>
      </c>
      <c r="T3349" s="13">
        <f t="shared" si="317"/>
        <v>42498.875</v>
      </c>
    </row>
    <row r="3350" spans="1:20" ht="48">
      <c r="A3350">
        <v>3348</v>
      </c>
      <c r="B3350" s="1" t="s">
        <v>3266</v>
      </c>
      <c r="C3350" s="1" t="s">
        <v>7458</v>
      </c>
      <c r="D3350" s="4">
        <v>5500</v>
      </c>
      <c r="E3350" s="4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3">
        <f t="shared" si="312"/>
        <v>1.002909090909091</v>
      </c>
      <c r="P3350" s="5">
        <f t="shared" si="313"/>
        <v>69.822784810126578</v>
      </c>
      <c r="Q3350" s="3" t="str">
        <f t="shared" si="314"/>
        <v>theater</v>
      </c>
      <c r="R3350" t="str">
        <f t="shared" si="315"/>
        <v>plays</v>
      </c>
      <c r="S3350" s="13">
        <f t="shared" si="316"/>
        <v>42466.558796296296</v>
      </c>
      <c r="T3350" s="13">
        <f t="shared" si="317"/>
        <v>42490.165972222225</v>
      </c>
    </row>
    <row r="3351" spans="1:20" ht="48">
      <c r="A3351">
        <v>3349</v>
      </c>
      <c r="B3351" s="1" t="s">
        <v>3348</v>
      </c>
      <c r="C3351" s="1" t="s">
        <v>7459</v>
      </c>
      <c r="D3351" s="4">
        <v>1000</v>
      </c>
      <c r="E3351" s="4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3">
        <f t="shared" si="312"/>
        <v>1.534</v>
      </c>
      <c r="P3351" s="5">
        <f t="shared" si="313"/>
        <v>109.57142857142857</v>
      </c>
      <c r="Q3351" s="3" t="str">
        <f t="shared" si="314"/>
        <v>theater</v>
      </c>
      <c r="R3351" t="str">
        <f t="shared" si="315"/>
        <v>plays</v>
      </c>
      <c r="S3351" s="13">
        <f t="shared" si="316"/>
        <v>42513.110787037032</v>
      </c>
      <c r="T3351" s="13">
        <f t="shared" si="317"/>
        <v>42534.708333333328</v>
      </c>
    </row>
    <row r="3352" spans="1:20" ht="48">
      <c r="A3352">
        <v>3350</v>
      </c>
      <c r="B3352" s="1" t="s">
        <v>3349</v>
      </c>
      <c r="C3352" s="1" t="s">
        <v>7460</v>
      </c>
      <c r="D3352" s="4">
        <v>3500</v>
      </c>
      <c r="E3352" s="4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3">
        <f t="shared" si="312"/>
        <v>1.0442857142857143</v>
      </c>
      <c r="P3352" s="5">
        <f t="shared" si="313"/>
        <v>71.666666666666671</v>
      </c>
      <c r="Q3352" s="3" t="str">
        <f t="shared" si="314"/>
        <v>theater</v>
      </c>
      <c r="R3352" t="str">
        <f t="shared" si="315"/>
        <v>plays</v>
      </c>
      <c r="S3352" s="13">
        <f t="shared" si="316"/>
        <v>42302.701516203699</v>
      </c>
      <c r="T3352" s="13">
        <f t="shared" si="317"/>
        <v>42337.958333333328</v>
      </c>
    </row>
    <row r="3353" spans="1:20" ht="48">
      <c r="A3353">
        <v>3351</v>
      </c>
      <c r="B3353" s="1" t="s">
        <v>3350</v>
      </c>
      <c r="C3353" s="1" t="s">
        <v>7461</v>
      </c>
      <c r="D3353" s="4">
        <v>5000</v>
      </c>
      <c r="E3353" s="4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3">
        <f t="shared" si="312"/>
        <v>1.0109999999999999</v>
      </c>
      <c r="P3353" s="5">
        <f t="shared" si="313"/>
        <v>93.611111111111114</v>
      </c>
      <c r="Q3353" s="3" t="str">
        <f t="shared" si="314"/>
        <v>theater</v>
      </c>
      <c r="R3353" t="str">
        <f t="shared" si="315"/>
        <v>plays</v>
      </c>
      <c r="S3353" s="13">
        <f t="shared" si="316"/>
        <v>41806.395428240743</v>
      </c>
      <c r="T3353" s="13">
        <f t="shared" si="317"/>
        <v>41843.458333333336</v>
      </c>
    </row>
    <row r="3354" spans="1:20" ht="48">
      <c r="A3354">
        <v>3352</v>
      </c>
      <c r="B3354" s="1" t="s">
        <v>3351</v>
      </c>
      <c r="C3354" s="1" t="s">
        <v>7462</v>
      </c>
      <c r="D3354" s="4">
        <v>5000</v>
      </c>
      <c r="E3354" s="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3">
        <f t="shared" si="312"/>
        <v>1.0751999999999999</v>
      </c>
      <c r="P3354" s="5">
        <f t="shared" si="313"/>
        <v>76.8</v>
      </c>
      <c r="Q3354" s="3" t="str">
        <f t="shared" si="314"/>
        <v>theater</v>
      </c>
      <c r="R3354" t="str">
        <f t="shared" si="315"/>
        <v>plays</v>
      </c>
      <c r="S3354" s="13">
        <f t="shared" si="316"/>
        <v>42495.992800925931</v>
      </c>
      <c r="T3354" s="13">
        <f t="shared" si="317"/>
        <v>42552.958333333328</v>
      </c>
    </row>
    <row r="3355" spans="1:20" ht="48">
      <c r="A3355">
        <v>3353</v>
      </c>
      <c r="B3355" s="1" t="s">
        <v>3352</v>
      </c>
      <c r="C3355" s="1" t="s">
        <v>7463</v>
      </c>
      <c r="D3355" s="4">
        <v>500</v>
      </c>
      <c r="E3355" s="4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3">
        <f t="shared" si="312"/>
        <v>3.15</v>
      </c>
      <c r="P3355" s="5">
        <f t="shared" si="313"/>
        <v>35.795454545454547</v>
      </c>
      <c r="Q3355" s="3" t="str">
        <f t="shared" si="314"/>
        <v>theater</v>
      </c>
      <c r="R3355" t="str">
        <f t="shared" si="315"/>
        <v>plays</v>
      </c>
      <c r="S3355" s="13">
        <f t="shared" si="316"/>
        <v>42479.432291666672</v>
      </c>
      <c r="T3355" s="13">
        <f t="shared" si="317"/>
        <v>42492.958333333328</v>
      </c>
    </row>
    <row r="3356" spans="1:20" ht="32">
      <c r="A3356">
        <v>3354</v>
      </c>
      <c r="B3356" s="1" t="s">
        <v>3353</v>
      </c>
      <c r="C3356" s="1" t="s">
        <v>7464</v>
      </c>
      <c r="D3356" s="4">
        <v>3000</v>
      </c>
      <c r="E3356" s="4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3">
        <f t="shared" si="312"/>
        <v>1.0193333333333334</v>
      </c>
      <c r="P3356" s="5">
        <f t="shared" si="313"/>
        <v>55.6</v>
      </c>
      <c r="Q3356" s="3" t="str">
        <f t="shared" si="314"/>
        <v>theater</v>
      </c>
      <c r="R3356" t="str">
        <f t="shared" si="315"/>
        <v>plays</v>
      </c>
      <c r="S3356" s="13">
        <f t="shared" si="316"/>
        <v>42270.7269212963</v>
      </c>
      <c r="T3356" s="13">
        <f t="shared" si="317"/>
        <v>42306.167361111111</v>
      </c>
    </row>
    <row r="3357" spans="1:20" ht="48">
      <c r="A3357">
        <v>3355</v>
      </c>
      <c r="B3357" s="1" t="s">
        <v>3354</v>
      </c>
      <c r="C3357" s="1" t="s">
        <v>7465</v>
      </c>
      <c r="D3357" s="4">
        <v>1750</v>
      </c>
      <c r="E3357" s="4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3">
        <f t="shared" si="312"/>
        <v>1.2628571428571429</v>
      </c>
      <c r="P3357" s="5">
        <f t="shared" si="313"/>
        <v>147.33333333333334</v>
      </c>
      <c r="Q3357" s="3" t="str">
        <f t="shared" si="314"/>
        <v>theater</v>
      </c>
      <c r="R3357" t="str">
        <f t="shared" si="315"/>
        <v>plays</v>
      </c>
      <c r="S3357" s="13">
        <f t="shared" si="316"/>
        <v>42489.619525462964</v>
      </c>
      <c r="T3357" s="13">
        <f t="shared" si="317"/>
        <v>42500.470138888893</v>
      </c>
    </row>
    <row r="3358" spans="1:20" ht="48">
      <c r="A3358">
        <v>3356</v>
      </c>
      <c r="B3358" s="1" t="s">
        <v>3355</v>
      </c>
      <c r="C3358" s="1" t="s">
        <v>7466</v>
      </c>
      <c r="D3358" s="4">
        <v>1500</v>
      </c>
      <c r="E3358" s="4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3">
        <f t="shared" si="312"/>
        <v>1.014</v>
      </c>
      <c r="P3358" s="5">
        <f t="shared" si="313"/>
        <v>56.333333333333336</v>
      </c>
      <c r="Q3358" s="3" t="str">
        <f t="shared" si="314"/>
        <v>theater</v>
      </c>
      <c r="R3358" t="str">
        <f t="shared" si="315"/>
        <v>plays</v>
      </c>
      <c r="S3358" s="13">
        <f t="shared" si="316"/>
        <v>42536.815648148149</v>
      </c>
      <c r="T3358" s="13">
        <f t="shared" si="317"/>
        <v>42566.815648148149</v>
      </c>
    </row>
    <row r="3359" spans="1:20" ht="48">
      <c r="A3359">
        <v>3357</v>
      </c>
      <c r="B3359" s="1" t="s">
        <v>3356</v>
      </c>
      <c r="C3359" s="1" t="s">
        <v>7467</v>
      </c>
      <c r="D3359" s="4">
        <v>2000</v>
      </c>
      <c r="E3359" s="4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3">
        <f t="shared" si="312"/>
        <v>1.01</v>
      </c>
      <c r="P3359" s="5">
        <f t="shared" si="313"/>
        <v>96.19047619047619</v>
      </c>
      <c r="Q3359" s="3" t="str">
        <f t="shared" si="314"/>
        <v>theater</v>
      </c>
      <c r="R3359" t="str">
        <f t="shared" si="315"/>
        <v>plays</v>
      </c>
      <c r="S3359" s="13">
        <f t="shared" si="316"/>
        <v>41822.417939814812</v>
      </c>
      <c r="T3359" s="13">
        <f t="shared" si="317"/>
        <v>41852.417939814812</v>
      </c>
    </row>
    <row r="3360" spans="1:20" ht="48">
      <c r="A3360">
        <v>3358</v>
      </c>
      <c r="B3360" s="1" t="s">
        <v>3357</v>
      </c>
      <c r="C3360" s="1" t="s">
        <v>7468</v>
      </c>
      <c r="D3360" s="4">
        <v>10000</v>
      </c>
      <c r="E3360" s="4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3">
        <f t="shared" si="312"/>
        <v>1.0299</v>
      </c>
      <c r="P3360" s="5">
        <f t="shared" si="313"/>
        <v>63.574074074074076</v>
      </c>
      <c r="Q3360" s="3" t="str">
        <f t="shared" si="314"/>
        <v>theater</v>
      </c>
      <c r="R3360" t="str">
        <f t="shared" si="315"/>
        <v>plays</v>
      </c>
      <c r="S3360" s="13">
        <f t="shared" si="316"/>
        <v>41932.311099537037</v>
      </c>
      <c r="T3360" s="13">
        <f t="shared" si="317"/>
        <v>41962.352766203709</v>
      </c>
    </row>
    <row r="3361" spans="1:20" ht="32">
      <c r="A3361">
        <v>3359</v>
      </c>
      <c r="B3361" s="1" t="s">
        <v>3358</v>
      </c>
      <c r="C3361" s="1" t="s">
        <v>7469</v>
      </c>
      <c r="D3361" s="4">
        <v>4000</v>
      </c>
      <c r="E3361" s="4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3">
        <f t="shared" si="312"/>
        <v>1.0625</v>
      </c>
      <c r="P3361" s="5">
        <f t="shared" si="313"/>
        <v>184.78260869565219</v>
      </c>
      <c r="Q3361" s="3" t="str">
        <f t="shared" si="314"/>
        <v>theater</v>
      </c>
      <c r="R3361" t="str">
        <f t="shared" si="315"/>
        <v>plays</v>
      </c>
      <c r="S3361" s="13">
        <f t="shared" si="316"/>
        <v>42746.057106481487</v>
      </c>
      <c r="T3361" s="13">
        <f t="shared" si="317"/>
        <v>42791.057106481487</v>
      </c>
    </row>
    <row r="3362" spans="1:20" ht="32">
      <c r="A3362">
        <v>3360</v>
      </c>
      <c r="B3362" s="1" t="s">
        <v>3359</v>
      </c>
      <c r="C3362" s="1" t="s">
        <v>7470</v>
      </c>
      <c r="D3362" s="4">
        <v>9000</v>
      </c>
      <c r="E3362" s="4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3">
        <f t="shared" si="312"/>
        <v>1.0137777777777779</v>
      </c>
      <c r="P3362" s="5">
        <f t="shared" si="313"/>
        <v>126.72222222222223</v>
      </c>
      <c r="Q3362" s="3" t="str">
        <f t="shared" si="314"/>
        <v>theater</v>
      </c>
      <c r="R3362" t="str">
        <f t="shared" si="315"/>
        <v>plays</v>
      </c>
      <c r="S3362" s="13">
        <f t="shared" si="316"/>
        <v>42697.082673611112</v>
      </c>
      <c r="T3362" s="13">
        <f t="shared" si="317"/>
        <v>42718.665972222225</v>
      </c>
    </row>
    <row r="3363" spans="1:20" ht="48">
      <c r="A3363">
        <v>3361</v>
      </c>
      <c r="B3363" s="1" t="s">
        <v>3360</v>
      </c>
      <c r="C3363" s="1" t="s">
        <v>7471</v>
      </c>
      <c r="D3363" s="4">
        <v>5000</v>
      </c>
      <c r="E3363" s="4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3">
        <f t="shared" si="312"/>
        <v>1.1346000000000001</v>
      </c>
      <c r="P3363" s="5">
        <f t="shared" si="313"/>
        <v>83.42647058823529</v>
      </c>
      <c r="Q3363" s="3" t="str">
        <f t="shared" si="314"/>
        <v>theater</v>
      </c>
      <c r="R3363" t="str">
        <f t="shared" si="315"/>
        <v>plays</v>
      </c>
      <c r="S3363" s="13">
        <f t="shared" si="316"/>
        <v>41866.025347222225</v>
      </c>
      <c r="T3363" s="13">
        <f t="shared" si="317"/>
        <v>41883.665972222225</v>
      </c>
    </row>
    <row r="3364" spans="1:20" ht="48">
      <c r="A3364">
        <v>3362</v>
      </c>
      <c r="B3364" s="1" t="s">
        <v>3361</v>
      </c>
      <c r="C3364" s="1" t="s">
        <v>7472</v>
      </c>
      <c r="D3364" s="4">
        <v>500</v>
      </c>
      <c r="E3364" s="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3">
        <f t="shared" si="312"/>
        <v>2.1800000000000002</v>
      </c>
      <c r="P3364" s="5">
        <f t="shared" si="313"/>
        <v>54.5</v>
      </c>
      <c r="Q3364" s="3" t="str">
        <f t="shared" si="314"/>
        <v>theater</v>
      </c>
      <c r="R3364" t="str">
        <f t="shared" si="315"/>
        <v>plays</v>
      </c>
      <c r="S3364" s="13">
        <f t="shared" si="316"/>
        <v>42056.091631944444</v>
      </c>
      <c r="T3364" s="13">
        <f t="shared" si="317"/>
        <v>42070.204861111109</v>
      </c>
    </row>
    <row r="3365" spans="1:20" ht="48">
      <c r="A3365">
        <v>3363</v>
      </c>
      <c r="B3365" s="1" t="s">
        <v>3362</v>
      </c>
      <c r="C3365" s="1" t="s">
        <v>7473</v>
      </c>
      <c r="D3365" s="4">
        <v>7750</v>
      </c>
      <c r="E3365" s="4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3">
        <f t="shared" si="312"/>
        <v>1.0141935483870967</v>
      </c>
      <c r="P3365" s="5">
        <f t="shared" si="313"/>
        <v>302.30769230769232</v>
      </c>
      <c r="Q3365" s="3" t="str">
        <f t="shared" si="314"/>
        <v>theater</v>
      </c>
      <c r="R3365" t="str">
        <f t="shared" si="315"/>
        <v>plays</v>
      </c>
      <c r="S3365" s="13">
        <f t="shared" si="316"/>
        <v>41851.771354166667</v>
      </c>
      <c r="T3365" s="13">
        <f t="shared" si="317"/>
        <v>41870.666666666664</v>
      </c>
    </row>
    <row r="3366" spans="1:20" ht="48">
      <c r="A3366">
        <v>3364</v>
      </c>
      <c r="B3366" s="1" t="s">
        <v>3363</v>
      </c>
      <c r="C3366" s="1" t="s">
        <v>7474</v>
      </c>
      <c r="D3366" s="4">
        <v>3000</v>
      </c>
      <c r="E3366" s="4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3">
        <f t="shared" si="312"/>
        <v>1.0593333333333332</v>
      </c>
      <c r="P3366" s="5">
        <f t="shared" si="313"/>
        <v>44.138888888888886</v>
      </c>
      <c r="Q3366" s="3" t="str">
        <f t="shared" si="314"/>
        <v>theater</v>
      </c>
      <c r="R3366" t="str">
        <f t="shared" si="315"/>
        <v>plays</v>
      </c>
      <c r="S3366" s="13">
        <f t="shared" si="316"/>
        <v>42422.977418981478</v>
      </c>
      <c r="T3366" s="13">
        <f t="shared" si="317"/>
        <v>42444.875</v>
      </c>
    </row>
    <row r="3367" spans="1:20" ht="48">
      <c r="A3367">
        <v>3365</v>
      </c>
      <c r="B3367" s="1" t="s">
        <v>3364</v>
      </c>
      <c r="C3367" s="1" t="s">
        <v>7475</v>
      </c>
      <c r="D3367" s="4">
        <v>2500</v>
      </c>
      <c r="E3367" s="4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3">
        <f t="shared" si="312"/>
        <v>1.04</v>
      </c>
      <c r="P3367" s="5">
        <f t="shared" si="313"/>
        <v>866.66666666666663</v>
      </c>
      <c r="Q3367" s="3" t="str">
        <f t="shared" si="314"/>
        <v>theater</v>
      </c>
      <c r="R3367" t="str">
        <f t="shared" si="315"/>
        <v>plays</v>
      </c>
      <c r="S3367" s="13">
        <f t="shared" si="316"/>
        <v>42321.101759259262</v>
      </c>
      <c r="T3367" s="13">
        <f t="shared" si="317"/>
        <v>42351.101759259262</v>
      </c>
    </row>
    <row r="3368" spans="1:20" ht="48">
      <c r="A3368">
        <v>3366</v>
      </c>
      <c r="B3368" s="1" t="s">
        <v>3365</v>
      </c>
      <c r="C3368" s="1" t="s">
        <v>7476</v>
      </c>
      <c r="D3368" s="4">
        <v>500</v>
      </c>
      <c r="E3368" s="4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3">
        <f t="shared" si="312"/>
        <v>2.21</v>
      </c>
      <c r="P3368" s="5">
        <f t="shared" si="313"/>
        <v>61.388888888888886</v>
      </c>
      <c r="Q3368" s="3" t="str">
        <f t="shared" si="314"/>
        <v>theater</v>
      </c>
      <c r="R3368" t="str">
        <f t="shared" si="315"/>
        <v>plays</v>
      </c>
      <c r="S3368" s="13">
        <f t="shared" si="316"/>
        <v>42107.067557870367</v>
      </c>
      <c r="T3368" s="13">
        <f t="shared" si="317"/>
        <v>42137.067557870367</v>
      </c>
    </row>
    <row r="3369" spans="1:20" ht="48">
      <c r="A3369">
        <v>3367</v>
      </c>
      <c r="B3369" s="1" t="s">
        <v>3366</v>
      </c>
      <c r="C3369" s="1" t="s">
        <v>7477</v>
      </c>
      <c r="D3369" s="4">
        <v>750</v>
      </c>
      <c r="E3369" s="4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3">
        <f t="shared" si="312"/>
        <v>1.1866666666666668</v>
      </c>
      <c r="P3369" s="5">
        <f t="shared" si="313"/>
        <v>29.666666666666668</v>
      </c>
      <c r="Q3369" s="3" t="str">
        <f t="shared" si="314"/>
        <v>theater</v>
      </c>
      <c r="R3369" t="str">
        <f t="shared" si="315"/>
        <v>plays</v>
      </c>
      <c r="S3369" s="13">
        <f t="shared" si="316"/>
        <v>42192.933958333335</v>
      </c>
      <c r="T3369" s="13">
        <f t="shared" si="317"/>
        <v>42217.933958333335</v>
      </c>
    </row>
    <row r="3370" spans="1:20" ht="48">
      <c r="A3370">
        <v>3368</v>
      </c>
      <c r="B3370" s="1" t="s">
        <v>3367</v>
      </c>
      <c r="C3370" s="1" t="s">
        <v>7478</v>
      </c>
      <c r="D3370" s="4">
        <v>1000</v>
      </c>
      <c r="E3370" s="4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3">
        <f t="shared" si="312"/>
        <v>1.046</v>
      </c>
      <c r="P3370" s="5">
        <f t="shared" si="313"/>
        <v>45.478260869565219</v>
      </c>
      <c r="Q3370" s="3" t="str">
        <f t="shared" si="314"/>
        <v>theater</v>
      </c>
      <c r="R3370" t="str">
        <f t="shared" si="315"/>
        <v>plays</v>
      </c>
      <c r="S3370" s="13">
        <f t="shared" si="316"/>
        <v>41969.199756944443</v>
      </c>
      <c r="T3370" s="13">
        <f t="shared" si="317"/>
        <v>42005.208333333328</v>
      </c>
    </row>
    <row r="3371" spans="1:20" ht="48">
      <c r="A3371">
        <v>3369</v>
      </c>
      <c r="B3371" s="1" t="s">
        <v>3368</v>
      </c>
      <c r="C3371" s="1" t="s">
        <v>7479</v>
      </c>
      <c r="D3371" s="4">
        <v>5000</v>
      </c>
      <c r="E3371" s="4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3">
        <f t="shared" si="312"/>
        <v>1.0389999999999999</v>
      </c>
      <c r="P3371" s="5">
        <f t="shared" si="313"/>
        <v>96.203703703703709</v>
      </c>
      <c r="Q3371" s="3" t="str">
        <f t="shared" si="314"/>
        <v>theater</v>
      </c>
      <c r="R3371" t="str">
        <f t="shared" si="315"/>
        <v>plays</v>
      </c>
      <c r="S3371" s="13">
        <f t="shared" si="316"/>
        <v>42690.041435185187</v>
      </c>
      <c r="T3371" s="13">
        <f t="shared" si="317"/>
        <v>42750.041435185187</v>
      </c>
    </row>
    <row r="3372" spans="1:20" ht="32">
      <c r="A3372">
        <v>3370</v>
      </c>
      <c r="B3372" s="1" t="s">
        <v>3369</v>
      </c>
      <c r="C3372" s="1" t="s">
        <v>7480</v>
      </c>
      <c r="D3372" s="4">
        <v>1500</v>
      </c>
      <c r="E3372" s="4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3">
        <f t="shared" si="312"/>
        <v>1.1773333333333333</v>
      </c>
      <c r="P3372" s="5">
        <f t="shared" si="313"/>
        <v>67.92307692307692</v>
      </c>
      <c r="Q3372" s="3" t="str">
        <f t="shared" si="314"/>
        <v>theater</v>
      </c>
      <c r="R3372" t="str">
        <f t="shared" si="315"/>
        <v>plays</v>
      </c>
      <c r="S3372" s="13">
        <f t="shared" si="316"/>
        <v>42690.334317129629</v>
      </c>
      <c r="T3372" s="13">
        <f t="shared" si="317"/>
        <v>42721.333333333328</v>
      </c>
    </row>
    <row r="3373" spans="1:20" ht="32">
      <c r="A3373">
        <v>3371</v>
      </c>
      <c r="B3373" s="1" t="s">
        <v>3370</v>
      </c>
      <c r="C3373" s="1" t="s">
        <v>7481</v>
      </c>
      <c r="D3373" s="4">
        <v>200</v>
      </c>
      <c r="E3373" s="4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3">
        <f t="shared" si="312"/>
        <v>1.385</v>
      </c>
      <c r="P3373" s="5">
        <f t="shared" si="313"/>
        <v>30.777777777777779</v>
      </c>
      <c r="Q3373" s="3" t="str">
        <f t="shared" si="314"/>
        <v>theater</v>
      </c>
      <c r="R3373" t="str">
        <f t="shared" si="315"/>
        <v>plays</v>
      </c>
      <c r="S3373" s="13">
        <f t="shared" si="316"/>
        <v>42312.874594907407</v>
      </c>
      <c r="T3373" s="13">
        <f t="shared" si="317"/>
        <v>42340.874594907407</v>
      </c>
    </row>
    <row r="3374" spans="1:20" ht="48">
      <c r="A3374">
        <v>3372</v>
      </c>
      <c r="B3374" s="1" t="s">
        <v>3371</v>
      </c>
      <c r="C3374" s="1" t="s">
        <v>7482</v>
      </c>
      <c r="D3374" s="4">
        <v>1000</v>
      </c>
      <c r="E3374" s="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3">
        <f t="shared" si="312"/>
        <v>1.0349999999999999</v>
      </c>
      <c r="P3374" s="5">
        <f t="shared" si="313"/>
        <v>38.333333333333336</v>
      </c>
      <c r="Q3374" s="3" t="str">
        <f t="shared" si="314"/>
        <v>theater</v>
      </c>
      <c r="R3374" t="str">
        <f t="shared" si="315"/>
        <v>plays</v>
      </c>
      <c r="S3374" s="13">
        <f t="shared" si="316"/>
        <v>41855.548101851848</v>
      </c>
      <c r="T3374" s="13">
        <f t="shared" si="317"/>
        <v>41876.207638888889</v>
      </c>
    </row>
    <row r="3375" spans="1:20" ht="48">
      <c r="A3375">
        <v>3373</v>
      </c>
      <c r="B3375" s="1" t="s">
        <v>3372</v>
      </c>
      <c r="C3375" s="1" t="s">
        <v>7483</v>
      </c>
      <c r="D3375" s="4">
        <v>2000</v>
      </c>
      <c r="E3375" s="4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3">
        <f t="shared" si="312"/>
        <v>1.0024999999999999</v>
      </c>
      <c r="P3375" s="5">
        <f t="shared" si="313"/>
        <v>66.833333333333329</v>
      </c>
      <c r="Q3375" s="3" t="str">
        <f t="shared" si="314"/>
        <v>theater</v>
      </c>
      <c r="R3375" t="str">
        <f t="shared" si="315"/>
        <v>plays</v>
      </c>
      <c r="S3375" s="13">
        <f t="shared" si="316"/>
        <v>42179.854629629626</v>
      </c>
      <c r="T3375" s="13">
        <f t="shared" si="317"/>
        <v>42203.666666666672</v>
      </c>
    </row>
    <row r="3376" spans="1:20" ht="48">
      <c r="A3376">
        <v>3374</v>
      </c>
      <c r="B3376" s="1" t="s">
        <v>3373</v>
      </c>
      <c r="C3376" s="1" t="s">
        <v>7484</v>
      </c>
      <c r="D3376" s="4">
        <v>3500</v>
      </c>
      <c r="E3376" s="4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3">
        <f t="shared" si="312"/>
        <v>1.0657142857142856</v>
      </c>
      <c r="P3376" s="5">
        <f t="shared" si="313"/>
        <v>71.730769230769226</v>
      </c>
      <c r="Q3376" s="3" t="str">
        <f t="shared" si="314"/>
        <v>theater</v>
      </c>
      <c r="R3376" t="str">
        <f t="shared" si="315"/>
        <v>plays</v>
      </c>
      <c r="S3376" s="13">
        <f t="shared" si="316"/>
        <v>42275.731666666667</v>
      </c>
      <c r="T3376" s="13">
        <f t="shared" si="317"/>
        <v>42305.731666666667</v>
      </c>
    </row>
    <row r="3377" spans="1:20" ht="48">
      <c r="A3377">
        <v>3375</v>
      </c>
      <c r="B3377" s="1" t="s">
        <v>3374</v>
      </c>
      <c r="C3377" s="1" t="s">
        <v>7485</v>
      </c>
      <c r="D3377" s="4">
        <v>3000</v>
      </c>
      <c r="E3377" s="4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3">
        <f t="shared" si="312"/>
        <v>1</v>
      </c>
      <c r="P3377" s="5">
        <f t="shared" si="313"/>
        <v>176.47058823529412</v>
      </c>
      <c r="Q3377" s="3" t="str">
        <f t="shared" si="314"/>
        <v>theater</v>
      </c>
      <c r="R3377" t="str">
        <f t="shared" si="315"/>
        <v>plays</v>
      </c>
      <c r="S3377" s="13">
        <f t="shared" si="316"/>
        <v>41765.610798611109</v>
      </c>
      <c r="T3377" s="13">
        <f t="shared" si="317"/>
        <v>41777.610798611109</v>
      </c>
    </row>
    <row r="3378" spans="1:20" ht="48">
      <c r="A3378">
        <v>3376</v>
      </c>
      <c r="B3378" s="1" t="s">
        <v>3375</v>
      </c>
      <c r="C3378" s="1" t="s">
        <v>7486</v>
      </c>
      <c r="D3378" s="4">
        <v>8000</v>
      </c>
      <c r="E3378" s="4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3">
        <f t="shared" si="312"/>
        <v>1.0001249999999999</v>
      </c>
      <c r="P3378" s="5">
        <f t="shared" si="313"/>
        <v>421.10526315789474</v>
      </c>
      <c r="Q3378" s="3" t="str">
        <f t="shared" si="314"/>
        <v>theater</v>
      </c>
      <c r="R3378" t="str">
        <f t="shared" si="315"/>
        <v>plays</v>
      </c>
      <c r="S3378" s="13">
        <f t="shared" si="316"/>
        <v>42059.701319444444</v>
      </c>
      <c r="T3378" s="13">
        <f t="shared" si="317"/>
        <v>42119.659652777773</v>
      </c>
    </row>
    <row r="3379" spans="1:20" ht="48">
      <c r="A3379">
        <v>3377</v>
      </c>
      <c r="B3379" s="1" t="s">
        <v>3376</v>
      </c>
      <c r="C3379" s="1" t="s">
        <v>7487</v>
      </c>
      <c r="D3379" s="4">
        <v>8000</v>
      </c>
      <c r="E3379" s="4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3">
        <f t="shared" si="312"/>
        <v>1.0105</v>
      </c>
      <c r="P3379" s="5">
        <f t="shared" si="313"/>
        <v>104.98701298701299</v>
      </c>
      <c r="Q3379" s="3" t="str">
        <f t="shared" si="314"/>
        <v>theater</v>
      </c>
      <c r="R3379" t="str">
        <f t="shared" si="315"/>
        <v>plays</v>
      </c>
      <c r="S3379" s="13">
        <f t="shared" si="316"/>
        <v>42053.732627314821</v>
      </c>
      <c r="T3379" s="13">
        <f t="shared" si="317"/>
        <v>42083.705555555556</v>
      </c>
    </row>
    <row r="3380" spans="1:20" ht="48">
      <c r="A3380">
        <v>3378</v>
      </c>
      <c r="B3380" s="1" t="s">
        <v>3377</v>
      </c>
      <c r="C3380" s="1" t="s">
        <v>7488</v>
      </c>
      <c r="D3380" s="4">
        <v>550</v>
      </c>
      <c r="E3380" s="4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3">
        <f t="shared" si="312"/>
        <v>1.0763636363636364</v>
      </c>
      <c r="P3380" s="5">
        <f t="shared" si="313"/>
        <v>28.19047619047619</v>
      </c>
      <c r="Q3380" s="3" t="str">
        <f t="shared" si="314"/>
        <v>theater</v>
      </c>
      <c r="R3380" t="str">
        <f t="shared" si="315"/>
        <v>plays</v>
      </c>
      <c r="S3380" s="13">
        <f t="shared" si="316"/>
        <v>41858.355393518519</v>
      </c>
      <c r="T3380" s="13">
        <f t="shared" si="317"/>
        <v>41882.547222222223</v>
      </c>
    </row>
    <row r="3381" spans="1:20" ht="48">
      <c r="A3381">
        <v>3379</v>
      </c>
      <c r="B3381" s="1" t="s">
        <v>3378</v>
      </c>
      <c r="C3381" s="1" t="s">
        <v>7489</v>
      </c>
      <c r="D3381" s="4">
        <v>2000</v>
      </c>
      <c r="E3381" s="4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3">
        <f t="shared" si="312"/>
        <v>1.0365</v>
      </c>
      <c r="P3381" s="5">
        <f t="shared" si="313"/>
        <v>54.55263157894737</v>
      </c>
      <c r="Q3381" s="3" t="str">
        <f t="shared" si="314"/>
        <v>theater</v>
      </c>
      <c r="R3381" t="str">
        <f t="shared" si="315"/>
        <v>plays</v>
      </c>
      <c r="S3381" s="13">
        <f t="shared" si="316"/>
        <v>42225.513888888891</v>
      </c>
      <c r="T3381" s="13">
        <f t="shared" si="317"/>
        <v>42242.958333333328</v>
      </c>
    </row>
    <row r="3382" spans="1:20" ht="48">
      <c r="A3382">
        <v>3380</v>
      </c>
      <c r="B3382" s="1" t="s">
        <v>3379</v>
      </c>
      <c r="C3382" s="1" t="s">
        <v>7490</v>
      </c>
      <c r="D3382" s="4">
        <v>3000</v>
      </c>
      <c r="E3382" s="4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3">
        <f t="shared" si="312"/>
        <v>1.0443333333333333</v>
      </c>
      <c r="P3382" s="5">
        <f t="shared" si="313"/>
        <v>111.89285714285714</v>
      </c>
      <c r="Q3382" s="3" t="str">
        <f t="shared" si="314"/>
        <v>theater</v>
      </c>
      <c r="R3382" t="str">
        <f t="shared" si="315"/>
        <v>plays</v>
      </c>
      <c r="S3382" s="13">
        <f t="shared" si="316"/>
        <v>41937.95344907407</v>
      </c>
      <c r="T3382" s="13">
        <f t="shared" si="317"/>
        <v>41972.995115740734</v>
      </c>
    </row>
    <row r="3383" spans="1:20" ht="48">
      <c r="A3383">
        <v>3381</v>
      </c>
      <c r="B3383" s="1" t="s">
        <v>3380</v>
      </c>
      <c r="C3383" s="1" t="s">
        <v>7491</v>
      </c>
      <c r="D3383" s="4">
        <v>4000</v>
      </c>
      <c r="E3383" s="4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3">
        <f t="shared" si="312"/>
        <v>1.0225</v>
      </c>
      <c r="P3383" s="5">
        <f t="shared" si="313"/>
        <v>85.208333333333329</v>
      </c>
      <c r="Q3383" s="3" t="str">
        <f t="shared" si="314"/>
        <v>theater</v>
      </c>
      <c r="R3383" t="str">
        <f t="shared" si="315"/>
        <v>plays</v>
      </c>
      <c r="S3383" s="13">
        <f t="shared" si="316"/>
        <v>42044.184988425928</v>
      </c>
      <c r="T3383" s="13">
        <f t="shared" si="317"/>
        <v>42074.143321759257</v>
      </c>
    </row>
    <row r="3384" spans="1:20" ht="48">
      <c r="A3384">
        <v>3382</v>
      </c>
      <c r="B3384" s="1" t="s">
        <v>3381</v>
      </c>
      <c r="C3384" s="1" t="s">
        <v>7492</v>
      </c>
      <c r="D3384" s="4">
        <v>3500</v>
      </c>
      <c r="E3384" s="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3">
        <f t="shared" si="312"/>
        <v>1.0074285714285713</v>
      </c>
      <c r="P3384" s="5">
        <f t="shared" si="313"/>
        <v>76.652173913043484</v>
      </c>
      <c r="Q3384" s="3" t="str">
        <f t="shared" si="314"/>
        <v>theater</v>
      </c>
      <c r="R3384" t="str">
        <f t="shared" si="315"/>
        <v>plays</v>
      </c>
      <c r="S3384" s="13">
        <f t="shared" si="316"/>
        <v>42559.431203703702</v>
      </c>
      <c r="T3384" s="13">
        <f t="shared" si="317"/>
        <v>42583.957638888889</v>
      </c>
    </row>
    <row r="3385" spans="1:20" ht="48">
      <c r="A3385">
        <v>3383</v>
      </c>
      <c r="B3385" s="1" t="s">
        <v>3382</v>
      </c>
      <c r="C3385" s="1" t="s">
        <v>7493</v>
      </c>
      <c r="D3385" s="4">
        <v>1750</v>
      </c>
      <c r="E3385" s="4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3">
        <f t="shared" si="312"/>
        <v>1.1171428571428572</v>
      </c>
      <c r="P3385" s="5">
        <f t="shared" si="313"/>
        <v>65.166666666666671</v>
      </c>
      <c r="Q3385" s="3" t="str">
        <f t="shared" si="314"/>
        <v>theater</v>
      </c>
      <c r="R3385" t="str">
        <f t="shared" si="315"/>
        <v>plays</v>
      </c>
      <c r="S3385" s="13">
        <f t="shared" si="316"/>
        <v>42524.782638888893</v>
      </c>
      <c r="T3385" s="13">
        <f t="shared" si="317"/>
        <v>42544.782638888893</v>
      </c>
    </row>
    <row r="3386" spans="1:20" ht="48">
      <c r="A3386">
        <v>3384</v>
      </c>
      <c r="B3386" s="1" t="s">
        <v>3383</v>
      </c>
      <c r="C3386" s="1" t="s">
        <v>7494</v>
      </c>
      <c r="D3386" s="4">
        <v>6000</v>
      </c>
      <c r="E3386" s="4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3">
        <f t="shared" si="312"/>
        <v>1.0001100000000001</v>
      </c>
      <c r="P3386" s="5">
        <f t="shared" si="313"/>
        <v>93.760312499999998</v>
      </c>
      <c r="Q3386" s="3" t="str">
        <f t="shared" si="314"/>
        <v>theater</v>
      </c>
      <c r="R3386" t="str">
        <f t="shared" si="315"/>
        <v>plays</v>
      </c>
      <c r="S3386" s="13">
        <f t="shared" si="316"/>
        <v>42292.087592592594</v>
      </c>
      <c r="T3386" s="13">
        <f t="shared" si="317"/>
        <v>42329.125</v>
      </c>
    </row>
    <row r="3387" spans="1:20" ht="48">
      <c r="A3387">
        <v>3385</v>
      </c>
      <c r="B3387" s="1" t="s">
        <v>3384</v>
      </c>
      <c r="C3387" s="1" t="s">
        <v>7495</v>
      </c>
      <c r="D3387" s="4">
        <v>2000</v>
      </c>
      <c r="E3387" s="4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3">
        <f t="shared" si="312"/>
        <v>1</v>
      </c>
      <c r="P3387" s="5">
        <f t="shared" si="313"/>
        <v>133.33333333333334</v>
      </c>
      <c r="Q3387" s="3" t="str">
        <f t="shared" si="314"/>
        <v>theater</v>
      </c>
      <c r="R3387" t="str">
        <f t="shared" si="315"/>
        <v>plays</v>
      </c>
      <c r="S3387" s="13">
        <f t="shared" si="316"/>
        <v>41953.8675</v>
      </c>
      <c r="T3387" s="13">
        <f t="shared" si="317"/>
        <v>41983.8675</v>
      </c>
    </row>
    <row r="3388" spans="1:20" ht="48">
      <c r="A3388">
        <v>3386</v>
      </c>
      <c r="B3388" s="1" t="s">
        <v>3385</v>
      </c>
      <c r="C3388" s="1" t="s">
        <v>7496</v>
      </c>
      <c r="D3388" s="4">
        <v>2000</v>
      </c>
      <c r="E3388" s="4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3">
        <f t="shared" si="312"/>
        <v>1.05</v>
      </c>
      <c r="P3388" s="5">
        <f t="shared" si="313"/>
        <v>51.219512195121951</v>
      </c>
      <c r="Q3388" s="3" t="str">
        <f t="shared" si="314"/>
        <v>theater</v>
      </c>
      <c r="R3388" t="str">
        <f t="shared" si="315"/>
        <v>plays</v>
      </c>
      <c r="S3388" s="13">
        <f t="shared" si="316"/>
        <v>41946.644745370373</v>
      </c>
      <c r="T3388" s="13">
        <f t="shared" si="317"/>
        <v>41976.644745370373</v>
      </c>
    </row>
    <row r="3389" spans="1:20" ht="48">
      <c r="A3389">
        <v>3387</v>
      </c>
      <c r="B3389" s="1" t="s">
        <v>3386</v>
      </c>
      <c r="C3389" s="1" t="s">
        <v>7497</v>
      </c>
      <c r="D3389" s="4">
        <v>3000</v>
      </c>
      <c r="E3389" s="4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3">
        <f t="shared" si="312"/>
        <v>1.1686666666666667</v>
      </c>
      <c r="P3389" s="5">
        <f t="shared" si="313"/>
        <v>100.17142857142858</v>
      </c>
      <c r="Q3389" s="3" t="str">
        <f t="shared" si="314"/>
        <v>theater</v>
      </c>
      <c r="R3389" t="str">
        <f t="shared" si="315"/>
        <v>plays</v>
      </c>
      <c r="S3389" s="13">
        <f t="shared" si="316"/>
        <v>41947.762592592589</v>
      </c>
      <c r="T3389" s="13">
        <f t="shared" si="317"/>
        <v>41987.762592592597</v>
      </c>
    </row>
    <row r="3390" spans="1:20" ht="48">
      <c r="A3390">
        <v>3388</v>
      </c>
      <c r="B3390" s="1" t="s">
        <v>3387</v>
      </c>
      <c r="C3390" s="1" t="s">
        <v>7498</v>
      </c>
      <c r="D3390" s="4">
        <v>1500</v>
      </c>
      <c r="E3390" s="4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3">
        <f t="shared" si="312"/>
        <v>1.038</v>
      </c>
      <c r="P3390" s="5">
        <f t="shared" si="313"/>
        <v>34.6</v>
      </c>
      <c r="Q3390" s="3" t="str">
        <f t="shared" si="314"/>
        <v>theater</v>
      </c>
      <c r="R3390" t="str">
        <f t="shared" si="315"/>
        <v>plays</v>
      </c>
      <c r="S3390" s="13">
        <f t="shared" si="316"/>
        <v>42143.461122685185</v>
      </c>
      <c r="T3390" s="13">
        <f t="shared" si="317"/>
        <v>42173.461122685185</v>
      </c>
    </row>
    <row r="3391" spans="1:20" ht="48">
      <c r="A3391">
        <v>3389</v>
      </c>
      <c r="B3391" s="1" t="s">
        <v>3388</v>
      </c>
      <c r="C3391" s="1" t="s">
        <v>7499</v>
      </c>
      <c r="D3391" s="4">
        <v>10000</v>
      </c>
      <c r="E3391" s="4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3">
        <f t="shared" si="312"/>
        <v>1.145</v>
      </c>
      <c r="P3391" s="5">
        <f t="shared" si="313"/>
        <v>184.67741935483872</v>
      </c>
      <c r="Q3391" s="3" t="str">
        <f t="shared" si="314"/>
        <v>theater</v>
      </c>
      <c r="R3391" t="str">
        <f t="shared" si="315"/>
        <v>plays</v>
      </c>
      <c r="S3391" s="13">
        <f t="shared" si="316"/>
        <v>42494.563449074078</v>
      </c>
      <c r="T3391" s="13">
        <f t="shared" si="317"/>
        <v>42524.563449074078</v>
      </c>
    </row>
    <row r="3392" spans="1:20" ht="48">
      <c r="A3392">
        <v>3390</v>
      </c>
      <c r="B3392" s="1" t="s">
        <v>3389</v>
      </c>
      <c r="C3392" s="1" t="s">
        <v>7500</v>
      </c>
      <c r="D3392" s="4">
        <v>1500</v>
      </c>
      <c r="E3392" s="4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3">
        <f t="shared" si="312"/>
        <v>1.024</v>
      </c>
      <c r="P3392" s="5">
        <f t="shared" si="313"/>
        <v>69.818181818181813</v>
      </c>
      <c r="Q3392" s="3" t="str">
        <f t="shared" si="314"/>
        <v>theater</v>
      </c>
      <c r="R3392" t="str">
        <f t="shared" si="315"/>
        <v>plays</v>
      </c>
      <c r="S3392" s="13">
        <f t="shared" si="316"/>
        <v>41815.774826388886</v>
      </c>
      <c r="T3392" s="13">
        <f t="shared" si="317"/>
        <v>41830.774826388886</v>
      </c>
    </row>
    <row r="3393" spans="1:20" ht="48">
      <c r="A3393">
        <v>3391</v>
      </c>
      <c r="B3393" s="1" t="s">
        <v>3390</v>
      </c>
      <c r="C3393" s="1" t="s">
        <v>7501</v>
      </c>
      <c r="D3393" s="4">
        <v>500</v>
      </c>
      <c r="E3393" s="4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3">
        <f t="shared" si="312"/>
        <v>2.23</v>
      </c>
      <c r="P3393" s="5">
        <f t="shared" si="313"/>
        <v>61.944444444444443</v>
      </c>
      <c r="Q3393" s="3" t="str">
        <f t="shared" si="314"/>
        <v>theater</v>
      </c>
      <c r="R3393" t="str">
        <f t="shared" si="315"/>
        <v>plays</v>
      </c>
      <c r="S3393" s="13">
        <f t="shared" si="316"/>
        <v>41830.545694444445</v>
      </c>
      <c r="T3393" s="13">
        <f t="shared" si="317"/>
        <v>41859.936111111114</v>
      </c>
    </row>
    <row r="3394" spans="1:20" ht="48">
      <c r="A3394">
        <v>3392</v>
      </c>
      <c r="B3394" s="1" t="s">
        <v>3391</v>
      </c>
      <c r="C3394" s="1" t="s">
        <v>7502</v>
      </c>
      <c r="D3394" s="4">
        <v>500</v>
      </c>
      <c r="E3394" s="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3">
        <f t="shared" si="312"/>
        <v>1</v>
      </c>
      <c r="P3394" s="5">
        <f t="shared" si="313"/>
        <v>41.666666666666664</v>
      </c>
      <c r="Q3394" s="3" t="str">
        <f t="shared" si="314"/>
        <v>theater</v>
      </c>
      <c r="R3394" t="str">
        <f t="shared" si="315"/>
        <v>plays</v>
      </c>
      <c r="S3394" s="13">
        <f t="shared" si="316"/>
        <v>42446.845543981486</v>
      </c>
      <c r="T3394" s="13">
        <f t="shared" si="317"/>
        <v>42496.845543981486</v>
      </c>
    </row>
    <row r="3395" spans="1:20" ht="48">
      <c r="A3395">
        <v>3393</v>
      </c>
      <c r="B3395" s="1" t="s">
        <v>3392</v>
      </c>
      <c r="C3395" s="1" t="s">
        <v>7503</v>
      </c>
      <c r="D3395" s="4">
        <v>1500</v>
      </c>
      <c r="E3395" s="4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3">
        <f t="shared" ref="O3395:O3458" si="318">E3395/D3395</f>
        <v>1.0580000000000001</v>
      </c>
      <c r="P3395" s="5">
        <f t="shared" ref="P3395:P3458" si="319">E3395/L3395</f>
        <v>36.06818181818182</v>
      </c>
      <c r="Q3395" s="3" t="str">
        <f t="shared" ref="Q3395:Q3458" si="320">LEFT(N3395,SEARCH("/",N3395)-1)</f>
        <v>theater</v>
      </c>
      <c r="R3395" t="str">
        <f t="shared" ref="R3395:R3458" si="321">RIGHT(N3395,LEN(N3395)-SEARCH("/",N3395))</f>
        <v>plays</v>
      </c>
      <c r="S3395" s="13">
        <f t="shared" ref="S3395:S3458" si="322">(((J3395/60)/60)/24)+DATE(1970,1,1)</f>
        <v>41923.921643518523</v>
      </c>
      <c r="T3395" s="13">
        <f t="shared" ref="T3395:T3458" si="323">(((I3395/60)/60)/24)+DATE(1970,1,1)</f>
        <v>41949.031944444447</v>
      </c>
    </row>
    <row r="3396" spans="1:20" ht="48">
      <c r="A3396">
        <v>3394</v>
      </c>
      <c r="B3396" s="1" t="s">
        <v>3393</v>
      </c>
      <c r="C3396" s="1" t="s">
        <v>7504</v>
      </c>
      <c r="D3396" s="4">
        <v>550</v>
      </c>
      <c r="E3396" s="4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3">
        <f t="shared" si="318"/>
        <v>1.4236363636363636</v>
      </c>
      <c r="P3396" s="5">
        <f t="shared" si="319"/>
        <v>29</v>
      </c>
      <c r="Q3396" s="3" t="str">
        <f t="shared" si="320"/>
        <v>theater</v>
      </c>
      <c r="R3396" t="str">
        <f t="shared" si="321"/>
        <v>plays</v>
      </c>
      <c r="S3396" s="13">
        <f t="shared" si="322"/>
        <v>41817.59542824074</v>
      </c>
      <c r="T3396" s="13">
        <f t="shared" si="323"/>
        <v>41847.59542824074</v>
      </c>
    </row>
    <row r="3397" spans="1:20" ht="32">
      <c r="A3397">
        <v>3395</v>
      </c>
      <c r="B3397" s="1" t="s">
        <v>3394</v>
      </c>
      <c r="C3397" s="1" t="s">
        <v>7505</v>
      </c>
      <c r="D3397" s="4">
        <v>500</v>
      </c>
      <c r="E3397" s="4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3">
        <f t="shared" si="318"/>
        <v>1.84</v>
      </c>
      <c r="P3397" s="5">
        <f t="shared" si="319"/>
        <v>24.210526315789473</v>
      </c>
      <c r="Q3397" s="3" t="str">
        <f t="shared" si="320"/>
        <v>theater</v>
      </c>
      <c r="R3397" t="str">
        <f t="shared" si="321"/>
        <v>plays</v>
      </c>
      <c r="S3397" s="13">
        <f t="shared" si="322"/>
        <v>42140.712314814817</v>
      </c>
      <c r="T3397" s="13">
        <f t="shared" si="323"/>
        <v>42154.756944444445</v>
      </c>
    </row>
    <row r="3398" spans="1:20" ht="48">
      <c r="A3398">
        <v>3396</v>
      </c>
      <c r="B3398" s="1" t="s">
        <v>3395</v>
      </c>
      <c r="C3398" s="1" t="s">
        <v>7506</v>
      </c>
      <c r="D3398" s="4">
        <v>1500</v>
      </c>
      <c r="E3398" s="4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3">
        <f t="shared" si="318"/>
        <v>1.0433333333333332</v>
      </c>
      <c r="P3398" s="5">
        <f t="shared" si="319"/>
        <v>55.892857142857146</v>
      </c>
      <c r="Q3398" s="3" t="str">
        <f t="shared" si="320"/>
        <v>theater</v>
      </c>
      <c r="R3398" t="str">
        <f t="shared" si="321"/>
        <v>plays</v>
      </c>
      <c r="S3398" s="13">
        <f t="shared" si="322"/>
        <v>41764.44663194444</v>
      </c>
      <c r="T3398" s="13">
        <f t="shared" si="323"/>
        <v>41791.165972222225</v>
      </c>
    </row>
    <row r="3399" spans="1:20" ht="32">
      <c r="A3399">
        <v>3397</v>
      </c>
      <c r="B3399" s="1" t="s">
        <v>3396</v>
      </c>
      <c r="C3399" s="1" t="s">
        <v>7507</v>
      </c>
      <c r="D3399" s="4">
        <v>250</v>
      </c>
      <c r="E3399" s="4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3">
        <f t="shared" si="318"/>
        <v>1.1200000000000001</v>
      </c>
      <c r="P3399" s="5">
        <f t="shared" si="319"/>
        <v>11.666666666666666</v>
      </c>
      <c r="Q3399" s="3" t="str">
        <f t="shared" si="320"/>
        <v>theater</v>
      </c>
      <c r="R3399" t="str">
        <f t="shared" si="321"/>
        <v>plays</v>
      </c>
      <c r="S3399" s="13">
        <f t="shared" si="322"/>
        <v>42378.478344907402</v>
      </c>
      <c r="T3399" s="13">
        <f t="shared" si="323"/>
        <v>42418.916666666672</v>
      </c>
    </row>
    <row r="3400" spans="1:20" ht="48">
      <c r="A3400">
        <v>3398</v>
      </c>
      <c r="B3400" s="1" t="s">
        <v>3397</v>
      </c>
      <c r="C3400" s="1" t="s">
        <v>7508</v>
      </c>
      <c r="D3400" s="4">
        <v>4000</v>
      </c>
      <c r="E3400" s="4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3">
        <f t="shared" si="318"/>
        <v>1.1107499999999999</v>
      </c>
      <c r="P3400" s="5">
        <f t="shared" si="319"/>
        <v>68.353846153846149</v>
      </c>
      <c r="Q3400" s="3" t="str">
        <f t="shared" si="320"/>
        <v>theater</v>
      </c>
      <c r="R3400" t="str">
        <f t="shared" si="321"/>
        <v>plays</v>
      </c>
      <c r="S3400" s="13">
        <f t="shared" si="322"/>
        <v>41941.75203703704</v>
      </c>
      <c r="T3400" s="13">
        <f t="shared" si="323"/>
        <v>41964.708333333328</v>
      </c>
    </row>
    <row r="3401" spans="1:20" ht="48">
      <c r="A3401">
        <v>3399</v>
      </c>
      <c r="B3401" s="1" t="s">
        <v>3398</v>
      </c>
      <c r="C3401" s="1" t="s">
        <v>7509</v>
      </c>
      <c r="D3401" s="4">
        <v>1200</v>
      </c>
      <c r="E3401" s="4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3">
        <f t="shared" si="318"/>
        <v>1.0375000000000001</v>
      </c>
      <c r="P3401" s="5">
        <f t="shared" si="319"/>
        <v>27.065217391304348</v>
      </c>
      <c r="Q3401" s="3" t="str">
        <f t="shared" si="320"/>
        <v>theater</v>
      </c>
      <c r="R3401" t="str">
        <f t="shared" si="321"/>
        <v>plays</v>
      </c>
      <c r="S3401" s="13">
        <f t="shared" si="322"/>
        <v>42026.920428240745</v>
      </c>
      <c r="T3401" s="13">
        <f t="shared" si="323"/>
        <v>42056.920428240745</v>
      </c>
    </row>
    <row r="3402" spans="1:20" ht="48">
      <c r="A3402">
        <v>3400</v>
      </c>
      <c r="B3402" s="1" t="s">
        <v>3399</v>
      </c>
      <c r="C3402" s="1" t="s">
        <v>7510</v>
      </c>
      <c r="D3402" s="4">
        <v>10000</v>
      </c>
      <c r="E3402" s="4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3">
        <f t="shared" si="318"/>
        <v>1.0041</v>
      </c>
      <c r="P3402" s="5">
        <f t="shared" si="319"/>
        <v>118.12941176470588</v>
      </c>
      <c r="Q3402" s="3" t="str">
        <f t="shared" si="320"/>
        <v>theater</v>
      </c>
      <c r="R3402" t="str">
        <f t="shared" si="321"/>
        <v>plays</v>
      </c>
      <c r="S3402" s="13">
        <f t="shared" si="322"/>
        <v>41834.953865740739</v>
      </c>
      <c r="T3402" s="13">
        <f t="shared" si="323"/>
        <v>41879.953865740739</v>
      </c>
    </row>
    <row r="3403" spans="1:20" ht="48">
      <c r="A3403">
        <v>3401</v>
      </c>
      <c r="B3403" s="1" t="s">
        <v>3400</v>
      </c>
      <c r="C3403" s="1" t="s">
        <v>7511</v>
      </c>
      <c r="D3403" s="4">
        <v>2900</v>
      </c>
      <c r="E3403" s="4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3">
        <f t="shared" si="318"/>
        <v>1.0186206896551724</v>
      </c>
      <c r="P3403" s="5">
        <f t="shared" si="319"/>
        <v>44.757575757575758</v>
      </c>
      <c r="Q3403" s="3" t="str">
        <f t="shared" si="320"/>
        <v>theater</v>
      </c>
      <c r="R3403" t="str">
        <f t="shared" si="321"/>
        <v>plays</v>
      </c>
      <c r="S3403" s="13">
        <f t="shared" si="322"/>
        <v>42193.723912037036</v>
      </c>
      <c r="T3403" s="13">
        <f t="shared" si="323"/>
        <v>42223.723912037036</v>
      </c>
    </row>
    <row r="3404" spans="1:20" ht="48">
      <c r="A3404">
        <v>3402</v>
      </c>
      <c r="B3404" s="1" t="s">
        <v>3401</v>
      </c>
      <c r="C3404" s="1" t="s">
        <v>7512</v>
      </c>
      <c r="D3404" s="4">
        <v>15000</v>
      </c>
      <c r="E3404" s="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3">
        <f t="shared" si="318"/>
        <v>1.0976666666666666</v>
      </c>
      <c r="P3404" s="5">
        <f t="shared" si="319"/>
        <v>99.787878787878782</v>
      </c>
      <c r="Q3404" s="3" t="str">
        <f t="shared" si="320"/>
        <v>theater</v>
      </c>
      <c r="R3404" t="str">
        <f t="shared" si="321"/>
        <v>plays</v>
      </c>
      <c r="S3404" s="13">
        <f t="shared" si="322"/>
        <v>42290.61855324074</v>
      </c>
      <c r="T3404" s="13">
        <f t="shared" si="323"/>
        <v>42320.104861111111</v>
      </c>
    </row>
    <row r="3405" spans="1:20" ht="48">
      <c r="A3405">
        <v>3403</v>
      </c>
      <c r="B3405" s="1" t="s">
        <v>3402</v>
      </c>
      <c r="C3405" s="1" t="s">
        <v>7513</v>
      </c>
      <c r="D3405" s="4">
        <v>2000</v>
      </c>
      <c r="E3405" s="4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3">
        <f t="shared" si="318"/>
        <v>1</v>
      </c>
      <c r="P3405" s="5">
        <f t="shared" si="319"/>
        <v>117.64705882352941</v>
      </c>
      <c r="Q3405" s="3" t="str">
        <f t="shared" si="320"/>
        <v>theater</v>
      </c>
      <c r="R3405" t="str">
        <f t="shared" si="321"/>
        <v>plays</v>
      </c>
      <c r="S3405" s="13">
        <f t="shared" si="322"/>
        <v>42150.462083333332</v>
      </c>
      <c r="T3405" s="13">
        <f t="shared" si="323"/>
        <v>42180.462083333332</v>
      </c>
    </row>
    <row r="3406" spans="1:20" ht="48">
      <c r="A3406">
        <v>3404</v>
      </c>
      <c r="B3406" s="1" t="s">
        <v>3403</v>
      </c>
      <c r="C3406" s="1" t="s">
        <v>7514</v>
      </c>
      <c r="D3406" s="4">
        <v>500</v>
      </c>
      <c r="E3406" s="4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3">
        <f t="shared" si="318"/>
        <v>1.22</v>
      </c>
      <c r="P3406" s="5">
        <f t="shared" si="319"/>
        <v>203.33333333333334</v>
      </c>
      <c r="Q3406" s="3" t="str">
        <f t="shared" si="320"/>
        <v>theater</v>
      </c>
      <c r="R3406" t="str">
        <f t="shared" si="321"/>
        <v>plays</v>
      </c>
      <c r="S3406" s="13">
        <f t="shared" si="322"/>
        <v>42152.503495370373</v>
      </c>
      <c r="T3406" s="13">
        <f t="shared" si="323"/>
        <v>42172.503495370373</v>
      </c>
    </row>
    <row r="3407" spans="1:20" ht="48">
      <c r="A3407">
        <v>3405</v>
      </c>
      <c r="B3407" s="1" t="s">
        <v>3404</v>
      </c>
      <c r="C3407" s="1" t="s">
        <v>7515</v>
      </c>
      <c r="D3407" s="4">
        <v>350</v>
      </c>
      <c r="E3407" s="4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3">
        <f t="shared" si="318"/>
        <v>1.3757142857142857</v>
      </c>
      <c r="P3407" s="5">
        <f t="shared" si="319"/>
        <v>28.323529411764707</v>
      </c>
      <c r="Q3407" s="3" t="str">
        <f t="shared" si="320"/>
        <v>theater</v>
      </c>
      <c r="R3407" t="str">
        <f t="shared" si="321"/>
        <v>plays</v>
      </c>
      <c r="S3407" s="13">
        <f t="shared" si="322"/>
        <v>42410.017199074078</v>
      </c>
      <c r="T3407" s="13">
        <f t="shared" si="323"/>
        <v>42430.999305555553</v>
      </c>
    </row>
    <row r="3408" spans="1:20" ht="32">
      <c r="A3408">
        <v>3406</v>
      </c>
      <c r="B3408" s="1" t="s">
        <v>3405</v>
      </c>
      <c r="C3408" s="1" t="s">
        <v>7516</v>
      </c>
      <c r="D3408" s="4">
        <v>10000</v>
      </c>
      <c r="E3408" s="4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3">
        <f t="shared" si="318"/>
        <v>1.0031000000000001</v>
      </c>
      <c r="P3408" s="5">
        <f t="shared" si="319"/>
        <v>110.23076923076923</v>
      </c>
      <c r="Q3408" s="3" t="str">
        <f t="shared" si="320"/>
        <v>theater</v>
      </c>
      <c r="R3408" t="str">
        <f t="shared" si="321"/>
        <v>plays</v>
      </c>
      <c r="S3408" s="13">
        <f t="shared" si="322"/>
        <v>41791.492777777778</v>
      </c>
      <c r="T3408" s="13">
        <f t="shared" si="323"/>
        <v>41836.492777777778</v>
      </c>
    </row>
    <row r="3409" spans="1:20" ht="64">
      <c r="A3409">
        <v>3407</v>
      </c>
      <c r="B3409" s="1" t="s">
        <v>3406</v>
      </c>
      <c r="C3409" s="1" t="s">
        <v>7517</v>
      </c>
      <c r="D3409" s="4">
        <v>2000</v>
      </c>
      <c r="E3409" s="4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3">
        <f t="shared" si="318"/>
        <v>1.071</v>
      </c>
      <c r="P3409" s="5">
        <f t="shared" si="319"/>
        <v>31.970149253731343</v>
      </c>
      <c r="Q3409" s="3" t="str">
        <f t="shared" si="320"/>
        <v>theater</v>
      </c>
      <c r="R3409" t="str">
        <f t="shared" si="321"/>
        <v>plays</v>
      </c>
      <c r="S3409" s="13">
        <f t="shared" si="322"/>
        <v>41796.422326388885</v>
      </c>
      <c r="T3409" s="13">
        <f t="shared" si="323"/>
        <v>41826.422326388885</v>
      </c>
    </row>
    <row r="3410" spans="1:20" ht="48">
      <c r="A3410">
        <v>3408</v>
      </c>
      <c r="B3410" s="1" t="s">
        <v>3407</v>
      </c>
      <c r="C3410" s="1" t="s">
        <v>7518</v>
      </c>
      <c r="D3410" s="4">
        <v>500</v>
      </c>
      <c r="E3410" s="4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3">
        <f t="shared" si="318"/>
        <v>2.11</v>
      </c>
      <c r="P3410" s="5">
        <f t="shared" si="319"/>
        <v>58.611111111111114</v>
      </c>
      <c r="Q3410" s="3" t="str">
        <f t="shared" si="320"/>
        <v>theater</v>
      </c>
      <c r="R3410" t="str">
        <f t="shared" si="321"/>
        <v>plays</v>
      </c>
      <c r="S3410" s="13">
        <f t="shared" si="322"/>
        <v>41808.991944444446</v>
      </c>
      <c r="T3410" s="13">
        <f t="shared" si="323"/>
        <v>41838.991944444446</v>
      </c>
    </row>
    <row r="3411" spans="1:20" ht="48">
      <c r="A3411">
        <v>3409</v>
      </c>
      <c r="B3411" s="1" t="s">
        <v>3408</v>
      </c>
      <c r="C3411" s="1" t="s">
        <v>7519</v>
      </c>
      <c r="D3411" s="4">
        <v>500</v>
      </c>
      <c r="E3411" s="4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3">
        <f t="shared" si="318"/>
        <v>1.236</v>
      </c>
      <c r="P3411" s="5">
        <f t="shared" si="319"/>
        <v>29.428571428571427</v>
      </c>
      <c r="Q3411" s="3" t="str">
        <f t="shared" si="320"/>
        <v>theater</v>
      </c>
      <c r="R3411" t="str">
        <f t="shared" si="321"/>
        <v>plays</v>
      </c>
      <c r="S3411" s="13">
        <f t="shared" si="322"/>
        <v>42544.814328703709</v>
      </c>
      <c r="T3411" s="13">
        <f t="shared" si="323"/>
        <v>42582.873611111107</v>
      </c>
    </row>
    <row r="3412" spans="1:20" ht="48">
      <c r="A3412">
        <v>3410</v>
      </c>
      <c r="B3412" s="1" t="s">
        <v>3409</v>
      </c>
      <c r="C3412" s="1" t="s">
        <v>7520</v>
      </c>
      <c r="D3412" s="4">
        <v>3000</v>
      </c>
      <c r="E3412" s="4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3">
        <f t="shared" si="318"/>
        <v>1.085</v>
      </c>
      <c r="P3412" s="5">
        <f t="shared" si="319"/>
        <v>81.375</v>
      </c>
      <c r="Q3412" s="3" t="str">
        <f t="shared" si="320"/>
        <v>theater</v>
      </c>
      <c r="R3412" t="str">
        <f t="shared" si="321"/>
        <v>plays</v>
      </c>
      <c r="S3412" s="13">
        <f t="shared" si="322"/>
        <v>42500.041550925926</v>
      </c>
      <c r="T3412" s="13">
        <f t="shared" si="323"/>
        <v>42527.291666666672</v>
      </c>
    </row>
    <row r="3413" spans="1:20" ht="48">
      <c r="A3413">
        <v>3411</v>
      </c>
      <c r="B3413" s="1" t="s">
        <v>3410</v>
      </c>
      <c r="C3413" s="1" t="s">
        <v>7521</v>
      </c>
      <c r="D3413" s="4">
        <v>15000</v>
      </c>
      <c r="E3413" s="4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3">
        <f t="shared" si="318"/>
        <v>1.0356666666666667</v>
      </c>
      <c r="P3413" s="5">
        <f t="shared" si="319"/>
        <v>199.16666666666666</v>
      </c>
      <c r="Q3413" s="3" t="str">
        <f t="shared" si="320"/>
        <v>theater</v>
      </c>
      <c r="R3413" t="str">
        <f t="shared" si="321"/>
        <v>plays</v>
      </c>
      <c r="S3413" s="13">
        <f t="shared" si="322"/>
        <v>42265.022824074069</v>
      </c>
      <c r="T3413" s="13">
        <f t="shared" si="323"/>
        <v>42285.022824074069</v>
      </c>
    </row>
    <row r="3414" spans="1:20" ht="48">
      <c r="A3414">
        <v>3412</v>
      </c>
      <c r="B3414" s="1" t="s">
        <v>3411</v>
      </c>
      <c r="C3414" s="1" t="s">
        <v>7522</v>
      </c>
      <c r="D3414" s="4">
        <v>3000</v>
      </c>
      <c r="E3414" s="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3">
        <f t="shared" si="318"/>
        <v>1</v>
      </c>
      <c r="P3414" s="5">
        <f t="shared" si="319"/>
        <v>115.38461538461539</v>
      </c>
      <c r="Q3414" s="3" t="str">
        <f t="shared" si="320"/>
        <v>theater</v>
      </c>
      <c r="R3414" t="str">
        <f t="shared" si="321"/>
        <v>plays</v>
      </c>
      <c r="S3414" s="13">
        <f t="shared" si="322"/>
        <v>41879.959050925929</v>
      </c>
      <c r="T3414" s="13">
        <f t="shared" si="323"/>
        <v>41909.959050925929</v>
      </c>
    </row>
    <row r="3415" spans="1:20" ht="48">
      <c r="A3415">
        <v>3413</v>
      </c>
      <c r="B3415" s="1" t="s">
        <v>3412</v>
      </c>
      <c r="C3415" s="1" t="s">
        <v>7523</v>
      </c>
      <c r="D3415" s="4">
        <v>500</v>
      </c>
      <c r="E3415" s="4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3">
        <f t="shared" si="318"/>
        <v>1.3</v>
      </c>
      <c r="P3415" s="5">
        <f t="shared" si="319"/>
        <v>46.428571428571431</v>
      </c>
      <c r="Q3415" s="3" t="str">
        <f t="shared" si="320"/>
        <v>theater</v>
      </c>
      <c r="R3415" t="str">
        <f t="shared" si="321"/>
        <v>plays</v>
      </c>
      <c r="S3415" s="13">
        <f t="shared" si="322"/>
        <v>42053.733078703706</v>
      </c>
      <c r="T3415" s="13">
        <f t="shared" si="323"/>
        <v>42063.207638888889</v>
      </c>
    </row>
    <row r="3416" spans="1:20" ht="48">
      <c r="A3416">
        <v>3414</v>
      </c>
      <c r="B3416" s="1" t="s">
        <v>3413</v>
      </c>
      <c r="C3416" s="1" t="s">
        <v>7524</v>
      </c>
      <c r="D3416" s="4">
        <v>3000</v>
      </c>
      <c r="E3416" s="4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3">
        <f t="shared" si="318"/>
        <v>1.0349999999999999</v>
      </c>
      <c r="P3416" s="5">
        <f t="shared" si="319"/>
        <v>70.568181818181813</v>
      </c>
      <c r="Q3416" s="3" t="str">
        <f t="shared" si="320"/>
        <v>theater</v>
      </c>
      <c r="R3416" t="str">
        <f t="shared" si="321"/>
        <v>plays</v>
      </c>
      <c r="S3416" s="13">
        <f t="shared" si="322"/>
        <v>42675.832465277781</v>
      </c>
      <c r="T3416" s="13">
        <f t="shared" si="323"/>
        <v>42705.332638888889</v>
      </c>
    </row>
    <row r="3417" spans="1:20" ht="32">
      <c r="A3417">
        <v>3415</v>
      </c>
      <c r="B3417" s="1" t="s">
        <v>3414</v>
      </c>
      <c r="C3417" s="1" t="s">
        <v>7525</v>
      </c>
      <c r="D3417" s="4">
        <v>200</v>
      </c>
      <c r="E3417" s="4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3">
        <f t="shared" si="318"/>
        <v>1</v>
      </c>
      <c r="P3417" s="5">
        <f t="shared" si="319"/>
        <v>22.222222222222221</v>
      </c>
      <c r="Q3417" s="3" t="str">
        <f t="shared" si="320"/>
        <v>theater</v>
      </c>
      <c r="R3417" t="str">
        <f t="shared" si="321"/>
        <v>plays</v>
      </c>
      <c r="S3417" s="13">
        <f t="shared" si="322"/>
        <v>42467.144166666665</v>
      </c>
      <c r="T3417" s="13">
        <f t="shared" si="323"/>
        <v>42477.979166666672</v>
      </c>
    </row>
    <row r="3418" spans="1:20" ht="48">
      <c r="A3418">
        <v>3416</v>
      </c>
      <c r="B3418" s="1" t="s">
        <v>3415</v>
      </c>
      <c r="C3418" s="1" t="s">
        <v>7526</v>
      </c>
      <c r="D3418" s="4">
        <v>4000</v>
      </c>
      <c r="E3418" s="4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3">
        <f t="shared" si="318"/>
        <v>1.196</v>
      </c>
      <c r="P3418" s="5">
        <f t="shared" si="319"/>
        <v>159.46666666666667</v>
      </c>
      <c r="Q3418" s="3" t="str">
        <f t="shared" si="320"/>
        <v>theater</v>
      </c>
      <c r="R3418" t="str">
        <f t="shared" si="321"/>
        <v>plays</v>
      </c>
      <c r="S3418" s="13">
        <f t="shared" si="322"/>
        <v>42089.412557870368</v>
      </c>
      <c r="T3418" s="13">
        <f t="shared" si="323"/>
        <v>42117.770833333328</v>
      </c>
    </row>
    <row r="3419" spans="1:20" ht="48">
      <c r="A3419">
        <v>3417</v>
      </c>
      <c r="B3419" s="1" t="s">
        <v>3416</v>
      </c>
      <c r="C3419" s="1" t="s">
        <v>7527</v>
      </c>
      <c r="D3419" s="4">
        <v>1700</v>
      </c>
      <c r="E3419" s="4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3">
        <f t="shared" si="318"/>
        <v>1.0000058823529412</v>
      </c>
      <c r="P3419" s="5">
        <f t="shared" si="319"/>
        <v>37.777999999999999</v>
      </c>
      <c r="Q3419" s="3" t="str">
        <f t="shared" si="320"/>
        <v>theater</v>
      </c>
      <c r="R3419" t="str">
        <f t="shared" si="321"/>
        <v>plays</v>
      </c>
      <c r="S3419" s="13">
        <f t="shared" si="322"/>
        <v>41894.91375</v>
      </c>
      <c r="T3419" s="13">
        <f t="shared" si="323"/>
        <v>41938.029861111114</v>
      </c>
    </row>
    <row r="3420" spans="1:20" ht="48">
      <c r="A3420">
        <v>3418</v>
      </c>
      <c r="B3420" s="1" t="s">
        <v>3417</v>
      </c>
      <c r="C3420" s="1" t="s">
        <v>7528</v>
      </c>
      <c r="D3420" s="4">
        <v>4000</v>
      </c>
      <c r="E3420" s="4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3">
        <f t="shared" si="318"/>
        <v>1.00875</v>
      </c>
      <c r="P3420" s="5">
        <f t="shared" si="319"/>
        <v>72.053571428571431</v>
      </c>
      <c r="Q3420" s="3" t="str">
        <f t="shared" si="320"/>
        <v>theater</v>
      </c>
      <c r="R3420" t="str">
        <f t="shared" si="321"/>
        <v>plays</v>
      </c>
      <c r="S3420" s="13">
        <f t="shared" si="322"/>
        <v>41752.83457175926</v>
      </c>
      <c r="T3420" s="13">
        <f t="shared" si="323"/>
        <v>41782.83457175926</v>
      </c>
    </row>
    <row r="3421" spans="1:20" ht="64">
      <c r="A3421">
        <v>3419</v>
      </c>
      <c r="B3421" s="1" t="s">
        <v>3418</v>
      </c>
      <c r="C3421" s="1" t="s">
        <v>7529</v>
      </c>
      <c r="D3421" s="4">
        <v>2750</v>
      </c>
      <c r="E3421" s="4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3">
        <f t="shared" si="318"/>
        <v>1.0654545454545454</v>
      </c>
      <c r="P3421" s="5">
        <f t="shared" si="319"/>
        <v>63.695652173913047</v>
      </c>
      <c r="Q3421" s="3" t="str">
        <f t="shared" si="320"/>
        <v>theater</v>
      </c>
      <c r="R3421" t="str">
        <f t="shared" si="321"/>
        <v>plays</v>
      </c>
      <c r="S3421" s="13">
        <f t="shared" si="322"/>
        <v>42448.821585648147</v>
      </c>
      <c r="T3421" s="13">
        <f t="shared" si="323"/>
        <v>42466.895833333328</v>
      </c>
    </row>
    <row r="3422" spans="1:20" ht="48">
      <c r="A3422">
        <v>3420</v>
      </c>
      <c r="B3422" s="1" t="s">
        <v>3419</v>
      </c>
      <c r="C3422" s="1" t="s">
        <v>7530</v>
      </c>
      <c r="D3422" s="4">
        <v>700</v>
      </c>
      <c r="E3422" s="4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3">
        <f t="shared" si="318"/>
        <v>1.38</v>
      </c>
      <c r="P3422" s="5">
        <f t="shared" si="319"/>
        <v>28.411764705882351</v>
      </c>
      <c r="Q3422" s="3" t="str">
        <f t="shared" si="320"/>
        <v>theater</v>
      </c>
      <c r="R3422" t="str">
        <f t="shared" si="321"/>
        <v>plays</v>
      </c>
      <c r="S3422" s="13">
        <f t="shared" si="322"/>
        <v>42405.090300925927</v>
      </c>
      <c r="T3422" s="13">
        <f t="shared" si="323"/>
        <v>42414</v>
      </c>
    </row>
    <row r="3423" spans="1:20" ht="48">
      <c r="A3423">
        <v>3421</v>
      </c>
      <c r="B3423" s="1" t="s">
        <v>3420</v>
      </c>
      <c r="C3423" s="1" t="s">
        <v>7531</v>
      </c>
      <c r="D3423" s="4">
        <v>10000</v>
      </c>
      <c r="E3423" s="4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3">
        <f t="shared" si="318"/>
        <v>1.0115000000000001</v>
      </c>
      <c r="P3423" s="5">
        <f t="shared" si="319"/>
        <v>103.21428571428571</v>
      </c>
      <c r="Q3423" s="3" t="str">
        <f t="shared" si="320"/>
        <v>theater</v>
      </c>
      <c r="R3423" t="str">
        <f t="shared" si="321"/>
        <v>plays</v>
      </c>
      <c r="S3423" s="13">
        <f t="shared" si="322"/>
        <v>42037.791238425925</v>
      </c>
      <c r="T3423" s="13">
        <f t="shared" si="323"/>
        <v>42067.791238425925</v>
      </c>
    </row>
    <row r="3424" spans="1:20" ht="48">
      <c r="A3424">
        <v>3422</v>
      </c>
      <c r="B3424" s="1" t="s">
        <v>3421</v>
      </c>
      <c r="C3424" s="1" t="s">
        <v>7532</v>
      </c>
      <c r="D3424" s="4">
        <v>3000</v>
      </c>
      <c r="E3424" s="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3">
        <f t="shared" si="318"/>
        <v>1.091</v>
      </c>
      <c r="P3424" s="5">
        <f t="shared" si="319"/>
        <v>71.152173913043484</v>
      </c>
      <c r="Q3424" s="3" t="str">
        <f t="shared" si="320"/>
        <v>theater</v>
      </c>
      <c r="R3424" t="str">
        <f t="shared" si="321"/>
        <v>plays</v>
      </c>
      <c r="S3424" s="13">
        <f t="shared" si="322"/>
        <v>42323.562222222223</v>
      </c>
      <c r="T3424" s="13">
        <f t="shared" si="323"/>
        <v>42352</v>
      </c>
    </row>
    <row r="3425" spans="1:20" ht="48">
      <c r="A3425">
        <v>3423</v>
      </c>
      <c r="B3425" s="1" t="s">
        <v>3422</v>
      </c>
      <c r="C3425" s="1" t="s">
        <v>7533</v>
      </c>
      <c r="D3425" s="4">
        <v>250</v>
      </c>
      <c r="E3425" s="4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3">
        <f t="shared" si="318"/>
        <v>1.4</v>
      </c>
      <c r="P3425" s="5">
        <f t="shared" si="319"/>
        <v>35</v>
      </c>
      <c r="Q3425" s="3" t="str">
        <f t="shared" si="320"/>
        <v>theater</v>
      </c>
      <c r="R3425" t="str">
        <f t="shared" si="321"/>
        <v>plays</v>
      </c>
      <c r="S3425" s="13">
        <f t="shared" si="322"/>
        <v>42088.911354166667</v>
      </c>
      <c r="T3425" s="13">
        <f t="shared" si="323"/>
        <v>42118.911354166667</v>
      </c>
    </row>
    <row r="3426" spans="1:20" ht="48">
      <c r="A3426">
        <v>3424</v>
      </c>
      <c r="B3426" s="1" t="s">
        <v>3423</v>
      </c>
      <c r="C3426" s="1" t="s">
        <v>7534</v>
      </c>
      <c r="D3426" s="4">
        <v>6000</v>
      </c>
      <c r="E3426" s="4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3">
        <f t="shared" si="318"/>
        <v>1.0358333333333334</v>
      </c>
      <c r="P3426" s="5">
        <f t="shared" si="319"/>
        <v>81.776315789473685</v>
      </c>
      <c r="Q3426" s="3" t="str">
        <f t="shared" si="320"/>
        <v>theater</v>
      </c>
      <c r="R3426" t="str">
        <f t="shared" si="321"/>
        <v>plays</v>
      </c>
      <c r="S3426" s="13">
        <f t="shared" si="322"/>
        <v>42018.676898148144</v>
      </c>
      <c r="T3426" s="13">
        <f t="shared" si="323"/>
        <v>42040.290972222225</v>
      </c>
    </row>
    <row r="3427" spans="1:20" ht="48">
      <c r="A3427">
        <v>3425</v>
      </c>
      <c r="B3427" s="1" t="s">
        <v>3424</v>
      </c>
      <c r="C3427" s="1" t="s">
        <v>7535</v>
      </c>
      <c r="D3427" s="4">
        <v>30000</v>
      </c>
      <c r="E3427" s="4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3">
        <f t="shared" si="318"/>
        <v>1.0297033333333332</v>
      </c>
      <c r="P3427" s="5">
        <f t="shared" si="319"/>
        <v>297.02980769230766</v>
      </c>
      <c r="Q3427" s="3" t="str">
        <f t="shared" si="320"/>
        <v>theater</v>
      </c>
      <c r="R3427" t="str">
        <f t="shared" si="321"/>
        <v>plays</v>
      </c>
      <c r="S3427" s="13">
        <f t="shared" si="322"/>
        <v>41884.617314814815</v>
      </c>
      <c r="T3427" s="13">
        <f t="shared" si="323"/>
        <v>41916.617314814815</v>
      </c>
    </row>
    <row r="3428" spans="1:20" ht="48">
      <c r="A3428">
        <v>3426</v>
      </c>
      <c r="B3428" s="1" t="s">
        <v>3425</v>
      </c>
      <c r="C3428" s="1" t="s">
        <v>7536</v>
      </c>
      <c r="D3428" s="4">
        <v>3750</v>
      </c>
      <c r="E3428" s="4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3">
        <f t="shared" si="318"/>
        <v>1.0813333333333333</v>
      </c>
      <c r="P3428" s="5">
        <f t="shared" si="319"/>
        <v>46.609195402298852</v>
      </c>
      <c r="Q3428" s="3" t="str">
        <f t="shared" si="320"/>
        <v>theater</v>
      </c>
      <c r="R3428" t="str">
        <f t="shared" si="321"/>
        <v>plays</v>
      </c>
      <c r="S3428" s="13">
        <f t="shared" si="322"/>
        <v>41884.056747685187</v>
      </c>
      <c r="T3428" s="13">
        <f t="shared" si="323"/>
        <v>41903.083333333336</v>
      </c>
    </row>
    <row r="3429" spans="1:20" ht="48">
      <c r="A3429">
        <v>3427</v>
      </c>
      <c r="B3429" s="1" t="s">
        <v>3426</v>
      </c>
      <c r="C3429" s="1" t="s">
        <v>7537</v>
      </c>
      <c r="D3429" s="4">
        <v>1500</v>
      </c>
      <c r="E3429" s="4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3">
        <f t="shared" si="318"/>
        <v>1</v>
      </c>
      <c r="P3429" s="5">
        <f t="shared" si="319"/>
        <v>51.724137931034484</v>
      </c>
      <c r="Q3429" s="3" t="str">
        <f t="shared" si="320"/>
        <v>theater</v>
      </c>
      <c r="R3429" t="str">
        <f t="shared" si="321"/>
        <v>plays</v>
      </c>
      <c r="S3429" s="13">
        <f t="shared" si="322"/>
        <v>41792.645277777774</v>
      </c>
      <c r="T3429" s="13">
        <f t="shared" si="323"/>
        <v>41822.645277777774</v>
      </c>
    </row>
    <row r="3430" spans="1:20" ht="48">
      <c r="A3430">
        <v>3428</v>
      </c>
      <c r="B3430" s="1" t="s">
        <v>3427</v>
      </c>
      <c r="C3430" s="1" t="s">
        <v>7538</v>
      </c>
      <c r="D3430" s="4">
        <v>2000</v>
      </c>
      <c r="E3430" s="4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3">
        <f t="shared" si="318"/>
        <v>1.0275000000000001</v>
      </c>
      <c r="P3430" s="5">
        <f t="shared" si="319"/>
        <v>40.294117647058826</v>
      </c>
      <c r="Q3430" s="3" t="str">
        <f t="shared" si="320"/>
        <v>theater</v>
      </c>
      <c r="R3430" t="str">
        <f t="shared" si="321"/>
        <v>plays</v>
      </c>
      <c r="S3430" s="13">
        <f t="shared" si="322"/>
        <v>42038.720451388886</v>
      </c>
      <c r="T3430" s="13">
        <f t="shared" si="323"/>
        <v>42063.708333333328</v>
      </c>
    </row>
    <row r="3431" spans="1:20" ht="48">
      <c r="A3431">
        <v>3429</v>
      </c>
      <c r="B3431" s="1" t="s">
        <v>3428</v>
      </c>
      <c r="C3431" s="1" t="s">
        <v>7539</v>
      </c>
      <c r="D3431" s="4">
        <v>150</v>
      </c>
      <c r="E3431" s="4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3">
        <f t="shared" si="318"/>
        <v>1.3</v>
      </c>
      <c r="P3431" s="5">
        <f t="shared" si="319"/>
        <v>16.25</v>
      </c>
      <c r="Q3431" s="3" t="str">
        <f t="shared" si="320"/>
        <v>theater</v>
      </c>
      <c r="R3431" t="str">
        <f t="shared" si="321"/>
        <v>plays</v>
      </c>
      <c r="S3431" s="13">
        <f t="shared" si="322"/>
        <v>42662.021539351852</v>
      </c>
      <c r="T3431" s="13">
        <f t="shared" si="323"/>
        <v>42676.021539351852</v>
      </c>
    </row>
    <row r="3432" spans="1:20" ht="48">
      <c r="A3432">
        <v>3430</v>
      </c>
      <c r="B3432" s="1" t="s">
        <v>3429</v>
      </c>
      <c r="C3432" s="1" t="s">
        <v>7540</v>
      </c>
      <c r="D3432" s="4">
        <v>2000</v>
      </c>
      <c r="E3432" s="4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3">
        <f t="shared" si="318"/>
        <v>1.0854949999999999</v>
      </c>
      <c r="P3432" s="5">
        <f t="shared" si="319"/>
        <v>30.152638888888887</v>
      </c>
      <c r="Q3432" s="3" t="str">
        <f t="shared" si="320"/>
        <v>theater</v>
      </c>
      <c r="R3432" t="str">
        <f t="shared" si="321"/>
        <v>plays</v>
      </c>
      <c r="S3432" s="13">
        <f t="shared" si="322"/>
        <v>41820.945613425924</v>
      </c>
      <c r="T3432" s="13">
        <f t="shared" si="323"/>
        <v>41850.945613425924</v>
      </c>
    </row>
    <row r="3433" spans="1:20" ht="48">
      <c r="A3433">
        <v>3431</v>
      </c>
      <c r="B3433" s="1" t="s">
        <v>3430</v>
      </c>
      <c r="C3433" s="1" t="s">
        <v>7541</v>
      </c>
      <c r="D3433" s="4">
        <v>2000</v>
      </c>
      <c r="E3433" s="4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3">
        <f t="shared" si="318"/>
        <v>1</v>
      </c>
      <c r="P3433" s="5">
        <f t="shared" si="319"/>
        <v>95.238095238095241</v>
      </c>
      <c r="Q3433" s="3" t="str">
        <f t="shared" si="320"/>
        <v>theater</v>
      </c>
      <c r="R3433" t="str">
        <f t="shared" si="321"/>
        <v>plays</v>
      </c>
      <c r="S3433" s="13">
        <f t="shared" si="322"/>
        <v>41839.730937500004</v>
      </c>
      <c r="T3433" s="13">
        <f t="shared" si="323"/>
        <v>41869.730937500004</v>
      </c>
    </row>
    <row r="3434" spans="1:20" ht="48">
      <c r="A3434">
        <v>3432</v>
      </c>
      <c r="B3434" s="1" t="s">
        <v>3431</v>
      </c>
      <c r="C3434" s="1" t="s">
        <v>7542</v>
      </c>
      <c r="D3434" s="4">
        <v>2000</v>
      </c>
      <c r="E3434" s="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3">
        <f t="shared" si="318"/>
        <v>1.0965</v>
      </c>
      <c r="P3434" s="5">
        <f t="shared" si="319"/>
        <v>52.214285714285715</v>
      </c>
      <c r="Q3434" s="3" t="str">
        <f t="shared" si="320"/>
        <v>theater</v>
      </c>
      <c r="R3434" t="str">
        <f t="shared" si="321"/>
        <v>plays</v>
      </c>
      <c r="S3434" s="13">
        <f t="shared" si="322"/>
        <v>42380.581180555557</v>
      </c>
      <c r="T3434" s="13">
        <f t="shared" si="323"/>
        <v>42405.916666666672</v>
      </c>
    </row>
    <row r="3435" spans="1:20" ht="48">
      <c r="A3435">
        <v>3433</v>
      </c>
      <c r="B3435" s="1" t="s">
        <v>3432</v>
      </c>
      <c r="C3435" s="1" t="s">
        <v>7543</v>
      </c>
      <c r="D3435" s="4">
        <v>9500</v>
      </c>
      <c r="E3435" s="4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3">
        <f t="shared" si="318"/>
        <v>1.0026315789473683</v>
      </c>
      <c r="P3435" s="5">
        <f t="shared" si="319"/>
        <v>134.1549295774648</v>
      </c>
      <c r="Q3435" s="3" t="str">
        <f t="shared" si="320"/>
        <v>theater</v>
      </c>
      <c r="R3435" t="str">
        <f t="shared" si="321"/>
        <v>plays</v>
      </c>
      <c r="S3435" s="13">
        <f t="shared" si="322"/>
        <v>41776.063136574077</v>
      </c>
      <c r="T3435" s="13">
        <f t="shared" si="323"/>
        <v>41807.125</v>
      </c>
    </row>
    <row r="3436" spans="1:20" ht="48">
      <c r="A3436">
        <v>3434</v>
      </c>
      <c r="B3436" s="1" t="s">
        <v>3433</v>
      </c>
      <c r="C3436" s="1" t="s">
        <v>7544</v>
      </c>
      <c r="D3436" s="4">
        <v>10000</v>
      </c>
      <c r="E3436" s="4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3">
        <f t="shared" si="318"/>
        <v>1.0555000000000001</v>
      </c>
      <c r="P3436" s="5">
        <f t="shared" si="319"/>
        <v>62.827380952380949</v>
      </c>
      <c r="Q3436" s="3" t="str">
        <f t="shared" si="320"/>
        <v>theater</v>
      </c>
      <c r="R3436" t="str">
        <f t="shared" si="321"/>
        <v>plays</v>
      </c>
      <c r="S3436" s="13">
        <f t="shared" si="322"/>
        <v>41800.380428240744</v>
      </c>
      <c r="T3436" s="13">
        <f t="shared" si="323"/>
        <v>41830.380428240744</v>
      </c>
    </row>
    <row r="3437" spans="1:20" ht="48">
      <c r="A3437">
        <v>3435</v>
      </c>
      <c r="B3437" s="1" t="s">
        <v>3434</v>
      </c>
      <c r="C3437" s="1" t="s">
        <v>7545</v>
      </c>
      <c r="D3437" s="4">
        <v>1000</v>
      </c>
      <c r="E3437" s="4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3">
        <f t="shared" si="318"/>
        <v>1.1200000000000001</v>
      </c>
      <c r="P3437" s="5">
        <f t="shared" si="319"/>
        <v>58.94736842105263</v>
      </c>
      <c r="Q3437" s="3" t="str">
        <f t="shared" si="320"/>
        <v>theater</v>
      </c>
      <c r="R3437" t="str">
        <f t="shared" si="321"/>
        <v>plays</v>
      </c>
      <c r="S3437" s="13">
        <f t="shared" si="322"/>
        <v>42572.61681712963</v>
      </c>
      <c r="T3437" s="13">
        <f t="shared" si="323"/>
        <v>42589.125</v>
      </c>
    </row>
    <row r="3438" spans="1:20" ht="48">
      <c r="A3438">
        <v>3436</v>
      </c>
      <c r="B3438" s="1" t="s">
        <v>3435</v>
      </c>
      <c r="C3438" s="1" t="s">
        <v>7546</v>
      </c>
      <c r="D3438" s="4">
        <v>5000</v>
      </c>
      <c r="E3438" s="4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3">
        <f t="shared" si="318"/>
        <v>1.0589999999999999</v>
      </c>
      <c r="P3438" s="5">
        <f t="shared" si="319"/>
        <v>143.1081081081081</v>
      </c>
      <c r="Q3438" s="3" t="str">
        <f t="shared" si="320"/>
        <v>theater</v>
      </c>
      <c r="R3438" t="str">
        <f t="shared" si="321"/>
        <v>plays</v>
      </c>
      <c r="S3438" s="13">
        <f t="shared" si="322"/>
        <v>41851.541585648149</v>
      </c>
      <c r="T3438" s="13">
        <f t="shared" si="323"/>
        <v>41872.686111111114</v>
      </c>
    </row>
    <row r="3439" spans="1:20" ht="48">
      <c r="A3439">
        <v>3437</v>
      </c>
      <c r="B3439" s="1" t="s">
        <v>3436</v>
      </c>
      <c r="C3439" s="1" t="s">
        <v>7547</v>
      </c>
      <c r="D3439" s="4">
        <v>3000</v>
      </c>
      <c r="E3439" s="4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3">
        <f t="shared" si="318"/>
        <v>1.01</v>
      </c>
      <c r="P3439" s="5">
        <f t="shared" si="319"/>
        <v>84.166666666666671</v>
      </c>
      <c r="Q3439" s="3" t="str">
        <f t="shared" si="320"/>
        <v>theater</v>
      </c>
      <c r="R3439" t="str">
        <f t="shared" si="321"/>
        <v>plays</v>
      </c>
      <c r="S3439" s="13">
        <f t="shared" si="322"/>
        <v>42205.710879629631</v>
      </c>
      <c r="T3439" s="13">
        <f t="shared" si="323"/>
        <v>42235.710879629631</v>
      </c>
    </row>
    <row r="3440" spans="1:20" ht="48">
      <c r="A3440">
        <v>3438</v>
      </c>
      <c r="B3440" s="1" t="s">
        <v>3437</v>
      </c>
      <c r="C3440" s="1" t="s">
        <v>7548</v>
      </c>
      <c r="D3440" s="4">
        <v>2500</v>
      </c>
      <c r="E3440" s="4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3">
        <f t="shared" si="318"/>
        <v>1.042</v>
      </c>
      <c r="P3440" s="5">
        <f t="shared" si="319"/>
        <v>186.07142857142858</v>
      </c>
      <c r="Q3440" s="3" t="str">
        <f t="shared" si="320"/>
        <v>theater</v>
      </c>
      <c r="R3440" t="str">
        <f t="shared" si="321"/>
        <v>plays</v>
      </c>
      <c r="S3440" s="13">
        <f t="shared" si="322"/>
        <v>42100.927858796291</v>
      </c>
      <c r="T3440" s="13">
        <f t="shared" si="323"/>
        <v>42126.875</v>
      </c>
    </row>
    <row r="3441" spans="1:20" ht="32">
      <c r="A3441">
        <v>3439</v>
      </c>
      <c r="B3441" s="1" t="s">
        <v>3438</v>
      </c>
      <c r="C3441" s="1" t="s">
        <v>7549</v>
      </c>
      <c r="D3441" s="4">
        <v>1200</v>
      </c>
      <c r="E3441" s="4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3">
        <f t="shared" si="318"/>
        <v>1.3467833333333334</v>
      </c>
      <c r="P3441" s="5">
        <f t="shared" si="319"/>
        <v>89.785555555555561</v>
      </c>
      <c r="Q3441" s="3" t="str">
        <f t="shared" si="320"/>
        <v>theater</v>
      </c>
      <c r="R3441" t="str">
        <f t="shared" si="321"/>
        <v>plays</v>
      </c>
      <c r="S3441" s="13">
        <f t="shared" si="322"/>
        <v>42374.911226851851</v>
      </c>
      <c r="T3441" s="13">
        <f t="shared" si="323"/>
        <v>42388.207638888889</v>
      </c>
    </row>
    <row r="3442" spans="1:20" ht="48">
      <c r="A3442">
        <v>3440</v>
      </c>
      <c r="B3442" s="1" t="s">
        <v>3439</v>
      </c>
      <c r="C3442" s="1" t="s">
        <v>7550</v>
      </c>
      <c r="D3442" s="4">
        <v>5000</v>
      </c>
      <c r="E3442" s="4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3">
        <f t="shared" si="318"/>
        <v>1.052184</v>
      </c>
      <c r="P3442" s="5">
        <f t="shared" si="319"/>
        <v>64.157560975609755</v>
      </c>
      <c r="Q3442" s="3" t="str">
        <f t="shared" si="320"/>
        <v>theater</v>
      </c>
      <c r="R3442" t="str">
        <f t="shared" si="321"/>
        <v>plays</v>
      </c>
      <c r="S3442" s="13">
        <f t="shared" si="322"/>
        <v>41809.12300925926</v>
      </c>
      <c r="T3442" s="13">
        <f t="shared" si="323"/>
        <v>41831.677083333336</v>
      </c>
    </row>
    <row r="3443" spans="1:20" ht="48">
      <c r="A3443">
        <v>3441</v>
      </c>
      <c r="B3443" s="1" t="s">
        <v>3440</v>
      </c>
      <c r="C3443" s="1" t="s">
        <v>7551</v>
      </c>
      <c r="D3443" s="4">
        <v>2500</v>
      </c>
      <c r="E3443" s="4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3">
        <f t="shared" si="318"/>
        <v>1.026</v>
      </c>
      <c r="P3443" s="5">
        <f t="shared" si="319"/>
        <v>59.651162790697676</v>
      </c>
      <c r="Q3443" s="3" t="str">
        <f t="shared" si="320"/>
        <v>theater</v>
      </c>
      <c r="R3443" t="str">
        <f t="shared" si="321"/>
        <v>plays</v>
      </c>
      <c r="S3443" s="13">
        <f t="shared" si="322"/>
        <v>42294.429641203707</v>
      </c>
      <c r="T3443" s="13">
        <f t="shared" si="323"/>
        <v>42321.845138888893</v>
      </c>
    </row>
    <row r="3444" spans="1:20" ht="48">
      <c r="A3444">
        <v>3442</v>
      </c>
      <c r="B3444" s="1" t="s">
        <v>3441</v>
      </c>
      <c r="C3444" s="1" t="s">
        <v>7552</v>
      </c>
      <c r="D3444" s="4">
        <v>250</v>
      </c>
      <c r="E3444" s="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3">
        <f t="shared" si="318"/>
        <v>1</v>
      </c>
      <c r="P3444" s="5">
        <f t="shared" si="319"/>
        <v>31.25</v>
      </c>
      <c r="Q3444" s="3" t="str">
        <f t="shared" si="320"/>
        <v>theater</v>
      </c>
      <c r="R3444" t="str">
        <f t="shared" si="321"/>
        <v>plays</v>
      </c>
      <c r="S3444" s="13">
        <f t="shared" si="322"/>
        <v>42124.841111111105</v>
      </c>
      <c r="T3444" s="13">
        <f t="shared" si="323"/>
        <v>42154.841111111105</v>
      </c>
    </row>
    <row r="3445" spans="1:20" ht="48">
      <c r="A3445">
        <v>3443</v>
      </c>
      <c r="B3445" s="1" t="s">
        <v>3442</v>
      </c>
      <c r="C3445" s="1" t="s">
        <v>7553</v>
      </c>
      <c r="D3445" s="4">
        <v>1000</v>
      </c>
      <c r="E3445" s="4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3">
        <f t="shared" si="318"/>
        <v>1.855</v>
      </c>
      <c r="P3445" s="5">
        <f t="shared" si="319"/>
        <v>41.222222222222221</v>
      </c>
      <c r="Q3445" s="3" t="str">
        <f t="shared" si="320"/>
        <v>theater</v>
      </c>
      <c r="R3445" t="str">
        <f t="shared" si="321"/>
        <v>plays</v>
      </c>
      <c r="S3445" s="13">
        <f t="shared" si="322"/>
        <v>41861.524837962963</v>
      </c>
      <c r="T3445" s="13">
        <f t="shared" si="323"/>
        <v>41891.524837962963</v>
      </c>
    </row>
    <row r="3446" spans="1:20" ht="48">
      <c r="A3446">
        <v>3444</v>
      </c>
      <c r="B3446" s="1" t="s">
        <v>3443</v>
      </c>
      <c r="C3446" s="1" t="s">
        <v>7554</v>
      </c>
      <c r="D3446" s="4">
        <v>300</v>
      </c>
      <c r="E3446" s="4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3">
        <f t="shared" si="318"/>
        <v>2.89</v>
      </c>
      <c r="P3446" s="5">
        <f t="shared" si="319"/>
        <v>43.35</v>
      </c>
      <c r="Q3446" s="3" t="str">
        <f t="shared" si="320"/>
        <v>theater</v>
      </c>
      <c r="R3446" t="str">
        <f t="shared" si="321"/>
        <v>plays</v>
      </c>
      <c r="S3446" s="13">
        <f t="shared" si="322"/>
        <v>42521.291504629626</v>
      </c>
      <c r="T3446" s="13">
        <f t="shared" si="323"/>
        <v>42529.582638888889</v>
      </c>
    </row>
    <row r="3447" spans="1:20" ht="48">
      <c r="A3447">
        <v>3445</v>
      </c>
      <c r="B3447" s="1" t="s">
        <v>3444</v>
      </c>
      <c r="C3447" s="1" t="s">
        <v>7555</v>
      </c>
      <c r="D3447" s="4">
        <v>2000</v>
      </c>
      <c r="E3447" s="4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3">
        <f t="shared" si="318"/>
        <v>1</v>
      </c>
      <c r="P3447" s="5">
        <f t="shared" si="319"/>
        <v>64.516129032258064</v>
      </c>
      <c r="Q3447" s="3" t="str">
        <f t="shared" si="320"/>
        <v>theater</v>
      </c>
      <c r="R3447" t="str">
        <f t="shared" si="321"/>
        <v>plays</v>
      </c>
      <c r="S3447" s="13">
        <f t="shared" si="322"/>
        <v>42272.530509259261</v>
      </c>
      <c r="T3447" s="13">
        <f t="shared" si="323"/>
        <v>42300.530509259261</v>
      </c>
    </row>
    <row r="3448" spans="1:20" ht="48">
      <c r="A3448">
        <v>3446</v>
      </c>
      <c r="B3448" s="1" t="s">
        <v>3445</v>
      </c>
      <c r="C3448" s="1" t="s">
        <v>7556</v>
      </c>
      <c r="D3448" s="4">
        <v>1000</v>
      </c>
      <c r="E3448" s="4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3">
        <f t="shared" si="318"/>
        <v>1.0820000000000001</v>
      </c>
      <c r="P3448" s="5">
        <f t="shared" si="319"/>
        <v>43.28</v>
      </c>
      <c r="Q3448" s="3" t="str">
        <f t="shared" si="320"/>
        <v>theater</v>
      </c>
      <c r="R3448" t="str">
        <f t="shared" si="321"/>
        <v>plays</v>
      </c>
      <c r="S3448" s="13">
        <f t="shared" si="322"/>
        <v>42016.832465277781</v>
      </c>
      <c r="T3448" s="13">
        <f t="shared" si="323"/>
        <v>42040.513888888891</v>
      </c>
    </row>
    <row r="3449" spans="1:20" ht="32">
      <c r="A3449">
        <v>3447</v>
      </c>
      <c r="B3449" s="1" t="s">
        <v>3446</v>
      </c>
      <c r="C3449" s="1" t="s">
        <v>7557</v>
      </c>
      <c r="D3449" s="4">
        <v>1000</v>
      </c>
      <c r="E3449" s="4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3">
        <f t="shared" si="318"/>
        <v>1.0780000000000001</v>
      </c>
      <c r="P3449" s="5">
        <f t="shared" si="319"/>
        <v>77</v>
      </c>
      <c r="Q3449" s="3" t="str">
        <f t="shared" si="320"/>
        <v>theater</v>
      </c>
      <c r="R3449" t="str">
        <f t="shared" si="321"/>
        <v>plays</v>
      </c>
      <c r="S3449" s="13">
        <f t="shared" si="322"/>
        <v>42402.889027777783</v>
      </c>
      <c r="T3449" s="13">
        <f t="shared" si="323"/>
        <v>42447.847361111111</v>
      </c>
    </row>
    <row r="3450" spans="1:20" ht="48">
      <c r="A3450">
        <v>3448</v>
      </c>
      <c r="B3450" s="1" t="s">
        <v>3447</v>
      </c>
      <c r="C3450" s="1" t="s">
        <v>7558</v>
      </c>
      <c r="D3450" s="4">
        <v>2100</v>
      </c>
      <c r="E3450" s="4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3">
        <f t="shared" si="318"/>
        <v>1.0976190476190477</v>
      </c>
      <c r="P3450" s="5">
        <f t="shared" si="319"/>
        <v>51.222222222222221</v>
      </c>
      <c r="Q3450" s="3" t="str">
        <f t="shared" si="320"/>
        <v>theater</v>
      </c>
      <c r="R3450" t="str">
        <f t="shared" si="321"/>
        <v>plays</v>
      </c>
      <c r="S3450" s="13">
        <f t="shared" si="322"/>
        <v>41960.119085648148</v>
      </c>
      <c r="T3450" s="13">
        <f t="shared" si="323"/>
        <v>41990.119085648148</v>
      </c>
    </row>
    <row r="3451" spans="1:20" ht="48">
      <c r="A3451">
        <v>3449</v>
      </c>
      <c r="B3451" s="1" t="s">
        <v>3448</v>
      </c>
      <c r="C3451" s="1" t="s">
        <v>7559</v>
      </c>
      <c r="D3451" s="4">
        <v>800</v>
      </c>
      <c r="E3451" s="4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3">
        <f t="shared" si="318"/>
        <v>1.70625</v>
      </c>
      <c r="P3451" s="5">
        <f t="shared" si="319"/>
        <v>68.25</v>
      </c>
      <c r="Q3451" s="3" t="str">
        <f t="shared" si="320"/>
        <v>theater</v>
      </c>
      <c r="R3451" t="str">
        <f t="shared" si="321"/>
        <v>plays</v>
      </c>
      <c r="S3451" s="13">
        <f t="shared" si="322"/>
        <v>42532.052523148144</v>
      </c>
      <c r="T3451" s="13">
        <f t="shared" si="323"/>
        <v>42560.166666666672</v>
      </c>
    </row>
    <row r="3452" spans="1:20" ht="48">
      <c r="A3452">
        <v>3450</v>
      </c>
      <c r="B3452" s="1" t="s">
        <v>3449</v>
      </c>
      <c r="C3452" s="1" t="s">
        <v>7560</v>
      </c>
      <c r="D3452" s="4">
        <v>500</v>
      </c>
      <c r="E3452" s="4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3">
        <f t="shared" si="318"/>
        <v>1.52</v>
      </c>
      <c r="P3452" s="5">
        <f t="shared" si="319"/>
        <v>19.487179487179485</v>
      </c>
      <c r="Q3452" s="3" t="str">
        <f t="shared" si="320"/>
        <v>theater</v>
      </c>
      <c r="R3452" t="str">
        <f t="shared" si="321"/>
        <v>plays</v>
      </c>
      <c r="S3452" s="13">
        <f t="shared" si="322"/>
        <v>42036.704525462963</v>
      </c>
      <c r="T3452" s="13">
        <f t="shared" si="323"/>
        <v>42096.662858796291</v>
      </c>
    </row>
    <row r="3453" spans="1:20" ht="48">
      <c r="A3453">
        <v>3451</v>
      </c>
      <c r="B3453" s="1" t="s">
        <v>3450</v>
      </c>
      <c r="C3453" s="1" t="s">
        <v>7561</v>
      </c>
      <c r="D3453" s="4">
        <v>650</v>
      </c>
      <c r="E3453" s="4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3">
        <f t="shared" si="318"/>
        <v>1.0123076923076924</v>
      </c>
      <c r="P3453" s="5">
        <f t="shared" si="319"/>
        <v>41.125</v>
      </c>
      <c r="Q3453" s="3" t="str">
        <f t="shared" si="320"/>
        <v>theater</v>
      </c>
      <c r="R3453" t="str">
        <f t="shared" si="321"/>
        <v>plays</v>
      </c>
      <c r="S3453" s="13">
        <f t="shared" si="322"/>
        <v>42088.723692129628</v>
      </c>
      <c r="T3453" s="13">
        <f t="shared" si="323"/>
        <v>42115.723692129628</v>
      </c>
    </row>
    <row r="3454" spans="1:20" ht="48">
      <c r="A3454">
        <v>3452</v>
      </c>
      <c r="B3454" s="1" t="s">
        <v>3451</v>
      </c>
      <c r="C3454" s="1" t="s">
        <v>7562</v>
      </c>
      <c r="D3454" s="4">
        <v>1000</v>
      </c>
      <c r="E3454" s="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3">
        <f t="shared" si="318"/>
        <v>1.532</v>
      </c>
      <c r="P3454" s="5">
        <f t="shared" si="319"/>
        <v>41.405405405405403</v>
      </c>
      <c r="Q3454" s="3" t="str">
        <f t="shared" si="320"/>
        <v>theater</v>
      </c>
      <c r="R3454" t="str">
        <f t="shared" si="321"/>
        <v>plays</v>
      </c>
      <c r="S3454" s="13">
        <f t="shared" si="322"/>
        <v>41820.639189814814</v>
      </c>
      <c r="T3454" s="13">
        <f t="shared" si="323"/>
        <v>41843.165972222225</v>
      </c>
    </row>
    <row r="3455" spans="1:20" ht="48">
      <c r="A3455">
        <v>3453</v>
      </c>
      <c r="B3455" s="1" t="s">
        <v>3452</v>
      </c>
      <c r="C3455" s="1" t="s">
        <v>7563</v>
      </c>
      <c r="D3455" s="4">
        <v>300</v>
      </c>
      <c r="E3455" s="4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3">
        <f t="shared" si="318"/>
        <v>1.2833333333333334</v>
      </c>
      <c r="P3455" s="5">
        <f t="shared" si="319"/>
        <v>27.5</v>
      </c>
      <c r="Q3455" s="3" t="str">
        <f t="shared" si="320"/>
        <v>theater</v>
      </c>
      <c r="R3455" t="str">
        <f t="shared" si="321"/>
        <v>plays</v>
      </c>
      <c r="S3455" s="13">
        <f t="shared" si="322"/>
        <v>42535.97865740741</v>
      </c>
      <c r="T3455" s="13">
        <f t="shared" si="323"/>
        <v>42595.97865740741</v>
      </c>
    </row>
    <row r="3456" spans="1:20" ht="48">
      <c r="A3456">
        <v>3454</v>
      </c>
      <c r="B3456" s="1" t="s">
        <v>3453</v>
      </c>
      <c r="C3456" s="1" t="s">
        <v>7564</v>
      </c>
      <c r="D3456" s="4">
        <v>700</v>
      </c>
      <c r="E3456" s="4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3">
        <f t="shared" si="318"/>
        <v>1.0071428571428571</v>
      </c>
      <c r="P3456" s="5">
        <f t="shared" si="319"/>
        <v>33.571428571428569</v>
      </c>
      <c r="Q3456" s="3" t="str">
        <f t="shared" si="320"/>
        <v>theater</v>
      </c>
      <c r="R3456" t="str">
        <f t="shared" si="321"/>
        <v>plays</v>
      </c>
      <c r="S3456" s="13">
        <f t="shared" si="322"/>
        <v>41821.698599537034</v>
      </c>
      <c r="T3456" s="13">
        <f t="shared" si="323"/>
        <v>41851.698599537034</v>
      </c>
    </row>
    <row r="3457" spans="1:20" ht="48">
      <c r="A3457">
        <v>3455</v>
      </c>
      <c r="B3457" s="1" t="s">
        <v>3454</v>
      </c>
      <c r="C3457" s="1" t="s">
        <v>7565</v>
      </c>
      <c r="D3457" s="4">
        <v>10000</v>
      </c>
      <c r="E3457" s="4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3">
        <f t="shared" si="318"/>
        <v>1.0065</v>
      </c>
      <c r="P3457" s="5">
        <f t="shared" si="319"/>
        <v>145.86956521739131</v>
      </c>
      <c r="Q3457" s="3" t="str">
        <f t="shared" si="320"/>
        <v>theater</v>
      </c>
      <c r="R3457" t="str">
        <f t="shared" si="321"/>
        <v>plays</v>
      </c>
      <c r="S3457" s="13">
        <f t="shared" si="322"/>
        <v>42626.7503125</v>
      </c>
      <c r="T3457" s="13">
        <f t="shared" si="323"/>
        <v>42656.7503125</v>
      </c>
    </row>
    <row r="3458" spans="1:20" ht="48">
      <c r="A3458">
        <v>3456</v>
      </c>
      <c r="B3458" s="1" t="s">
        <v>3455</v>
      </c>
      <c r="C3458" s="1" t="s">
        <v>7566</v>
      </c>
      <c r="D3458" s="4">
        <v>3000</v>
      </c>
      <c r="E3458" s="4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3">
        <f t="shared" si="318"/>
        <v>1.913</v>
      </c>
      <c r="P3458" s="5">
        <f t="shared" si="319"/>
        <v>358.6875</v>
      </c>
      <c r="Q3458" s="3" t="str">
        <f t="shared" si="320"/>
        <v>theater</v>
      </c>
      <c r="R3458" t="str">
        <f t="shared" si="321"/>
        <v>plays</v>
      </c>
      <c r="S3458" s="13">
        <f t="shared" si="322"/>
        <v>41821.205636574072</v>
      </c>
      <c r="T3458" s="13">
        <f t="shared" si="323"/>
        <v>41852.290972222225</v>
      </c>
    </row>
    <row r="3459" spans="1:20" ht="32">
      <c r="A3459">
        <v>3457</v>
      </c>
      <c r="B3459" s="1" t="s">
        <v>3456</v>
      </c>
      <c r="C3459" s="1" t="s">
        <v>7567</v>
      </c>
      <c r="D3459" s="4">
        <v>2000</v>
      </c>
      <c r="E3459" s="4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3">
        <f t="shared" ref="O3459:O3522" si="324">E3459/D3459</f>
        <v>1.4019999999999999</v>
      </c>
      <c r="P3459" s="5">
        <f t="shared" ref="P3459:P3522" si="325">E3459/L3459</f>
        <v>50.981818181818184</v>
      </c>
      <c r="Q3459" s="3" t="str">
        <f t="shared" ref="Q3459:Q3522" si="326">LEFT(N3459,SEARCH("/",N3459)-1)</f>
        <v>theater</v>
      </c>
      <c r="R3459" t="str">
        <f t="shared" ref="R3459:R3522" si="327">RIGHT(N3459,LEN(N3459)-SEARCH("/",N3459))</f>
        <v>plays</v>
      </c>
      <c r="S3459" s="13">
        <f t="shared" ref="S3459:S3522" si="328">(((J3459/60)/60)/24)+DATE(1970,1,1)</f>
        <v>42016.706678240742</v>
      </c>
      <c r="T3459" s="13">
        <f t="shared" ref="T3459:T3522" si="329">(((I3459/60)/60)/24)+DATE(1970,1,1)</f>
        <v>42047.249305555553</v>
      </c>
    </row>
    <row r="3460" spans="1:20" ht="48">
      <c r="A3460">
        <v>3458</v>
      </c>
      <c r="B3460" s="1" t="s">
        <v>3457</v>
      </c>
      <c r="C3460" s="1" t="s">
        <v>7568</v>
      </c>
      <c r="D3460" s="4">
        <v>978</v>
      </c>
      <c r="E3460" s="4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3">
        <f t="shared" si="324"/>
        <v>1.2433537832310839</v>
      </c>
      <c r="P3460" s="5">
        <f t="shared" si="325"/>
        <v>45.037037037037038</v>
      </c>
      <c r="Q3460" s="3" t="str">
        <f t="shared" si="326"/>
        <v>theater</v>
      </c>
      <c r="R3460" t="str">
        <f t="shared" si="327"/>
        <v>plays</v>
      </c>
      <c r="S3460" s="13">
        <f t="shared" si="328"/>
        <v>42011.202581018515</v>
      </c>
      <c r="T3460" s="13">
        <f t="shared" si="329"/>
        <v>42038.185416666667</v>
      </c>
    </row>
    <row r="3461" spans="1:20" ht="48">
      <c r="A3461">
        <v>3459</v>
      </c>
      <c r="B3461" s="1" t="s">
        <v>3458</v>
      </c>
      <c r="C3461" s="1" t="s">
        <v>7569</v>
      </c>
      <c r="D3461" s="4">
        <v>500</v>
      </c>
      <c r="E3461" s="4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3">
        <f t="shared" si="324"/>
        <v>1.262</v>
      </c>
      <c r="P3461" s="5">
        <f t="shared" si="325"/>
        <v>17.527777777777779</v>
      </c>
      <c r="Q3461" s="3" t="str">
        <f t="shared" si="326"/>
        <v>theater</v>
      </c>
      <c r="R3461" t="str">
        <f t="shared" si="327"/>
        <v>plays</v>
      </c>
      <c r="S3461" s="13">
        <f t="shared" si="328"/>
        <v>42480.479861111111</v>
      </c>
      <c r="T3461" s="13">
        <f t="shared" si="329"/>
        <v>42510.479861111111</v>
      </c>
    </row>
    <row r="3462" spans="1:20" ht="48">
      <c r="A3462">
        <v>3460</v>
      </c>
      <c r="B3462" s="1" t="s">
        <v>3459</v>
      </c>
      <c r="C3462" s="1" t="s">
        <v>7570</v>
      </c>
      <c r="D3462" s="4">
        <v>500</v>
      </c>
      <c r="E3462" s="4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3">
        <f t="shared" si="324"/>
        <v>1.9</v>
      </c>
      <c r="P3462" s="5">
        <f t="shared" si="325"/>
        <v>50</v>
      </c>
      <c r="Q3462" s="3" t="str">
        <f t="shared" si="326"/>
        <v>theater</v>
      </c>
      <c r="R3462" t="str">
        <f t="shared" si="327"/>
        <v>plays</v>
      </c>
      <c r="S3462" s="13">
        <f t="shared" si="328"/>
        <v>41852.527222222219</v>
      </c>
      <c r="T3462" s="13">
        <f t="shared" si="329"/>
        <v>41866.527222222219</v>
      </c>
    </row>
    <row r="3463" spans="1:20" ht="48">
      <c r="A3463">
        <v>3461</v>
      </c>
      <c r="B3463" s="1" t="s">
        <v>3460</v>
      </c>
      <c r="C3463" s="1" t="s">
        <v>7571</v>
      </c>
      <c r="D3463" s="4">
        <v>500</v>
      </c>
      <c r="E3463" s="4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3">
        <f t="shared" si="324"/>
        <v>1.39</v>
      </c>
      <c r="P3463" s="5">
        <f t="shared" si="325"/>
        <v>57.916666666666664</v>
      </c>
      <c r="Q3463" s="3" t="str">
        <f t="shared" si="326"/>
        <v>theater</v>
      </c>
      <c r="R3463" t="str">
        <f t="shared" si="327"/>
        <v>plays</v>
      </c>
      <c r="S3463" s="13">
        <f t="shared" si="328"/>
        <v>42643.632858796293</v>
      </c>
      <c r="T3463" s="13">
        <f t="shared" si="329"/>
        <v>42672.125</v>
      </c>
    </row>
    <row r="3464" spans="1:20" ht="48">
      <c r="A3464">
        <v>3462</v>
      </c>
      <c r="B3464" s="1" t="s">
        <v>3461</v>
      </c>
      <c r="C3464" s="1" t="s">
        <v>7572</v>
      </c>
      <c r="D3464" s="4">
        <v>250</v>
      </c>
      <c r="E3464" s="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3">
        <f t="shared" si="324"/>
        <v>2.02</v>
      </c>
      <c r="P3464" s="5">
        <f t="shared" si="325"/>
        <v>29.705882352941178</v>
      </c>
      <c r="Q3464" s="3" t="str">
        <f t="shared" si="326"/>
        <v>theater</v>
      </c>
      <c r="R3464" t="str">
        <f t="shared" si="327"/>
        <v>plays</v>
      </c>
      <c r="S3464" s="13">
        <f t="shared" si="328"/>
        <v>42179.898472222223</v>
      </c>
      <c r="T3464" s="13">
        <f t="shared" si="329"/>
        <v>42195.75</v>
      </c>
    </row>
    <row r="3465" spans="1:20" ht="48">
      <c r="A3465">
        <v>3463</v>
      </c>
      <c r="B3465" s="1" t="s">
        <v>3462</v>
      </c>
      <c r="C3465" s="1" t="s">
        <v>7573</v>
      </c>
      <c r="D3465" s="4">
        <v>10000</v>
      </c>
      <c r="E3465" s="4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3">
        <f t="shared" si="324"/>
        <v>1.0338000000000001</v>
      </c>
      <c r="P3465" s="5">
        <f t="shared" si="325"/>
        <v>90.684210526315795</v>
      </c>
      <c r="Q3465" s="3" t="str">
        <f t="shared" si="326"/>
        <v>theater</v>
      </c>
      <c r="R3465" t="str">
        <f t="shared" si="327"/>
        <v>plays</v>
      </c>
      <c r="S3465" s="13">
        <f t="shared" si="328"/>
        <v>42612.918807870374</v>
      </c>
      <c r="T3465" s="13">
        <f t="shared" si="329"/>
        <v>42654.165972222225</v>
      </c>
    </row>
    <row r="3466" spans="1:20" ht="48">
      <c r="A3466">
        <v>3464</v>
      </c>
      <c r="B3466" s="1" t="s">
        <v>3463</v>
      </c>
      <c r="C3466" s="1" t="s">
        <v>7574</v>
      </c>
      <c r="D3466" s="4">
        <v>5000</v>
      </c>
      <c r="E3466" s="4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3">
        <f t="shared" si="324"/>
        <v>1.023236</v>
      </c>
      <c r="P3466" s="5">
        <f t="shared" si="325"/>
        <v>55.012688172043013</v>
      </c>
      <c r="Q3466" s="3" t="str">
        <f t="shared" si="326"/>
        <v>theater</v>
      </c>
      <c r="R3466" t="str">
        <f t="shared" si="327"/>
        <v>plays</v>
      </c>
      <c r="S3466" s="13">
        <f t="shared" si="328"/>
        <v>42575.130057870367</v>
      </c>
      <c r="T3466" s="13">
        <f t="shared" si="329"/>
        <v>42605.130057870367</v>
      </c>
    </row>
    <row r="3467" spans="1:20" ht="48">
      <c r="A3467">
        <v>3465</v>
      </c>
      <c r="B3467" s="1" t="s">
        <v>3464</v>
      </c>
      <c r="C3467" s="1" t="s">
        <v>7575</v>
      </c>
      <c r="D3467" s="4">
        <v>2000</v>
      </c>
      <c r="E3467" s="4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3">
        <f t="shared" si="324"/>
        <v>1.03</v>
      </c>
      <c r="P3467" s="5">
        <f t="shared" si="325"/>
        <v>57.222222222222221</v>
      </c>
      <c r="Q3467" s="3" t="str">
        <f t="shared" si="326"/>
        <v>theater</v>
      </c>
      <c r="R3467" t="str">
        <f t="shared" si="327"/>
        <v>plays</v>
      </c>
      <c r="S3467" s="13">
        <f t="shared" si="328"/>
        <v>42200.625833333332</v>
      </c>
      <c r="T3467" s="13">
        <f t="shared" si="329"/>
        <v>42225.666666666672</v>
      </c>
    </row>
    <row r="3468" spans="1:20" ht="32">
      <c r="A3468">
        <v>3466</v>
      </c>
      <c r="B3468" s="1" t="s">
        <v>3465</v>
      </c>
      <c r="C3468" s="1" t="s">
        <v>7576</v>
      </c>
      <c r="D3468" s="4">
        <v>3500</v>
      </c>
      <c r="E3468" s="4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3">
        <f t="shared" si="324"/>
        <v>1.2714285714285714</v>
      </c>
      <c r="P3468" s="5">
        <f t="shared" si="325"/>
        <v>72.950819672131146</v>
      </c>
      <c r="Q3468" s="3" t="str">
        <f t="shared" si="326"/>
        <v>theater</v>
      </c>
      <c r="R3468" t="str">
        <f t="shared" si="327"/>
        <v>plays</v>
      </c>
      <c r="S3468" s="13">
        <f t="shared" si="328"/>
        <v>42420.019097222219</v>
      </c>
      <c r="T3468" s="13">
        <f t="shared" si="329"/>
        <v>42479.977430555555</v>
      </c>
    </row>
    <row r="3469" spans="1:20" ht="16">
      <c r="A3469">
        <v>3467</v>
      </c>
      <c r="B3469" s="1" t="s">
        <v>3466</v>
      </c>
      <c r="C3469" s="1" t="s">
        <v>7577</v>
      </c>
      <c r="D3469" s="4">
        <v>3000</v>
      </c>
      <c r="E3469" s="4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3">
        <f t="shared" si="324"/>
        <v>1.01</v>
      </c>
      <c r="P3469" s="5">
        <f t="shared" si="325"/>
        <v>64.468085106382972</v>
      </c>
      <c r="Q3469" s="3" t="str">
        <f t="shared" si="326"/>
        <v>theater</v>
      </c>
      <c r="R3469" t="str">
        <f t="shared" si="327"/>
        <v>plays</v>
      </c>
      <c r="S3469" s="13">
        <f t="shared" si="328"/>
        <v>42053.671666666662</v>
      </c>
      <c r="T3469" s="13">
        <f t="shared" si="329"/>
        <v>42083.630000000005</v>
      </c>
    </row>
    <row r="3470" spans="1:20" ht="48">
      <c r="A3470">
        <v>3468</v>
      </c>
      <c r="B3470" s="1" t="s">
        <v>3467</v>
      </c>
      <c r="C3470" s="1" t="s">
        <v>7578</v>
      </c>
      <c r="D3470" s="4">
        <v>10000</v>
      </c>
      <c r="E3470" s="4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3">
        <f t="shared" si="324"/>
        <v>1.2178</v>
      </c>
      <c r="P3470" s="5">
        <f t="shared" si="325"/>
        <v>716.35294117647061</v>
      </c>
      <c r="Q3470" s="3" t="str">
        <f t="shared" si="326"/>
        <v>theater</v>
      </c>
      <c r="R3470" t="str">
        <f t="shared" si="327"/>
        <v>plays</v>
      </c>
      <c r="S3470" s="13">
        <f t="shared" si="328"/>
        <v>42605.765381944439</v>
      </c>
      <c r="T3470" s="13">
        <f t="shared" si="329"/>
        <v>42634.125</v>
      </c>
    </row>
    <row r="3471" spans="1:20" ht="48">
      <c r="A3471">
        <v>3469</v>
      </c>
      <c r="B3471" s="1" t="s">
        <v>3468</v>
      </c>
      <c r="C3471" s="1" t="s">
        <v>7579</v>
      </c>
      <c r="D3471" s="4">
        <v>2800</v>
      </c>
      <c r="E3471" s="4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3">
        <f t="shared" si="324"/>
        <v>1.1339285714285714</v>
      </c>
      <c r="P3471" s="5">
        <f t="shared" si="325"/>
        <v>50.396825396825399</v>
      </c>
      <c r="Q3471" s="3" t="str">
        <f t="shared" si="326"/>
        <v>theater</v>
      </c>
      <c r="R3471" t="str">
        <f t="shared" si="327"/>
        <v>plays</v>
      </c>
      <c r="S3471" s="13">
        <f t="shared" si="328"/>
        <v>42458.641724537039</v>
      </c>
      <c r="T3471" s="13">
        <f t="shared" si="329"/>
        <v>42488.641724537039</v>
      </c>
    </row>
    <row r="3472" spans="1:20" ht="32">
      <c r="A3472">
        <v>3470</v>
      </c>
      <c r="B3472" s="1" t="s">
        <v>3469</v>
      </c>
      <c r="C3472" s="1" t="s">
        <v>7580</v>
      </c>
      <c r="D3472" s="4">
        <v>250</v>
      </c>
      <c r="E3472" s="4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3">
        <f t="shared" si="324"/>
        <v>1.5</v>
      </c>
      <c r="P3472" s="5">
        <f t="shared" si="325"/>
        <v>41.666666666666664</v>
      </c>
      <c r="Q3472" s="3" t="str">
        <f t="shared" si="326"/>
        <v>theater</v>
      </c>
      <c r="R3472" t="str">
        <f t="shared" si="327"/>
        <v>plays</v>
      </c>
      <c r="S3472" s="13">
        <f t="shared" si="328"/>
        <v>42529.022013888884</v>
      </c>
      <c r="T3472" s="13">
        <f t="shared" si="329"/>
        <v>42566.901388888888</v>
      </c>
    </row>
    <row r="3473" spans="1:20" ht="48">
      <c r="A3473">
        <v>3471</v>
      </c>
      <c r="B3473" s="1" t="s">
        <v>3470</v>
      </c>
      <c r="C3473" s="1" t="s">
        <v>7581</v>
      </c>
      <c r="D3473" s="4">
        <v>500</v>
      </c>
      <c r="E3473" s="4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3">
        <f t="shared" si="324"/>
        <v>2.1459999999999999</v>
      </c>
      <c r="P3473" s="5">
        <f t="shared" si="325"/>
        <v>35.766666666666666</v>
      </c>
      <c r="Q3473" s="3" t="str">
        <f t="shared" si="326"/>
        <v>theater</v>
      </c>
      <c r="R3473" t="str">
        <f t="shared" si="327"/>
        <v>plays</v>
      </c>
      <c r="S3473" s="13">
        <f t="shared" si="328"/>
        <v>41841.820486111108</v>
      </c>
      <c r="T3473" s="13">
        <f t="shared" si="329"/>
        <v>41882.833333333336</v>
      </c>
    </row>
    <row r="3474" spans="1:20" ht="48">
      <c r="A3474">
        <v>3472</v>
      </c>
      <c r="B3474" s="1" t="s">
        <v>3471</v>
      </c>
      <c r="C3474" s="1" t="s">
        <v>7582</v>
      </c>
      <c r="D3474" s="4">
        <v>2000</v>
      </c>
      <c r="E3474" s="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3">
        <f t="shared" si="324"/>
        <v>1.0205</v>
      </c>
      <c r="P3474" s="5">
        <f t="shared" si="325"/>
        <v>88.739130434782609</v>
      </c>
      <c r="Q3474" s="3" t="str">
        <f t="shared" si="326"/>
        <v>theater</v>
      </c>
      <c r="R3474" t="str">
        <f t="shared" si="327"/>
        <v>plays</v>
      </c>
      <c r="S3474" s="13">
        <f t="shared" si="328"/>
        <v>41928.170497685183</v>
      </c>
      <c r="T3474" s="13">
        <f t="shared" si="329"/>
        <v>41949.249305555553</v>
      </c>
    </row>
    <row r="3475" spans="1:20" ht="48">
      <c r="A3475">
        <v>3473</v>
      </c>
      <c r="B3475" s="1" t="s">
        <v>3472</v>
      </c>
      <c r="C3475" s="1" t="s">
        <v>7583</v>
      </c>
      <c r="D3475" s="4">
        <v>4900</v>
      </c>
      <c r="E3475" s="4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3">
        <f t="shared" si="324"/>
        <v>1</v>
      </c>
      <c r="P3475" s="5">
        <f t="shared" si="325"/>
        <v>148.4848484848485</v>
      </c>
      <c r="Q3475" s="3" t="str">
        <f t="shared" si="326"/>
        <v>theater</v>
      </c>
      <c r="R3475" t="str">
        <f t="shared" si="327"/>
        <v>plays</v>
      </c>
      <c r="S3475" s="13">
        <f t="shared" si="328"/>
        <v>42062.834444444445</v>
      </c>
      <c r="T3475" s="13">
        <f t="shared" si="329"/>
        <v>42083.852083333331</v>
      </c>
    </row>
    <row r="3476" spans="1:20" ht="48">
      <c r="A3476">
        <v>3474</v>
      </c>
      <c r="B3476" s="1" t="s">
        <v>3473</v>
      </c>
      <c r="C3476" s="1" t="s">
        <v>7584</v>
      </c>
      <c r="D3476" s="4">
        <v>2000</v>
      </c>
      <c r="E3476" s="4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3">
        <f t="shared" si="324"/>
        <v>1.01</v>
      </c>
      <c r="P3476" s="5">
        <f t="shared" si="325"/>
        <v>51.794871794871796</v>
      </c>
      <c r="Q3476" s="3" t="str">
        <f t="shared" si="326"/>
        <v>theater</v>
      </c>
      <c r="R3476" t="str">
        <f t="shared" si="327"/>
        <v>plays</v>
      </c>
      <c r="S3476" s="13">
        <f t="shared" si="328"/>
        <v>42541.501516203702</v>
      </c>
      <c r="T3476" s="13">
        <f t="shared" si="329"/>
        <v>42571.501516203702</v>
      </c>
    </row>
    <row r="3477" spans="1:20" ht="48">
      <c r="A3477">
        <v>3475</v>
      </c>
      <c r="B3477" s="1" t="s">
        <v>3474</v>
      </c>
      <c r="C3477" s="1" t="s">
        <v>7585</v>
      </c>
      <c r="D3477" s="4">
        <v>300</v>
      </c>
      <c r="E3477" s="4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3">
        <f t="shared" si="324"/>
        <v>1.1333333333333333</v>
      </c>
      <c r="P3477" s="5">
        <f t="shared" si="325"/>
        <v>20</v>
      </c>
      <c r="Q3477" s="3" t="str">
        <f t="shared" si="326"/>
        <v>theater</v>
      </c>
      <c r="R3477" t="str">
        <f t="shared" si="327"/>
        <v>plays</v>
      </c>
      <c r="S3477" s="13">
        <f t="shared" si="328"/>
        <v>41918.880833333329</v>
      </c>
      <c r="T3477" s="13">
        <f t="shared" si="329"/>
        <v>41946</v>
      </c>
    </row>
    <row r="3478" spans="1:20" ht="48">
      <c r="A3478">
        <v>3476</v>
      </c>
      <c r="B3478" s="1" t="s">
        <v>3475</v>
      </c>
      <c r="C3478" s="1" t="s">
        <v>7586</v>
      </c>
      <c r="D3478" s="4">
        <v>300</v>
      </c>
      <c r="E3478" s="4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3">
        <f t="shared" si="324"/>
        <v>1.04</v>
      </c>
      <c r="P3478" s="5">
        <f t="shared" si="325"/>
        <v>52</v>
      </c>
      <c r="Q3478" s="3" t="str">
        <f t="shared" si="326"/>
        <v>theater</v>
      </c>
      <c r="R3478" t="str">
        <f t="shared" si="327"/>
        <v>plays</v>
      </c>
      <c r="S3478" s="13">
        <f t="shared" si="328"/>
        <v>41921.279976851853</v>
      </c>
      <c r="T3478" s="13">
        <f t="shared" si="329"/>
        <v>41939.125</v>
      </c>
    </row>
    <row r="3479" spans="1:20" ht="48">
      <c r="A3479">
        <v>3477</v>
      </c>
      <c r="B3479" s="1" t="s">
        <v>3476</v>
      </c>
      <c r="C3479" s="1" t="s">
        <v>7587</v>
      </c>
      <c r="D3479" s="4">
        <v>1800</v>
      </c>
      <c r="E3479" s="4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3">
        <f t="shared" si="324"/>
        <v>1.1533333333333333</v>
      </c>
      <c r="P3479" s="5">
        <f t="shared" si="325"/>
        <v>53.230769230769234</v>
      </c>
      <c r="Q3479" s="3" t="str">
        <f t="shared" si="326"/>
        <v>theater</v>
      </c>
      <c r="R3479" t="str">
        <f t="shared" si="327"/>
        <v>plays</v>
      </c>
      <c r="S3479" s="13">
        <f t="shared" si="328"/>
        <v>42128.736608796295</v>
      </c>
      <c r="T3479" s="13">
        <f t="shared" si="329"/>
        <v>42141.125</v>
      </c>
    </row>
    <row r="3480" spans="1:20" ht="48">
      <c r="A3480">
        <v>3478</v>
      </c>
      <c r="B3480" s="1" t="s">
        <v>3477</v>
      </c>
      <c r="C3480" s="1" t="s">
        <v>7588</v>
      </c>
      <c r="D3480" s="4">
        <v>2000</v>
      </c>
      <c r="E3480" s="4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3">
        <f t="shared" si="324"/>
        <v>1.1285000000000001</v>
      </c>
      <c r="P3480" s="5">
        <f t="shared" si="325"/>
        <v>39.596491228070178</v>
      </c>
      <c r="Q3480" s="3" t="str">
        <f t="shared" si="326"/>
        <v>theater</v>
      </c>
      <c r="R3480" t="str">
        <f t="shared" si="327"/>
        <v>plays</v>
      </c>
      <c r="S3480" s="13">
        <f t="shared" si="328"/>
        <v>42053.916921296302</v>
      </c>
      <c r="T3480" s="13">
        <f t="shared" si="329"/>
        <v>42079.875</v>
      </c>
    </row>
    <row r="3481" spans="1:20" ht="48">
      <c r="A3481">
        <v>3479</v>
      </c>
      <c r="B3481" s="1" t="s">
        <v>3478</v>
      </c>
      <c r="C3481" s="1" t="s">
        <v>7589</v>
      </c>
      <c r="D3481" s="4">
        <v>1500</v>
      </c>
      <c r="E3481" s="4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3">
        <f t="shared" si="324"/>
        <v>1.2786666666666666</v>
      </c>
      <c r="P3481" s="5">
        <f t="shared" si="325"/>
        <v>34.25</v>
      </c>
      <c r="Q3481" s="3" t="str">
        <f t="shared" si="326"/>
        <v>theater</v>
      </c>
      <c r="R3481" t="str">
        <f t="shared" si="327"/>
        <v>plays</v>
      </c>
      <c r="S3481" s="13">
        <f t="shared" si="328"/>
        <v>41781.855092592588</v>
      </c>
      <c r="T3481" s="13">
        <f t="shared" si="329"/>
        <v>41811.855092592588</v>
      </c>
    </row>
    <row r="3482" spans="1:20" ht="48">
      <c r="A3482">
        <v>3480</v>
      </c>
      <c r="B3482" s="1" t="s">
        <v>3479</v>
      </c>
      <c r="C3482" s="1" t="s">
        <v>7590</v>
      </c>
      <c r="D3482" s="4">
        <v>1500</v>
      </c>
      <c r="E3482" s="4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3">
        <f t="shared" si="324"/>
        <v>1.4266666666666667</v>
      </c>
      <c r="P3482" s="5">
        <f t="shared" si="325"/>
        <v>164.61538461538461</v>
      </c>
      <c r="Q3482" s="3" t="str">
        <f t="shared" si="326"/>
        <v>theater</v>
      </c>
      <c r="R3482" t="str">
        <f t="shared" si="327"/>
        <v>plays</v>
      </c>
      <c r="S3482" s="13">
        <f t="shared" si="328"/>
        <v>42171.317442129628</v>
      </c>
      <c r="T3482" s="13">
        <f t="shared" si="329"/>
        <v>42195.875</v>
      </c>
    </row>
    <row r="3483" spans="1:20" ht="48">
      <c r="A3483">
        <v>3481</v>
      </c>
      <c r="B3483" s="1" t="s">
        <v>3480</v>
      </c>
      <c r="C3483" s="1" t="s">
        <v>7591</v>
      </c>
      <c r="D3483" s="4">
        <v>10000</v>
      </c>
      <c r="E3483" s="4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3">
        <f t="shared" si="324"/>
        <v>1.1879999999999999</v>
      </c>
      <c r="P3483" s="5">
        <f t="shared" si="325"/>
        <v>125.05263157894737</v>
      </c>
      <c r="Q3483" s="3" t="str">
        <f t="shared" si="326"/>
        <v>theater</v>
      </c>
      <c r="R3483" t="str">
        <f t="shared" si="327"/>
        <v>plays</v>
      </c>
      <c r="S3483" s="13">
        <f t="shared" si="328"/>
        <v>41989.24754629629</v>
      </c>
      <c r="T3483" s="13">
        <f t="shared" si="329"/>
        <v>42006.24754629629</v>
      </c>
    </row>
    <row r="3484" spans="1:20" ht="48">
      <c r="A3484">
        <v>3482</v>
      </c>
      <c r="B3484" s="1" t="s">
        <v>3481</v>
      </c>
      <c r="C3484" s="1" t="s">
        <v>7592</v>
      </c>
      <c r="D3484" s="4">
        <v>3000</v>
      </c>
      <c r="E3484" s="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3">
        <f t="shared" si="324"/>
        <v>1.3833333333333333</v>
      </c>
      <c r="P3484" s="5">
        <f t="shared" si="325"/>
        <v>51.875</v>
      </c>
      <c r="Q3484" s="3" t="str">
        <f t="shared" si="326"/>
        <v>theater</v>
      </c>
      <c r="R3484" t="str">
        <f t="shared" si="327"/>
        <v>plays</v>
      </c>
      <c r="S3484" s="13">
        <f t="shared" si="328"/>
        <v>41796.771597222221</v>
      </c>
      <c r="T3484" s="13">
        <f t="shared" si="329"/>
        <v>41826.771597222221</v>
      </c>
    </row>
    <row r="3485" spans="1:20" ht="48">
      <c r="A3485">
        <v>3483</v>
      </c>
      <c r="B3485" s="1" t="s">
        <v>3482</v>
      </c>
      <c r="C3485" s="1" t="s">
        <v>7593</v>
      </c>
      <c r="D3485" s="4">
        <v>3350</v>
      </c>
      <c r="E3485" s="4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3">
        <f t="shared" si="324"/>
        <v>1.599402985074627</v>
      </c>
      <c r="P3485" s="5">
        <f t="shared" si="325"/>
        <v>40.285714285714285</v>
      </c>
      <c r="Q3485" s="3" t="str">
        <f t="shared" si="326"/>
        <v>theater</v>
      </c>
      <c r="R3485" t="str">
        <f t="shared" si="327"/>
        <v>plays</v>
      </c>
      <c r="S3485" s="13">
        <f t="shared" si="328"/>
        <v>41793.668761574074</v>
      </c>
      <c r="T3485" s="13">
        <f t="shared" si="329"/>
        <v>41823.668761574074</v>
      </c>
    </row>
    <row r="3486" spans="1:20" ht="48">
      <c r="A3486">
        <v>3484</v>
      </c>
      <c r="B3486" s="1" t="s">
        <v>3483</v>
      </c>
      <c r="C3486" s="1" t="s">
        <v>7594</v>
      </c>
      <c r="D3486" s="4">
        <v>2500</v>
      </c>
      <c r="E3486" s="4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3">
        <f t="shared" si="324"/>
        <v>1.1424000000000001</v>
      </c>
      <c r="P3486" s="5">
        <f t="shared" si="325"/>
        <v>64.909090909090907</v>
      </c>
      <c r="Q3486" s="3" t="str">
        <f t="shared" si="326"/>
        <v>theater</v>
      </c>
      <c r="R3486" t="str">
        <f t="shared" si="327"/>
        <v>plays</v>
      </c>
      <c r="S3486" s="13">
        <f t="shared" si="328"/>
        <v>42506.760405092587</v>
      </c>
      <c r="T3486" s="13">
        <f t="shared" si="329"/>
        <v>42536.760405092587</v>
      </c>
    </row>
    <row r="3487" spans="1:20" ht="48">
      <c r="A3487">
        <v>3485</v>
      </c>
      <c r="B3487" s="1" t="s">
        <v>3484</v>
      </c>
      <c r="C3487" s="1" t="s">
        <v>7595</v>
      </c>
      <c r="D3487" s="4">
        <v>1650</v>
      </c>
      <c r="E3487" s="4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3">
        <f t="shared" si="324"/>
        <v>1.0060606060606061</v>
      </c>
      <c r="P3487" s="5">
        <f t="shared" si="325"/>
        <v>55.333333333333336</v>
      </c>
      <c r="Q3487" s="3" t="str">
        <f t="shared" si="326"/>
        <v>theater</v>
      </c>
      <c r="R3487" t="str">
        <f t="shared" si="327"/>
        <v>plays</v>
      </c>
      <c r="S3487" s="13">
        <f t="shared" si="328"/>
        <v>42372.693055555559</v>
      </c>
      <c r="T3487" s="13">
        <f t="shared" si="329"/>
        <v>42402.693055555559</v>
      </c>
    </row>
    <row r="3488" spans="1:20" ht="48">
      <c r="A3488">
        <v>3486</v>
      </c>
      <c r="B3488" s="1" t="s">
        <v>3485</v>
      </c>
      <c r="C3488" s="1" t="s">
        <v>7596</v>
      </c>
      <c r="D3488" s="4">
        <v>3000</v>
      </c>
      <c r="E3488" s="4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3">
        <f t="shared" si="324"/>
        <v>1.552</v>
      </c>
      <c r="P3488" s="5">
        <f t="shared" si="325"/>
        <v>83.142857142857139</v>
      </c>
      <c r="Q3488" s="3" t="str">
        <f t="shared" si="326"/>
        <v>theater</v>
      </c>
      <c r="R3488" t="str">
        <f t="shared" si="327"/>
        <v>plays</v>
      </c>
      <c r="S3488" s="13">
        <f t="shared" si="328"/>
        <v>42126.87501157407</v>
      </c>
      <c r="T3488" s="13">
        <f t="shared" si="329"/>
        <v>42158.290972222225</v>
      </c>
    </row>
    <row r="3489" spans="1:20" ht="48">
      <c r="A3489">
        <v>3487</v>
      </c>
      <c r="B3489" s="1" t="s">
        <v>3486</v>
      </c>
      <c r="C3489" s="1" t="s">
        <v>7597</v>
      </c>
      <c r="D3489" s="4">
        <v>2000</v>
      </c>
      <c r="E3489" s="4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3">
        <f t="shared" si="324"/>
        <v>1.2775000000000001</v>
      </c>
      <c r="P3489" s="5">
        <f t="shared" si="325"/>
        <v>38.712121212121211</v>
      </c>
      <c r="Q3489" s="3" t="str">
        <f t="shared" si="326"/>
        <v>theater</v>
      </c>
      <c r="R3489" t="str">
        <f t="shared" si="327"/>
        <v>plays</v>
      </c>
      <c r="S3489" s="13">
        <f t="shared" si="328"/>
        <v>42149.940416666665</v>
      </c>
      <c r="T3489" s="13">
        <f t="shared" si="329"/>
        <v>42179.940416666665</v>
      </c>
    </row>
    <row r="3490" spans="1:20" ht="48">
      <c r="A3490">
        <v>3488</v>
      </c>
      <c r="B3490" s="1" t="s">
        <v>3487</v>
      </c>
      <c r="C3490" s="1" t="s">
        <v>7598</v>
      </c>
      <c r="D3490" s="4">
        <v>3000</v>
      </c>
      <c r="E3490" s="4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3">
        <f t="shared" si="324"/>
        <v>1.212</v>
      </c>
      <c r="P3490" s="5">
        <f t="shared" si="325"/>
        <v>125.37931034482759</v>
      </c>
      <c r="Q3490" s="3" t="str">
        <f t="shared" si="326"/>
        <v>theater</v>
      </c>
      <c r="R3490" t="str">
        <f t="shared" si="327"/>
        <v>plays</v>
      </c>
      <c r="S3490" s="13">
        <f t="shared" si="328"/>
        <v>42087.768055555556</v>
      </c>
      <c r="T3490" s="13">
        <f t="shared" si="329"/>
        <v>42111.666666666672</v>
      </c>
    </row>
    <row r="3491" spans="1:20" ht="48">
      <c r="A3491">
        <v>3489</v>
      </c>
      <c r="B3491" s="1" t="s">
        <v>3488</v>
      </c>
      <c r="C3491" s="1" t="s">
        <v>7599</v>
      </c>
      <c r="D3491" s="4">
        <v>5000</v>
      </c>
      <c r="E3491" s="4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3">
        <f t="shared" si="324"/>
        <v>1.127</v>
      </c>
      <c r="P3491" s="5">
        <f t="shared" si="325"/>
        <v>78.263888888888886</v>
      </c>
      <c r="Q3491" s="3" t="str">
        <f t="shared" si="326"/>
        <v>theater</v>
      </c>
      <c r="R3491" t="str">
        <f t="shared" si="327"/>
        <v>plays</v>
      </c>
      <c r="S3491" s="13">
        <f t="shared" si="328"/>
        <v>41753.635775462964</v>
      </c>
      <c r="T3491" s="13">
        <f t="shared" si="329"/>
        <v>41783.875</v>
      </c>
    </row>
    <row r="3492" spans="1:20" ht="48">
      <c r="A3492">
        <v>3490</v>
      </c>
      <c r="B3492" s="1" t="s">
        <v>3489</v>
      </c>
      <c r="C3492" s="1" t="s">
        <v>7600</v>
      </c>
      <c r="D3492" s="4">
        <v>1000</v>
      </c>
      <c r="E3492" s="4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3">
        <f t="shared" si="324"/>
        <v>1.2749999999999999</v>
      </c>
      <c r="P3492" s="5">
        <f t="shared" si="325"/>
        <v>47.222222222222221</v>
      </c>
      <c r="Q3492" s="3" t="str">
        <f t="shared" si="326"/>
        <v>theater</v>
      </c>
      <c r="R3492" t="str">
        <f t="shared" si="327"/>
        <v>plays</v>
      </c>
      <c r="S3492" s="13">
        <f t="shared" si="328"/>
        <v>42443.802361111113</v>
      </c>
      <c r="T3492" s="13">
        <f t="shared" si="329"/>
        <v>42473.802361111113</v>
      </c>
    </row>
    <row r="3493" spans="1:20" ht="48">
      <c r="A3493">
        <v>3491</v>
      </c>
      <c r="B3493" s="1" t="s">
        <v>3490</v>
      </c>
      <c r="C3493" s="1" t="s">
        <v>7601</v>
      </c>
      <c r="D3493" s="4">
        <v>500</v>
      </c>
      <c r="E3493" s="4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3">
        <f t="shared" si="324"/>
        <v>1.5820000000000001</v>
      </c>
      <c r="P3493" s="5">
        <f t="shared" si="325"/>
        <v>79.099999999999994</v>
      </c>
      <c r="Q3493" s="3" t="str">
        <f t="shared" si="326"/>
        <v>theater</v>
      </c>
      <c r="R3493" t="str">
        <f t="shared" si="327"/>
        <v>plays</v>
      </c>
      <c r="S3493" s="13">
        <f t="shared" si="328"/>
        <v>42121.249814814815</v>
      </c>
      <c r="T3493" s="13">
        <f t="shared" si="329"/>
        <v>42142.249814814815</v>
      </c>
    </row>
    <row r="3494" spans="1:20" ht="48">
      <c r="A3494">
        <v>3492</v>
      </c>
      <c r="B3494" s="1" t="s">
        <v>3491</v>
      </c>
      <c r="C3494" s="1" t="s">
        <v>7602</v>
      </c>
      <c r="D3494" s="4">
        <v>3800</v>
      </c>
      <c r="E3494" s="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3">
        <f t="shared" si="324"/>
        <v>1.0526894736842105</v>
      </c>
      <c r="P3494" s="5">
        <f t="shared" si="325"/>
        <v>114.29199999999999</v>
      </c>
      <c r="Q3494" s="3" t="str">
        <f t="shared" si="326"/>
        <v>theater</v>
      </c>
      <c r="R3494" t="str">
        <f t="shared" si="327"/>
        <v>plays</v>
      </c>
      <c r="S3494" s="13">
        <f t="shared" si="328"/>
        <v>42268.009224537032</v>
      </c>
      <c r="T3494" s="13">
        <f t="shared" si="329"/>
        <v>42303.009224537032</v>
      </c>
    </row>
    <row r="3495" spans="1:20" ht="48">
      <c r="A3495">
        <v>3493</v>
      </c>
      <c r="B3495" s="1" t="s">
        <v>3492</v>
      </c>
      <c r="C3495" s="1" t="s">
        <v>7603</v>
      </c>
      <c r="D3495" s="4">
        <v>1500</v>
      </c>
      <c r="E3495" s="4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3">
        <f t="shared" si="324"/>
        <v>1</v>
      </c>
      <c r="P3495" s="5">
        <f t="shared" si="325"/>
        <v>51.724137931034484</v>
      </c>
      <c r="Q3495" s="3" t="str">
        <f t="shared" si="326"/>
        <v>theater</v>
      </c>
      <c r="R3495" t="str">
        <f t="shared" si="327"/>
        <v>plays</v>
      </c>
      <c r="S3495" s="13">
        <f t="shared" si="328"/>
        <v>41848.866157407407</v>
      </c>
      <c r="T3495" s="13">
        <f t="shared" si="329"/>
        <v>41868.21597222222</v>
      </c>
    </row>
    <row r="3496" spans="1:20" ht="48">
      <c r="A3496">
        <v>3494</v>
      </c>
      <c r="B3496" s="1" t="s">
        <v>3493</v>
      </c>
      <c r="C3496" s="1" t="s">
        <v>7604</v>
      </c>
      <c r="D3496" s="4">
        <v>400</v>
      </c>
      <c r="E3496" s="4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3">
        <f t="shared" si="324"/>
        <v>1</v>
      </c>
      <c r="P3496" s="5">
        <f t="shared" si="325"/>
        <v>30.76923076923077</v>
      </c>
      <c r="Q3496" s="3" t="str">
        <f t="shared" si="326"/>
        <v>theater</v>
      </c>
      <c r="R3496" t="str">
        <f t="shared" si="327"/>
        <v>plays</v>
      </c>
      <c r="S3496" s="13">
        <f t="shared" si="328"/>
        <v>42689.214988425927</v>
      </c>
      <c r="T3496" s="13">
        <f t="shared" si="329"/>
        <v>42700.25</v>
      </c>
    </row>
    <row r="3497" spans="1:20" ht="48">
      <c r="A3497">
        <v>3495</v>
      </c>
      <c r="B3497" s="1" t="s">
        <v>3494</v>
      </c>
      <c r="C3497" s="1" t="s">
        <v>7605</v>
      </c>
      <c r="D3497" s="4">
        <v>5000</v>
      </c>
      <c r="E3497" s="4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3">
        <f t="shared" si="324"/>
        <v>1.0686</v>
      </c>
      <c r="P3497" s="5">
        <f t="shared" si="325"/>
        <v>74.208333333333329</v>
      </c>
      <c r="Q3497" s="3" t="str">
        <f t="shared" si="326"/>
        <v>theater</v>
      </c>
      <c r="R3497" t="str">
        <f t="shared" si="327"/>
        <v>plays</v>
      </c>
      <c r="S3497" s="13">
        <f t="shared" si="328"/>
        <v>41915.762835648151</v>
      </c>
      <c r="T3497" s="13">
        <f t="shared" si="329"/>
        <v>41944.720833333333</v>
      </c>
    </row>
    <row r="3498" spans="1:20" ht="48">
      <c r="A3498">
        <v>3496</v>
      </c>
      <c r="B3498" s="1" t="s">
        <v>3495</v>
      </c>
      <c r="C3498" s="1" t="s">
        <v>7606</v>
      </c>
      <c r="D3498" s="4">
        <v>3000</v>
      </c>
      <c r="E3498" s="4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3">
        <f t="shared" si="324"/>
        <v>1.244</v>
      </c>
      <c r="P3498" s="5">
        <f t="shared" si="325"/>
        <v>47.846153846153847</v>
      </c>
      <c r="Q3498" s="3" t="str">
        <f t="shared" si="326"/>
        <v>theater</v>
      </c>
      <c r="R3498" t="str">
        <f t="shared" si="327"/>
        <v>plays</v>
      </c>
      <c r="S3498" s="13">
        <f t="shared" si="328"/>
        <v>42584.846828703703</v>
      </c>
      <c r="T3498" s="13">
        <f t="shared" si="329"/>
        <v>42624.846828703703</v>
      </c>
    </row>
    <row r="3499" spans="1:20" ht="48">
      <c r="A3499">
        <v>3497</v>
      </c>
      <c r="B3499" s="1" t="s">
        <v>3496</v>
      </c>
      <c r="C3499" s="1" t="s">
        <v>7607</v>
      </c>
      <c r="D3499" s="4">
        <v>1551</v>
      </c>
      <c r="E3499" s="4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3">
        <f t="shared" si="324"/>
        <v>1.0870406189555126</v>
      </c>
      <c r="P3499" s="5">
        <f t="shared" si="325"/>
        <v>34.408163265306122</v>
      </c>
      <c r="Q3499" s="3" t="str">
        <f t="shared" si="326"/>
        <v>theater</v>
      </c>
      <c r="R3499" t="str">
        <f t="shared" si="327"/>
        <v>plays</v>
      </c>
      <c r="S3499" s="13">
        <f t="shared" si="328"/>
        <v>42511.741944444439</v>
      </c>
      <c r="T3499" s="13">
        <f t="shared" si="329"/>
        <v>42523.916666666672</v>
      </c>
    </row>
    <row r="3500" spans="1:20" ht="48">
      <c r="A3500">
        <v>3498</v>
      </c>
      <c r="B3500" s="1" t="s">
        <v>3497</v>
      </c>
      <c r="C3500" s="1" t="s">
        <v>7608</v>
      </c>
      <c r="D3500" s="4">
        <v>1650</v>
      </c>
      <c r="E3500" s="4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3">
        <f t="shared" si="324"/>
        <v>1.0242424242424242</v>
      </c>
      <c r="P3500" s="5">
        <f t="shared" si="325"/>
        <v>40.238095238095241</v>
      </c>
      <c r="Q3500" s="3" t="str">
        <f t="shared" si="326"/>
        <v>theater</v>
      </c>
      <c r="R3500" t="str">
        <f t="shared" si="327"/>
        <v>plays</v>
      </c>
      <c r="S3500" s="13">
        <f t="shared" si="328"/>
        <v>42459.15861111111</v>
      </c>
      <c r="T3500" s="13">
        <f t="shared" si="329"/>
        <v>42518.905555555553</v>
      </c>
    </row>
    <row r="3501" spans="1:20" ht="48">
      <c r="A3501">
        <v>3499</v>
      </c>
      <c r="B3501" s="1" t="s">
        <v>3498</v>
      </c>
      <c r="C3501" s="1" t="s">
        <v>7609</v>
      </c>
      <c r="D3501" s="4">
        <v>2000</v>
      </c>
      <c r="E3501" s="4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3">
        <f t="shared" si="324"/>
        <v>1.0549999999999999</v>
      </c>
      <c r="P3501" s="5">
        <f t="shared" si="325"/>
        <v>60.285714285714285</v>
      </c>
      <c r="Q3501" s="3" t="str">
        <f t="shared" si="326"/>
        <v>theater</v>
      </c>
      <c r="R3501" t="str">
        <f t="shared" si="327"/>
        <v>plays</v>
      </c>
      <c r="S3501" s="13">
        <f t="shared" si="328"/>
        <v>42132.036168981482</v>
      </c>
      <c r="T3501" s="13">
        <f t="shared" si="329"/>
        <v>42186.290972222225</v>
      </c>
    </row>
    <row r="3502" spans="1:20" ht="48">
      <c r="A3502">
        <v>3500</v>
      </c>
      <c r="B3502" s="1" t="s">
        <v>3499</v>
      </c>
      <c r="C3502" s="1" t="s">
        <v>7610</v>
      </c>
      <c r="D3502" s="4">
        <v>1000</v>
      </c>
      <c r="E3502" s="4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3">
        <f t="shared" si="324"/>
        <v>1.0629999999999999</v>
      </c>
      <c r="P3502" s="5">
        <f t="shared" si="325"/>
        <v>25.30952380952381</v>
      </c>
      <c r="Q3502" s="3" t="str">
        <f t="shared" si="326"/>
        <v>theater</v>
      </c>
      <c r="R3502" t="str">
        <f t="shared" si="327"/>
        <v>plays</v>
      </c>
      <c r="S3502" s="13">
        <f t="shared" si="328"/>
        <v>42419.91942129629</v>
      </c>
      <c r="T3502" s="13">
        <f t="shared" si="329"/>
        <v>42436.207638888889</v>
      </c>
    </row>
    <row r="3503" spans="1:20" ht="48">
      <c r="A3503">
        <v>3501</v>
      </c>
      <c r="B3503" s="1" t="s">
        <v>3500</v>
      </c>
      <c r="C3503" s="1" t="s">
        <v>7611</v>
      </c>
      <c r="D3503" s="4">
        <v>1500</v>
      </c>
      <c r="E3503" s="4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3">
        <f t="shared" si="324"/>
        <v>1.0066666666666666</v>
      </c>
      <c r="P3503" s="5">
        <f t="shared" si="325"/>
        <v>35.952380952380949</v>
      </c>
      <c r="Q3503" s="3" t="str">
        <f t="shared" si="326"/>
        <v>theater</v>
      </c>
      <c r="R3503" t="str">
        <f t="shared" si="327"/>
        <v>plays</v>
      </c>
      <c r="S3503" s="13">
        <f t="shared" si="328"/>
        <v>42233.763831018514</v>
      </c>
      <c r="T3503" s="13">
        <f t="shared" si="329"/>
        <v>42258.763831018514</v>
      </c>
    </row>
    <row r="3504" spans="1:20" ht="48">
      <c r="A3504">
        <v>3502</v>
      </c>
      <c r="B3504" s="1" t="s">
        <v>3501</v>
      </c>
      <c r="C3504" s="1" t="s">
        <v>7612</v>
      </c>
      <c r="D3504" s="4">
        <v>4000</v>
      </c>
      <c r="E3504" s="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3">
        <f t="shared" si="324"/>
        <v>1.054</v>
      </c>
      <c r="P3504" s="5">
        <f t="shared" si="325"/>
        <v>136</v>
      </c>
      <c r="Q3504" s="3" t="str">
        <f t="shared" si="326"/>
        <v>theater</v>
      </c>
      <c r="R3504" t="str">
        <f t="shared" si="327"/>
        <v>plays</v>
      </c>
      <c r="S3504" s="13">
        <f t="shared" si="328"/>
        <v>42430.839398148149</v>
      </c>
      <c r="T3504" s="13">
        <f t="shared" si="329"/>
        <v>42445.165972222225</v>
      </c>
    </row>
    <row r="3505" spans="1:20" ht="48">
      <c r="A3505">
        <v>3503</v>
      </c>
      <c r="B3505" s="1" t="s">
        <v>3502</v>
      </c>
      <c r="C3505" s="1" t="s">
        <v>7613</v>
      </c>
      <c r="D3505" s="4">
        <v>2500</v>
      </c>
      <c r="E3505" s="4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3">
        <f t="shared" si="324"/>
        <v>1.0755999999999999</v>
      </c>
      <c r="P3505" s="5">
        <f t="shared" si="325"/>
        <v>70.763157894736835</v>
      </c>
      <c r="Q3505" s="3" t="str">
        <f t="shared" si="326"/>
        <v>theater</v>
      </c>
      <c r="R3505" t="str">
        <f t="shared" si="327"/>
        <v>plays</v>
      </c>
      <c r="S3505" s="13">
        <f t="shared" si="328"/>
        <v>42545.478333333333</v>
      </c>
      <c r="T3505" s="13">
        <f t="shared" si="329"/>
        <v>42575.478333333333</v>
      </c>
    </row>
    <row r="3506" spans="1:20" ht="48">
      <c r="A3506">
        <v>3504</v>
      </c>
      <c r="B3506" s="1" t="s">
        <v>3503</v>
      </c>
      <c r="C3506" s="1" t="s">
        <v>7614</v>
      </c>
      <c r="D3506" s="4">
        <v>1000</v>
      </c>
      <c r="E3506" s="4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3">
        <f t="shared" si="324"/>
        <v>1</v>
      </c>
      <c r="P3506" s="5">
        <f t="shared" si="325"/>
        <v>125</v>
      </c>
      <c r="Q3506" s="3" t="str">
        <f t="shared" si="326"/>
        <v>theater</v>
      </c>
      <c r="R3506" t="str">
        <f t="shared" si="327"/>
        <v>plays</v>
      </c>
      <c r="S3506" s="13">
        <f t="shared" si="328"/>
        <v>42297.748738425929</v>
      </c>
      <c r="T3506" s="13">
        <f t="shared" si="329"/>
        <v>42327.790405092594</v>
      </c>
    </row>
    <row r="3507" spans="1:20" ht="96">
      <c r="A3507">
        <v>3505</v>
      </c>
      <c r="B3507" s="1" t="s">
        <v>3504</v>
      </c>
      <c r="C3507" s="1" t="s">
        <v>7615</v>
      </c>
      <c r="D3507" s="4">
        <v>2500</v>
      </c>
      <c r="E3507" s="4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3">
        <f t="shared" si="324"/>
        <v>1.0376000000000001</v>
      </c>
      <c r="P3507" s="5">
        <f t="shared" si="325"/>
        <v>66.512820512820511</v>
      </c>
      <c r="Q3507" s="3" t="str">
        <f t="shared" si="326"/>
        <v>theater</v>
      </c>
      <c r="R3507" t="str">
        <f t="shared" si="327"/>
        <v>plays</v>
      </c>
      <c r="S3507" s="13">
        <f t="shared" si="328"/>
        <v>41760.935706018521</v>
      </c>
      <c r="T3507" s="13">
        <f t="shared" si="329"/>
        <v>41772.166666666664</v>
      </c>
    </row>
    <row r="3508" spans="1:20" ht="48">
      <c r="A3508">
        <v>3506</v>
      </c>
      <c r="B3508" s="1" t="s">
        <v>3505</v>
      </c>
      <c r="C3508" s="1" t="s">
        <v>7616</v>
      </c>
      <c r="D3508" s="4">
        <v>3000</v>
      </c>
      <c r="E3508" s="4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3">
        <f t="shared" si="324"/>
        <v>1.0149999999999999</v>
      </c>
      <c r="P3508" s="5">
        <f t="shared" si="325"/>
        <v>105</v>
      </c>
      <c r="Q3508" s="3" t="str">
        <f t="shared" si="326"/>
        <v>theater</v>
      </c>
      <c r="R3508" t="str">
        <f t="shared" si="327"/>
        <v>plays</v>
      </c>
      <c r="S3508" s="13">
        <f t="shared" si="328"/>
        <v>41829.734259259261</v>
      </c>
      <c r="T3508" s="13">
        <f t="shared" si="329"/>
        <v>41874.734259259261</v>
      </c>
    </row>
    <row r="3509" spans="1:20" ht="32">
      <c r="A3509">
        <v>3507</v>
      </c>
      <c r="B3509" s="1" t="s">
        <v>3506</v>
      </c>
      <c r="C3509" s="1" t="s">
        <v>7617</v>
      </c>
      <c r="D3509" s="4">
        <v>10000</v>
      </c>
      <c r="E3509" s="4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3">
        <f t="shared" si="324"/>
        <v>1.044</v>
      </c>
      <c r="P3509" s="5">
        <f t="shared" si="325"/>
        <v>145</v>
      </c>
      <c r="Q3509" s="3" t="str">
        <f t="shared" si="326"/>
        <v>theater</v>
      </c>
      <c r="R3509" t="str">
        <f t="shared" si="327"/>
        <v>plays</v>
      </c>
      <c r="S3509" s="13">
        <f t="shared" si="328"/>
        <v>42491.92288194444</v>
      </c>
      <c r="T3509" s="13">
        <f t="shared" si="329"/>
        <v>42521.92288194444</v>
      </c>
    </row>
    <row r="3510" spans="1:20" ht="48">
      <c r="A3510">
        <v>3508</v>
      </c>
      <c r="B3510" s="1" t="s">
        <v>3507</v>
      </c>
      <c r="C3510" s="1" t="s">
        <v>7618</v>
      </c>
      <c r="D3510" s="4">
        <v>100</v>
      </c>
      <c r="E3510" s="4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3">
        <f t="shared" si="324"/>
        <v>1.8</v>
      </c>
      <c r="P3510" s="5">
        <f t="shared" si="325"/>
        <v>12</v>
      </c>
      <c r="Q3510" s="3" t="str">
        <f t="shared" si="326"/>
        <v>theater</v>
      </c>
      <c r="R3510" t="str">
        <f t="shared" si="327"/>
        <v>plays</v>
      </c>
      <c r="S3510" s="13">
        <f t="shared" si="328"/>
        <v>42477.729780092588</v>
      </c>
      <c r="T3510" s="13">
        <f t="shared" si="329"/>
        <v>42500.875</v>
      </c>
    </row>
    <row r="3511" spans="1:20" ht="48">
      <c r="A3511">
        <v>3509</v>
      </c>
      <c r="B3511" s="1" t="s">
        <v>3508</v>
      </c>
      <c r="C3511" s="1" t="s">
        <v>7619</v>
      </c>
      <c r="D3511" s="4">
        <v>3000</v>
      </c>
      <c r="E3511" s="4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3">
        <f t="shared" si="324"/>
        <v>1.0633333333333332</v>
      </c>
      <c r="P3511" s="5">
        <f t="shared" si="325"/>
        <v>96.666666666666671</v>
      </c>
      <c r="Q3511" s="3" t="str">
        <f t="shared" si="326"/>
        <v>theater</v>
      </c>
      <c r="R3511" t="str">
        <f t="shared" si="327"/>
        <v>plays</v>
      </c>
      <c r="S3511" s="13">
        <f t="shared" si="328"/>
        <v>41950.859560185185</v>
      </c>
      <c r="T3511" s="13">
        <f t="shared" si="329"/>
        <v>41964.204861111109</v>
      </c>
    </row>
    <row r="3512" spans="1:20" ht="48">
      <c r="A3512">
        <v>3510</v>
      </c>
      <c r="B3512" s="1" t="s">
        <v>3509</v>
      </c>
      <c r="C3512" s="1" t="s">
        <v>7620</v>
      </c>
      <c r="D3512" s="4">
        <v>900</v>
      </c>
      <c r="E3512" s="4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3">
        <f t="shared" si="324"/>
        <v>1.0055555555555555</v>
      </c>
      <c r="P3512" s="5">
        <f t="shared" si="325"/>
        <v>60.333333333333336</v>
      </c>
      <c r="Q3512" s="3" t="str">
        <f t="shared" si="326"/>
        <v>theater</v>
      </c>
      <c r="R3512" t="str">
        <f t="shared" si="327"/>
        <v>plays</v>
      </c>
      <c r="S3512" s="13">
        <f t="shared" si="328"/>
        <v>41802.62090277778</v>
      </c>
      <c r="T3512" s="13">
        <f t="shared" si="329"/>
        <v>41822.62090277778</v>
      </c>
    </row>
    <row r="3513" spans="1:20" ht="48">
      <c r="A3513">
        <v>3511</v>
      </c>
      <c r="B3513" s="1" t="s">
        <v>3510</v>
      </c>
      <c r="C3513" s="1" t="s">
        <v>7621</v>
      </c>
      <c r="D3513" s="4">
        <v>1500</v>
      </c>
      <c r="E3513" s="4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3">
        <f t="shared" si="324"/>
        <v>1.012</v>
      </c>
      <c r="P3513" s="5">
        <f t="shared" si="325"/>
        <v>79.89473684210526</v>
      </c>
      <c r="Q3513" s="3" t="str">
        <f t="shared" si="326"/>
        <v>theater</v>
      </c>
      <c r="R3513" t="str">
        <f t="shared" si="327"/>
        <v>plays</v>
      </c>
      <c r="S3513" s="13">
        <f t="shared" si="328"/>
        <v>41927.873784722222</v>
      </c>
      <c r="T3513" s="13">
        <f t="shared" si="329"/>
        <v>41950.770833333336</v>
      </c>
    </row>
    <row r="3514" spans="1:20" ht="48">
      <c r="A3514">
        <v>3512</v>
      </c>
      <c r="B3514" s="1" t="s">
        <v>3511</v>
      </c>
      <c r="C3514" s="1" t="s">
        <v>7622</v>
      </c>
      <c r="D3514" s="4">
        <v>1000</v>
      </c>
      <c r="E3514" s="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3">
        <f t="shared" si="324"/>
        <v>1</v>
      </c>
      <c r="P3514" s="5">
        <f t="shared" si="325"/>
        <v>58.823529411764703</v>
      </c>
      <c r="Q3514" s="3" t="str">
        <f t="shared" si="326"/>
        <v>theater</v>
      </c>
      <c r="R3514" t="str">
        <f t="shared" si="327"/>
        <v>plays</v>
      </c>
      <c r="S3514" s="13">
        <f t="shared" si="328"/>
        <v>42057.536944444444</v>
      </c>
      <c r="T3514" s="13">
        <f t="shared" si="329"/>
        <v>42117.49527777778</v>
      </c>
    </row>
    <row r="3515" spans="1:20" ht="48">
      <c r="A3515">
        <v>3513</v>
      </c>
      <c r="B3515" s="1" t="s">
        <v>3512</v>
      </c>
      <c r="C3515" s="1" t="s">
        <v>7623</v>
      </c>
      <c r="D3515" s="4">
        <v>2800</v>
      </c>
      <c r="E3515" s="4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3">
        <f t="shared" si="324"/>
        <v>1.1839285714285714</v>
      </c>
      <c r="P3515" s="5">
        <f t="shared" si="325"/>
        <v>75.340909090909093</v>
      </c>
      <c r="Q3515" s="3" t="str">
        <f t="shared" si="326"/>
        <v>theater</v>
      </c>
      <c r="R3515" t="str">
        <f t="shared" si="327"/>
        <v>plays</v>
      </c>
      <c r="S3515" s="13">
        <f t="shared" si="328"/>
        <v>41781.096203703702</v>
      </c>
      <c r="T3515" s="13">
        <f t="shared" si="329"/>
        <v>41794.207638888889</v>
      </c>
    </row>
    <row r="3516" spans="1:20" ht="48">
      <c r="A3516">
        <v>3514</v>
      </c>
      <c r="B3516" s="1" t="s">
        <v>3513</v>
      </c>
      <c r="C3516" s="1" t="s">
        <v>7624</v>
      </c>
      <c r="D3516" s="4">
        <v>500</v>
      </c>
      <c r="E3516" s="4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3">
        <f t="shared" si="324"/>
        <v>1.1000000000000001</v>
      </c>
      <c r="P3516" s="5">
        <f t="shared" si="325"/>
        <v>55</v>
      </c>
      <c r="Q3516" s="3" t="str">
        <f t="shared" si="326"/>
        <v>theater</v>
      </c>
      <c r="R3516" t="str">
        <f t="shared" si="327"/>
        <v>plays</v>
      </c>
      <c r="S3516" s="13">
        <f t="shared" si="328"/>
        <v>42020.846666666665</v>
      </c>
      <c r="T3516" s="13">
        <f t="shared" si="329"/>
        <v>42037.207638888889</v>
      </c>
    </row>
    <row r="3517" spans="1:20" ht="48">
      <c r="A3517">
        <v>3515</v>
      </c>
      <c r="B3517" s="1" t="s">
        <v>3514</v>
      </c>
      <c r="C3517" s="1" t="s">
        <v>7625</v>
      </c>
      <c r="D3517" s="4">
        <v>3000</v>
      </c>
      <c r="E3517" s="4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3">
        <f t="shared" si="324"/>
        <v>1.0266666666666666</v>
      </c>
      <c r="P3517" s="5">
        <f t="shared" si="325"/>
        <v>66.956521739130437</v>
      </c>
      <c r="Q3517" s="3" t="str">
        <f t="shared" si="326"/>
        <v>theater</v>
      </c>
      <c r="R3517" t="str">
        <f t="shared" si="327"/>
        <v>plays</v>
      </c>
      <c r="S3517" s="13">
        <f t="shared" si="328"/>
        <v>42125.772812499999</v>
      </c>
      <c r="T3517" s="13">
        <f t="shared" si="329"/>
        <v>42155.772812499999</v>
      </c>
    </row>
    <row r="3518" spans="1:20" ht="48">
      <c r="A3518">
        <v>3516</v>
      </c>
      <c r="B3518" s="1" t="s">
        <v>3515</v>
      </c>
      <c r="C3518" s="1" t="s">
        <v>7626</v>
      </c>
      <c r="D3518" s="4">
        <v>2500</v>
      </c>
      <c r="E3518" s="4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3">
        <f t="shared" si="324"/>
        <v>1</v>
      </c>
      <c r="P3518" s="5">
        <f t="shared" si="325"/>
        <v>227.27272727272728</v>
      </c>
      <c r="Q3518" s="3" t="str">
        <f t="shared" si="326"/>
        <v>theater</v>
      </c>
      <c r="R3518" t="str">
        <f t="shared" si="327"/>
        <v>plays</v>
      </c>
      <c r="S3518" s="13">
        <f t="shared" si="328"/>
        <v>41856.010069444441</v>
      </c>
      <c r="T3518" s="13">
        <f t="shared" si="329"/>
        <v>41890.125</v>
      </c>
    </row>
    <row r="3519" spans="1:20" ht="48">
      <c r="A3519">
        <v>3517</v>
      </c>
      <c r="B3519" s="1" t="s">
        <v>3516</v>
      </c>
      <c r="C3519" s="1" t="s">
        <v>7627</v>
      </c>
      <c r="D3519" s="4">
        <v>4000</v>
      </c>
      <c r="E3519" s="4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3">
        <f t="shared" si="324"/>
        <v>1</v>
      </c>
      <c r="P3519" s="5">
        <f t="shared" si="325"/>
        <v>307.69230769230768</v>
      </c>
      <c r="Q3519" s="3" t="str">
        <f t="shared" si="326"/>
        <v>theater</v>
      </c>
      <c r="R3519" t="str">
        <f t="shared" si="327"/>
        <v>plays</v>
      </c>
      <c r="S3519" s="13">
        <f t="shared" si="328"/>
        <v>41794.817523148151</v>
      </c>
      <c r="T3519" s="13">
        <f t="shared" si="329"/>
        <v>41824.458333333336</v>
      </c>
    </row>
    <row r="3520" spans="1:20" ht="48">
      <c r="A3520">
        <v>3518</v>
      </c>
      <c r="B3520" s="1" t="s">
        <v>3517</v>
      </c>
      <c r="C3520" s="1" t="s">
        <v>7628</v>
      </c>
      <c r="D3520" s="4">
        <v>1500</v>
      </c>
      <c r="E3520" s="4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3">
        <f t="shared" si="324"/>
        <v>1.10046</v>
      </c>
      <c r="P3520" s="5">
        <f t="shared" si="325"/>
        <v>50.020909090909093</v>
      </c>
      <c r="Q3520" s="3" t="str">
        <f t="shared" si="326"/>
        <v>theater</v>
      </c>
      <c r="R3520" t="str">
        <f t="shared" si="327"/>
        <v>plays</v>
      </c>
      <c r="S3520" s="13">
        <f t="shared" si="328"/>
        <v>41893.783553240741</v>
      </c>
      <c r="T3520" s="13">
        <f t="shared" si="329"/>
        <v>41914.597916666666</v>
      </c>
    </row>
    <row r="3521" spans="1:20" ht="48">
      <c r="A3521">
        <v>3519</v>
      </c>
      <c r="B3521" s="1" t="s">
        <v>3518</v>
      </c>
      <c r="C3521" s="1" t="s">
        <v>7629</v>
      </c>
      <c r="D3521" s="4">
        <v>2000</v>
      </c>
      <c r="E3521" s="4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3">
        <f t="shared" si="324"/>
        <v>1.0135000000000001</v>
      </c>
      <c r="P3521" s="5">
        <f t="shared" si="325"/>
        <v>72.392857142857139</v>
      </c>
      <c r="Q3521" s="3" t="str">
        <f t="shared" si="326"/>
        <v>theater</v>
      </c>
      <c r="R3521" t="str">
        <f t="shared" si="327"/>
        <v>plays</v>
      </c>
      <c r="S3521" s="13">
        <f t="shared" si="328"/>
        <v>42037.598958333328</v>
      </c>
      <c r="T3521" s="13">
        <f t="shared" si="329"/>
        <v>42067.598958333328</v>
      </c>
    </row>
    <row r="3522" spans="1:20" ht="32">
      <c r="A3522">
        <v>3520</v>
      </c>
      <c r="B3522" s="1" t="s">
        <v>3519</v>
      </c>
      <c r="C3522" s="1" t="s">
        <v>7630</v>
      </c>
      <c r="D3522" s="4">
        <v>2000</v>
      </c>
      <c r="E3522" s="4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3">
        <f t="shared" si="324"/>
        <v>1.0075000000000001</v>
      </c>
      <c r="P3522" s="5">
        <f t="shared" si="325"/>
        <v>95.952380952380949</v>
      </c>
      <c r="Q3522" s="3" t="str">
        <f t="shared" si="326"/>
        <v>theater</v>
      </c>
      <c r="R3522" t="str">
        <f t="shared" si="327"/>
        <v>plays</v>
      </c>
      <c r="S3522" s="13">
        <f t="shared" si="328"/>
        <v>42227.824212962965</v>
      </c>
      <c r="T3522" s="13">
        <f t="shared" si="329"/>
        <v>42253.57430555555</v>
      </c>
    </row>
    <row r="3523" spans="1:20" ht="48">
      <c r="A3523">
        <v>3521</v>
      </c>
      <c r="B3523" s="1" t="s">
        <v>3520</v>
      </c>
      <c r="C3523" s="1" t="s">
        <v>7631</v>
      </c>
      <c r="D3523" s="4">
        <v>350</v>
      </c>
      <c r="E3523" s="4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3">
        <f t="shared" ref="O3523:O3586" si="330">E3523/D3523</f>
        <v>1.6942857142857144</v>
      </c>
      <c r="P3523" s="5">
        <f t="shared" ref="P3523:P3586" si="331">E3523/L3523</f>
        <v>45.615384615384613</v>
      </c>
      <c r="Q3523" s="3" t="str">
        <f t="shared" ref="Q3523:Q3586" si="332">LEFT(N3523,SEARCH("/",N3523)-1)</f>
        <v>theater</v>
      </c>
      <c r="R3523" t="str">
        <f t="shared" ref="R3523:R3586" si="333">RIGHT(N3523,LEN(N3523)-SEARCH("/",N3523))</f>
        <v>plays</v>
      </c>
      <c r="S3523" s="13">
        <f t="shared" ref="S3523:S3586" si="334">(((J3523/60)/60)/24)+DATE(1970,1,1)</f>
        <v>41881.361342592594</v>
      </c>
      <c r="T3523" s="13">
        <f t="shared" ref="T3523:T3586" si="335">(((I3523/60)/60)/24)+DATE(1970,1,1)</f>
        <v>41911.361342592594</v>
      </c>
    </row>
    <row r="3524" spans="1:20" ht="48">
      <c r="A3524">
        <v>3522</v>
      </c>
      <c r="B3524" s="1" t="s">
        <v>3521</v>
      </c>
      <c r="C3524" s="1" t="s">
        <v>7632</v>
      </c>
      <c r="D3524" s="4">
        <v>1395</v>
      </c>
      <c r="E3524" s="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3">
        <f t="shared" si="330"/>
        <v>1</v>
      </c>
      <c r="P3524" s="5">
        <f t="shared" si="331"/>
        <v>41.029411764705884</v>
      </c>
      <c r="Q3524" s="3" t="str">
        <f t="shared" si="332"/>
        <v>theater</v>
      </c>
      <c r="R3524" t="str">
        <f t="shared" si="333"/>
        <v>plays</v>
      </c>
      <c r="S3524" s="13">
        <f t="shared" si="334"/>
        <v>42234.789884259255</v>
      </c>
      <c r="T3524" s="13">
        <f t="shared" si="335"/>
        <v>42262.420833333337</v>
      </c>
    </row>
    <row r="3525" spans="1:20" ht="48">
      <c r="A3525">
        <v>3523</v>
      </c>
      <c r="B3525" s="1" t="s">
        <v>3522</v>
      </c>
      <c r="C3525" s="1" t="s">
        <v>7633</v>
      </c>
      <c r="D3525" s="4">
        <v>4000</v>
      </c>
      <c r="E3525" s="4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3">
        <f t="shared" si="330"/>
        <v>1.1365000000000001</v>
      </c>
      <c r="P3525" s="5">
        <f t="shared" si="331"/>
        <v>56.825000000000003</v>
      </c>
      <c r="Q3525" s="3" t="str">
        <f t="shared" si="332"/>
        <v>theater</v>
      </c>
      <c r="R3525" t="str">
        <f t="shared" si="333"/>
        <v>plays</v>
      </c>
      <c r="S3525" s="13">
        <f t="shared" si="334"/>
        <v>42581.397546296299</v>
      </c>
      <c r="T3525" s="13">
        <f t="shared" si="335"/>
        <v>42638.958333333328</v>
      </c>
    </row>
    <row r="3526" spans="1:20" ht="48">
      <c r="A3526">
        <v>3524</v>
      </c>
      <c r="B3526" s="1" t="s">
        <v>3523</v>
      </c>
      <c r="C3526" s="1" t="s">
        <v>7634</v>
      </c>
      <c r="D3526" s="4">
        <v>10000</v>
      </c>
      <c r="E3526" s="4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3">
        <f t="shared" si="330"/>
        <v>1.0156000000000001</v>
      </c>
      <c r="P3526" s="5">
        <f t="shared" si="331"/>
        <v>137.24324324324326</v>
      </c>
      <c r="Q3526" s="3" t="str">
        <f t="shared" si="332"/>
        <v>theater</v>
      </c>
      <c r="R3526" t="str">
        <f t="shared" si="333"/>
        <v>plays</v>
      </c>
      <c r="S3526" s="13">
        <f t="shared" si="334"/>
        <v>41880.76357638889</v>
      </c>
      <c r="T3526" s="13">
        <f t="shared" si="335"/>
        <v>41895.166666666664</v>
      </c>
    </row>
    <row r="3527" spans="1:20" ht="48">
      <c r="A3527">
        <v>3525</v>
      </c>
      <c r="B3527" s="1" t="s">
        <v>3524</v>
      </c>
      <c r="C3527" s="1" t="s">
        <v>7635</v>
      </c>
      <c r="D3527" s="4">
        <v>500</v>
      </c>
      <c r="E3527" s="4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3">
        <f t="shared" si="330"/>
        <v>1.06</v>
      </c>
      <c r="P3527" s="5">
        <f t="shared" si="331"/>
        <v>75.714285714285708</v>
      </c>
      <c r="Q3527" s="3" t="str">
        <f t="shared" si="332"/>
        <v>theater</v>
      </c>
      <c r="R3527" t="str">
        <f t="shared" si="333"/>
        <v>plays</v>
      </c>
      <c r="S3527" s="13">
        <f t="shared" si="334"/>
        <v>42214.6956712963</v>
      </c>
      <c r="T3527" s="13">
        <f t="shared" si="335"/>
        <v>42225.666666666672</v>
      </c>
    </row>
    <row r="3528" spans="1:20" ht="48">
      <c r="A3528">
        <v>3526</v>
      </c>
      <c r="B3528" s="1" t="s">
        <v>3525</v>
      </c>
      <c r="C3528" s="1" t="s">
        <v>7636</v>
      </c>
      <c r="D3528" s="4">
        <v>3300</v>
      </c>
      <c r="E3528" s="4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3">
        <f t="shared" si="330"/>
        <v>1.02</v>
      </c>
      <c r="P3528" s="5">
        <f t="shared" si="331"/>
        <v>99</v>
      </c>
      <c r="Q3528" s="3" t="str">
        <f t="shared" si="332"/>
        <v>theater</v>
      </c>
      <c r="R3528" t="str">
        <f t="shared" si="333"/>
        <v>plays</v>
      </c>
      <c r="S3528" s="13">
        <f t="shared" si="334"/>
        <v>42460.335312499999</v>
      </c>
      <c r="T3528" s="13">
        <f t="shared" si="335"/>
        <v>42488.249305555553</v>
      </c>
    </row>
    <row r="3529" spans="1:20" ht="48">
      <c r="A3529">
        <v>3527</v>
      </c>
      <c r="B3529" s="1" t="s">
        <v>3526</v>
      </c>
      <c r="C3529" s="1" t="s">
        <v>7637</v>
      </c>
      <c r="D3529" s="4">
        <v>6000</v>
      </c>
      <c r="E3529" s="4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3">
        <f t="shared" si="330"/>
        <v>1.1691666666666667</v>
      </c>
      <c r="P3529" s="5">
        <f t="shared" si="331"/>
        <v>81.569767441860463</v>
      </c>
      <c r="Q3529" s="3" t="str">
        <f t="shared" si="332"/>
        <v>theater</v>
      </c>
      <c r="R3529" t="str">
        <f t="shared" si="333"/>
        <v>plays</v>
      </c>
      <c r="S3529" s="13">
        <f t="shared" si="334"/>
        <v>42167.023206018523</v>
      </c>
      <c r="T3529" s="13">
        <f t="shared" si="335"/>
        <v>42196.165972222225</v>
      </c>
    </row>
    <row r="3530" spans="1:20" ht="48">
      <c r="A3530">
        <v>3528</v>
      </c>
      <c r="B3530" s="1" t="s">
        <v>3527</v>
      </c>
      <c r="C3530" s="1" t="s">
        <v>7638</v>
      </c>
      <c r="D3530" s="4">
        <v>1650</v>
      </c>
      <c r="E3530" s="4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3">
        <f t="shared" si="330"/>
        <v>1.0115151515151515</v>
      </c>
      <c r="P3530" s="5">
        <f t="shared" si="331"/>
        <v>45.108108108108105</v>
      </c>
      <c r="Q3530" s="3" t="str">
        <f t="shared" si="332"/>
        <v>theater</v>
      </c>
      <c r="R3530" t="str">
        <f t="shared" si="333"/>
        <v>plays</v>
      </c>
      <c r="S3530" s="13">
        <f t="shared" si="334"/>
        <v>42733.50136574074</v>
      </c>
      <c r="T3530" s="13">
        <f t="shared" si="335"/>
        <v>42753.50136574074</v>
      </c>
    </row>
    <row r="3531" spans="1:20" ht="48">
      <c r="A3531">
        <v>3529</v>
      </c>
      <c r="B3531" s="1" t="s">
        <v>3528</v>
      </c>
      <c r="C3531" s="1" t="s">
        <v>7639</v>
      </c>
      <c r="D3531" s="4">
        <v>500</v>
      </c>
      <c r="E3531" s="4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3">
        <f t="shared" si="330"/>
        <v>1.32</v>
      </c>
      <c r="P3531" s="5">
        <f t="shared" si="331"/>
        <v>36.666666666666664</v>
      </c>
      <c r="Q3531" s="3" t="str">
        <f t="shared" si="332"/>
        <v>theater</v>
      </c>
      <c r="R3531" t="str">
        <f t="shared" si="333"/>
        <v>plays</v>
      </c>
      <c r="S3531" s="13">
        <f t="shared" si="334"/>
        <v>42177.761782407411</v>
      </c>
      <c r="T3531" s="13">
        <f t="shared" si="335"/>
        <v>42198.041666666672</v>
      </c>
    </row>
    <row r="3532" spans="1:20" ht="48">
      <c r="A3532">
        <v>3530</v>
      </c>
      <c r="B3532" s="1" t="s">
        <v>3529</v>
      </c>
      <c r="C3532" s="1" t="s">
        <v>7640</v>
      </c>
      <c r="D3532" s="4">
        <v>2750</v>
      </c>
      <c r="E3532" s="4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3">
        <f t="shared" si="330"/>
        <v>1</v>
      </c>
      <c r="P3532" s="5">
        <f t="shared" si="331"/>
        <v>125</v>
      </c>
      <c r="Q3532" s="3" t="str">
        <f t="shared" si="332"/>
        <v>theater</v>
      </c>
      <c r="R3532" t="str">
        <f t="shared" si="333"/>
        <v>plays</v>
      </c>
      <c r="S3532" s="13">
        <f t="shared" si="334"/>
        <v>42442.623344907406</v>
      </c>
      <c r="T3532" s="13">
        <f t="shared" si="335"/>
        <v>42470.833333333328</v>
      </c>
    </row>
    <row r="3533" spans="1:20" ht="16">
      <c r="A3533">
        <v>3531</v>
      </c>
      <c r="B3533" s="1" t="s">
        <v>3530</v>
      </c>
      <c r="C3533" s="1" t="s">
        <v>7641</v>
      </c>
      <c r="D3533" s="4">
        <v>1000</v>
      </c>
      <c r="E3533" s="4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3">
        <f t="shared" si="330"/>
        <v>1.28</v>
      </c>
      <c r="P3533" s="5">
        <f t="shared" si="331"/>
        <v>49.230769230769234</v>
      </c>
      <c r="Q3533" s="3" t="str">
        <f t="shared" si="332"/>
        <v>theater</v>
      </c>
      <c r="R3533" t="str">
        <f t="shared" si="333"/>
        <v>plays</v>
      </c>
      <c r="S3533" s="13">
        <f t="shared" si="334"/>
        <v>42521.654328703706</v>
      </c>
      <c r="T3533" s="13">
        <f t="shared" si="335"/>
        <v>42551.654328703706</v>
      </c>
    </row>
    <row r="3534" spans="1:20" ht="48">
      <c r="A3534">
        <v>3532</v>
      </c>
      <c r="B3534" s="1" t="s">
        <v>3531</v>
      </c>
      <c r="C3534" s="1" t="s">
        <v>7642</v>
      </c>
      <c r="D3534" s="4">
        <v>960</v>
      </c>
      <c r="E3534" s="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3">
        <f t="shared" si="330"/>
        <v>1.1895833333333334</v>
      </c>
      <c r="P3534" s="5">
        <f t="shared" si="331"/>
        <v>42.296296296296298</v>
      </c>
      <c r="Q3534" s="3" t="str">
        <f t="shared" si="332"/>
        <v>theater</v>
      </c>
      <c r="R3534" t="str">
        <f t="shared" si="333"/>
        <v>plays</v>
      </c>
      <c r="S3534" s="13">
        <f t="shared" si="334"/>
        <v>41884.599849537037</v>
      </c>
      <c r="T3534" s="13">
        <f t="shared" si="335"/>
        <v>41900.165972222225</v>
      </c>
    </row>
    <row r="3535" spans="1:20" ht="48">
      <c r="A3535">
        <v>3533</v>
      </c>
      <c r="B3535" s="1" t="s">
        <v>3532</v>
      </c>
      <c r="C3535" s="1" t="s">
        <v>7643</v>
      </c>
      <c r="D3535" s="4">
        <v>500</v>
      </c>
      <c r="E3535" s="4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3">
        <f t="shared" si="330"/>
        <v>1.262</v>
      </c>
      <c r="P3535" s="5">
        <f t="shared" si="331"/>
        <v>78.875</v>
      </c>
      <c r="Q3535" s="3" t="str">
        <f t="shared" si="332"/>
        <v>theater</v>
      </c>
      <c r="R3535" t="str">
        <f t="shared" si="333"/>
        <v>plays</v>
      </c>
      <c r="S3535" s="13">
        <f t="shared" si="334"/>
        <v>42289.761192129634</v>
      </c>
      <c r="T3535" s="13">
        <f t="shared" si="335"/>
        <v>42319.802858796291</v>
      </c>
    </row>
    <row r="3536" spans="1:20" ht="32">
      <c r="A3536">
        <v>3534</v>
      </c>
      <c r="B3536" s="1" t="s">
        <v>3533</v>
      </c>
      <c r="C3536" s="1" t="s">
        <v>7644</v>
      </c>
      <c r="D3536" s="4">
        <v>5000</v>
      </c>
      <c r="E3536" s="4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3">
        <f t="shared" si="330"/>
        <v>1.5620000000000001</v>
      </c>
      <c r="P3536" s="5">
        <f t="shared" si="331"/>
        <v>38.284313725490193</v>
      </c>
      <c r="Q3536" s="3" t="str">
        <f t="shared" si="332"/>
        <v>theater</v>
      </c>
      <c r="R3536" t="str">
        <f t="shared" si="333"/>
        <v>plays</v>
      </c>
      <c r="S3536" s="13">
        <f t="shared" si="334"/>
        <v>42243.6252662037</v>
      </c>
      <c r="T3536" s="13">
        <f t="shared" si="335"/>
        <v>42278.6252662037</v>
      </c>
    </row>
    <row r="3537" spans="1:20" ht="48">
      <c r="A3537">
        <v>3535</v>
      </c>
      <c r="B3537" s="1" t="s">
        <v>3534</v>
      </c>
      <c r="C3537" s="1" t="s">
        <v>7645</v>
      </c>
      <c r="D3537" s="4">
        <v>2000</v>
      </c>
      <c r="E3537" s="4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3">
        <f t="shared" si="330"/>
        <v>1.0315000000000001</v>
      </c>
      <c r="P3537" s="5">
        <f t="shared" si="331"/>
        <v>44.847826086956523</v>
      </c>
      <c r="Q3537" s="3" t="str">
        <f t="shared" si="332"/>
        <v>theater</v>
      </c>
      <c r="R3537" t="str">
        <f t="shared" si="333"/>
        <v>plays</v>
      </c>
      <c r="S3537" s="13">
        <f t="shared" si="334"/>
        <v>42248.640162037031</v>
      </c>
      <c r="T3537" s="13">
        <f t="shared" si="335"/>
        <v>42279.75</v>
      </c>
    </row>
    <row r="3538" spans="1:20" ht="48">
      <c r="A3538">
        <v>3536</v>
      </c>
      <c r="B3538" s="1" t="s">
        <v>3535</v>
      </c>
      <c r="C3538" s="1" t="s">
        <v>7646</v>
      </c>
      <c r="D3538" s="4">
        <v>150</v>
      </c>
      <c r="E3538" s="4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3">
        <f t="shared" si="330"/>
        <v>1.5333333333333334</v>
      </c>
      <c r="P3538" s="5">
        <f t="shared" si="331"/>
        <v>13.529411764705882</v>
      </c>
      <c r="Q3538" s="3" t="str">
        <f t="shared" si="332"/>
        <v>theater</v>
      </c>
      <c r="R3538" t="str">
        <f t="shared" si="333"/>
        <v>plays</v>
      </c>
      <c r="S3538" s="13">
        <f t="shared" si="334"/>
        <v>42328.727141203708</v>
      </c>
      <c r="T3538" s="13">
        <f t="shared" si="335"/>
        <v>42358.499305555553</v>
      </c>
    </row>
    <row r="3539" spans="1:20" ht="48">
      <c r="A3539">
        <v>3537</v>
      </c>
      <c r="B3539" s="1" t="s">
        <v>3536</v>
      </c>
      <c r="C3539" s="1" t="s">
        <v>7647</v>
      </c>
      <c r="D3539" s="4">
        <v>675</v>
      </c>
      <c r="E3539" s="4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3">
        <f t="shared" si="330"/>
        <v>1.8044444444444445</v>
      </c>
      <c r="P3539" s="5">
        <f t="shared" si="331"/>
        <v>43.5</v>
      </c>
      <c r="Q3539" s="3" t="str">
        <f t="shared" si="332"/>
        <v>theater</v>
      </c>
      <c r="R3539" t="str">
        <f t="shared" si="333"/>
        <v>plays</v>
      </c>
      <c r="S3539" s="13">
        <f t="shared" si="334"/>
        <v>41923.354351851849</v>
      </c>
      <c r="T3539" s="13">
        <f t="shared" si="335"/>
        <v>41960.332638888889</v>
      </c>
    </row>
    <row r="3540" spans="1:20" ht="48">
      <c r="A3540">
        <v>3538</v>
      </c>
      <c r="B3540" s="1" t="s">
        <v>3537</v>
      </c>
      <c r="C3540" s="1" t="s">
        <v>7648</v>
      </c>
      <c r="D3540" s="4">
        <v>2000</v>
      </c>
      <c r="E3540" s="4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3">
        <f t="shared" si="330"/>
        <v>1.2845</v>
      </c>
      <c r="P3540" s="5">
        <f t="shared" si="331"/>
        <v>30.951807228915662</v>
      </c>
      <c r="Q3540" s="3" t="str">
        <f t="shared" si="332"/>
        <v>theater</v>
      </c>
      <c r="R3540" t="str">
        <f t="shared" si="333"/>
        <v>plays</v>
      </c>
      <c r="S3540" s="13">
        <f t="shared" si="334"/>
        <v>42571.420601851853</v>
      </c>
      <c r="T3540" s="13">
        <f t="shared" si="335"/>
        <v>42599.420601851853</v>
      </c>
    </row>
    <row r="3541" spans="1:20" ht="48">
      <c r="A3541">
        <v>3539</v>
      </c>
      <c r="B3541" s="1" t="s">
        <v>3538</v>
      </c>
      <c r="C3541" s="1" t="s">
        <v>7649</v>
      </c>
      <c r="D3541" s="4">
        <v>600</v>
      </c>
      <c r="E3541" s="4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3">
        <f t="shared" si="330"/>
        <v>1.1966666666666668</v>
      </c>
      <c r="P3541" s="5">
        <f t="shared" si="331"/>
        <v>55.230769230769234</v>
      </c>
      <c r="Q3541" s="3" t="str">
        <f t="shared" si="332"/>
        <v>theater</v>
      </c>
      <c r="R3541" t="str">
        <f t="shared" si="333"/>
        <v>plays</v>
      </c>
      <c r="S3541" s="13">
        <f t="shared" si="334"/>
        <v>42600.756041666667</v>
      </c>
      <c r="T3541" s="13">
        <f t="shared" si="335"/>
        <v>42621.756041666667</v>
      </c>
    </row>
    <row r="3542" spans="1:20" ht="48">
      <c r="A3542">
        <v>3540</v>
      </c>
      <c r="B3542" s="1" t="s">
        <v>3539</v>
      </c>
      <c r="C3542" s="1" t="s">
        <v>7650</v>
      </c>
      <c r="D3542" s="4">
        <v>300</v>
      </c>
      <c r="E3542" s="4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3">
        <f t="shared" si="330"/>
        <v>1.23</v>
      </c>
      <c r="P3542" s="5">
        <f t="shared" si="331"/>
        <v>46.125</v>
      </c>
      <c r="Q3542" s="3" t="str">
        <f t="shared" si="332"/>
        <v>theater</v>
      </c>
      <c r="R3542" t="str">
        <f t="shared" si="333"/>
        <v>plays</v>
      </c>
      <c r="S3542" s="13">
        <f t="shared" si="334"/>
        <v>42517.003368055557</v>
      </c>
      <c r="T3542" s="13">
        <f t="shared" si="335"/>
        <v>42547.003368055557</v>
      </c>
    </row>
    <row r="3543" spans="1:20" ht="48">
      <c r="A3543">
        <v>3541</v>
      </c>
      <c r="B3543" s="1" t="s">
        <v>3540</v>
      </c>
      <c r="C3543" s="1" t="s">
        <v>7651</v>
      </c>
      <c r="D3543" s="4">
        <v>1200</v>
      </c>
      <c r="E3543" s="4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3">
        <f t="shared" si="330"/>
        <v>1.05</v>
      </c>
      <c r="P3543" s="5">
        <f t="shared" si="331"/>
        <v>39.375</v>
      </c>
      <c r="Q3543" s="3" t="str">
        <f t="shared" si="332"/>
        <v>theater</v>
      </c>
      <c r="R3543" t="str">
        <f t="shared" si="333"/>
        <v>plays</v>
      </c>
      <c r="S3543" s="13">
        <f t="shared" si="334"/>
        <v>42222.730034722219</v>
      </c>
      <c r="T3543" s="13">
        <f t="shared" si="335"/>
        <v>42247.730034722219</v>
      </c>
    </row>
    <row r="3544" spans="1:20" ht="48">
      <c r="A3544">
        <v>3542</v>
      </c>
      <c r="B3544" s="1" t="s">
        <v>3541</v>
      </c>
      <c r="C3544" s="1" t="s">
        <v>7652</v>
      </c>
      <c r="D3544" s="4">
        <v>5500</v>
      </c>
      <c r="E3544" s="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3">
        <f t="shared" si="330"/>
        <v>1.0223636363636364</v>
      </c>
      <c r="P3544" s="5">
        <f t="shared" si="331"/>
        <v>66.152941176470591</v>
      </c>
      <c r="Q3544" s="3" t="str">
        <f t="shared" si="332"/>
        <v>theater</v>
      </c>
      <c r="R3544" t="str">
        <f t="shared" si="333"/>
        <v>plays</v>
      </c>
      <c r="S3544" s="13">
        <f t="shared" si="334"/>
        <v>41829.599791666667</v>
      </c>
      <c r="T3544" s="13">
        <f t="shared" si="335"/>
        <v>41889.599791666667</v>
      </c>
    </row>
    <row r="3545" spans="1:20" ht="48">
      <c r="A3545">
        <v>3543</v>
      </c>
      <c r="B3545" s="1" t="s">
        <v>3542</v>
      </c>
      <c r="C3545" s="1" t="s">
        <v>7653</v>
      </c>
      <c r="D3545" s="4">
        <v>1500</v>
      </c>
      <c r="E3545" s="4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3">
        <f t="shared" si="330"/>
        <v>1.0466666666666666</v>
      </c>
      <c r="P3545" s="5">
        <f t="shared" si="331"/>
        <v>54.137931034482762</v>
      </c>
      <c r="Q3545" s="3" t="str">
        <f t="shared" si="332"/>
        <v>theater</v>
      </c>
      <c r="R3545" t="str">
        <f t="shared" si="333"/>
        <v>plays</v>
      </c>
      <c r="S3545" s="13">
        <f t="shared" si="334"/>
        <v>42150.755312499998</v>
      </c>
      <c r="T3545" s="13">
        <f t="shared" si="335"/>
        <v>42180.755312499998</v>
      </c>
    </row>
    <row r="3546" spans="1:20" ht="32">
      <c r="A3546">
        <v>3544</v>
      </c>
      <c r="B3546" s="1" t="s">
        <v>3543</v>
      </c>
      <c r="C3546" s="1" t="s">
        <v>7654</v>
      </c>
      <c r="D3546" s="4">
        <v>2500</v>
      </c>
      <c r="E3546" s="4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3">
        <f t="shared" si="330"/>
        <v>1</v>
      </c>
      <c r="P3546" s="5">
        <f t="shared" si="331"/>
        <v>104.16666666666667</v>
      </c>
      <c r="Q3546" s="3" t="str">
        <f t="shared" si="332"/>
        <v>theater</v>
      </c>
      <c r="R3546" t="str">
        <f t="shared" si="333"/>
        <v>plays</v>
      </c>
      <c r="S3546" s="13">
        <f t="shared" si="334"/>
        <v>42040.831678240742</v>
      </c>
      <c r="T3546" s="13">
        <f t="shared" si="335"/>
        <v>42070.831678240742</v>
      </c>
    </row>
    <row r="3547" spans="1:20" ht="48">
      <c r="A3547">
        <v>3545</v>
      </c>
      <c r="B3547" s="1" t="s">
        <v>3544</v>
      </c>
      <c r="C3547" s="1" t="s">
        <v>7655</v>
      </c>
      <c r="D3547" s="4">
        <v>250</v>
      </c>
      <c r="E3547" s="4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3">
        <f t="shared" si="330"/>
        <v>1.004</v>
      </c>
      <c r="P3547" s="5">
        <f t="shared" si="331"/>
        <v>31.375</v>
      </c>
      <c r="Q3547" s="3" t="str">
        <f t="shared" si="332"/>
        <v>theater</v>
      </c>
      <c r="R3547" t="str">
        <f t="shared" si="333"/>
        <v>plays</v>
      </c>
      <c r="S3547" s="13">
        <f t="shared" si="334"/>
        <v>42075.807395833333</v>
      </c>
      <c r="T3547" s="13">
        <f t="shared" si="335"/>
        <v>42105.807395833333</v>
      </c>
    </row>
    <row r="3548" spans="1:20" ht="48">
      <c r="A3548">
        <v>3546</v>
      </c>
      <c r="B3548" s="1" t="s">
        <v>3545</v>
      </c>
      <c r="C3548" s="1" t="s">
        <v>7656</v>
      </c>
      <c r="D3548" s="4">
        <v>1100</v>
      </c>
      <c r="E3548" s="4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3">
        <f t="shared" si="330"/>
        <v>1.0227272727272727</v>
      </c>
      <c r="P3548" s="5">
        <f t="shared" si="331"/>
        <v>59.210526315789473</v>
      </c>
      <c r="Q3548" s="3" t="str">
        <f t="shared" si="332"/>
        <v>theater</v>
      </c>
      <c r="R3548" t="str">
        <f t="shared" si="333"/>
        <v>plays</v>
      </c>
      <c r="S3548" s="13">
        <f t="shared" si="334"/>
        <v>42073.660694444443</v>
      </c>
      <c r="T3548" s="13">
        <f t="shared" si="335"/>
        <v>42095.165972222225</v>
      </c>
    </row>
    <row r="3549" spans="1:20" ht="48">
      <c r="A3549">
        <v>3547</v>
      </c>
      <c r="B3549" s="1" t="s">
        <v>3546</v>
      </c>
      <c r="C3549" s="1" t="s">
        <v>7657</v>
      </c>
      <c r="D3549" s="4">
        <v>35000</v>
      </c>
      <c r="E3549" s="4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3">
        <f t="shared" si="330"/>
        <v>1.1440928571428572</v>
      </c>
      <c r="P3549" s="5">
        <f t="shared" si="331"/>
        <v>119.17633928571429</v>
      </c>
      <c r="Q3549" s="3" t="str">
        <f t="shared" si="332"/>
        <v>theater</v>
      </c>
      <c r="R3549" t="str">
        <f t="shared" si="333"/>
        <v>plays</v>
      </c>
      <c r="S3549" s="13">
        <f t="shared" si="334"/>
        <v>42480.078715277778</v>
      </c>
      <c r="T3549" s="13">
        <f t="shared" si="335"/>
        <v>42504.165972222225</v>
      </c>
    </row>
    <row r="3550" spans="1:20" ht="48">
      <c r="A3550">
        <v>3548</v>
      </c>
      <c r="B3550" s="1" t="s">
        <v>3547</v>
      </c>
      <c r="C3550" s="1" t="s">
        <v>7658</v>
      </c>
      <c r="D3550" s="4">
        <v>2100</v>
      </c>
      <c r="E3550" s="4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3">
        <f t="shared" si="330"/>
        <v>1.019047619047619</v>
      </c>
      <c r="P3550" s="5">
        <f t="shared" si="331"/>
        <v>164.61538461538461</v>
      </c>
      <c r="Q3550" s="3" t="str">
        <f t="shared" si="332"/>
        <v>theater</v>
      </c>
      <c r="R3550" t="str">
        <f t="shared" si="333"/>
        <v>plays</v>
      </c>
      <c r="S3550" s="13">
        <f t="shared" si="334"/>
        <v>42411.942291666666</v>
      </c>
      <c r="T3550" s="13">
        <f t="shared" si="335"/>
        <v>42434.041666666672</v>
      </c>
    </row>
    <row r="3551" spans="1:20" ht="48">
      <c r="A3551">
        <v>3549</v>
      </c>
      <c r="B3551" s="1" t="s">
        <v>3548</v>
      </c>
      <c r="C3551" s="1" t="s">
        <v>7659</v>
      </c>
      <c r="D3551" s="4">
        <v>1000</v>
      </c>
      <c r="E3551" s="4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3">
        <f t="shared" si="330"/>
        <v>1.02</v>
      </c>
      <c r="P3551" s="5">
        <f t="shared" si="331"/>
        <v>24.285714285714285</v>
      </c>
      <c r="Q3551" s="3" t="str">
        <f t="shared" si="332"/>
        <v>theater</v>
      </c>
      <c r="R3551" t="str">
        <f t="shared" si="333"/>
        <v>plays</v>
      </c>
      <c r="S3551" s="13">
        <f t="shared" si="334"/>
        <v>42223.394363425927</v>
      </c>
      <c r="T3551" s="13">
        <f t="shared" si="335"/>
        <v>42251.394363425927</v>
      </c>
    </row>
    <row r="3552" spans="1:20" ht="48">
      <c r="A3552">
        <v>3550</v>
      </c>
      <c r="B3552" s="1" t="s">
        <v>3549</v>
      </c>
      <c r="C3552" s="1" t="s">
        <v>7660</v>
      </c>
      <c r="D3552" s="4">
        <v>2500</v>
      </c>
      <c r="E3552" s="4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3">
        <f t="shared" si="330"/>
        <v>1.048</v>
      </c>
      <c r="P3552" s="5">
        <f t="shared" si="331"/>
        <v>40.9375</v>
      </c>
      <c r="Q3552" s="3" t="str">
        <f t="shared" si="332"/>
        <v>theater</v>
      </c>
      <c r="R3552" t="str">
        <f t="shared" si="333"/>
        <v>plays</v>
      </c>
      <c r="S3552" s="13">
        <f t="shared" si="334"/>
        <v>42462.893495370372</v>
      </c>
      <c r="T3552" s="13">
        <f t="shared" si="335"/>
        <v>42492.893495370372</v>
      </c>
    </row>
    <row r="3553" spans="1:20" ht="48">
      <c r="A3553">
        <v>3551</v>
      </c>
      <c r="B3553" s="1" t="s">
        <v>3550</v>
      </c>
      <c r="C3553" s="1" t="s">
        <v>7661</v>
      </c>
      <c r="D3553" s="4">
        <v>1500</v>
      </c>
      <c r="E3553" s="4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3">
        <f t="shared" si="330"/>
        <v>1.0183333333333333</v>
      </c>
      <c r="P3553" s="5">
        <f t="shared" si="331"/>
        <v>61.1</v>
      </c>
      <c r="Q3553" s="3" t="str">
        <f t="shared" si="332"/>
        <v>theater</v>
      </c>
      <c r="R3553" t="str">
        <f t="shared" si="333"/>
        <v>plays</v>
      </c>
      <c r="S3553" s="13">
        <f t="shared" si="334"/>
        <v>41753.515856481477</v>
      </c>
      <c r="T3553" s="13">
        <f t="shared" si="335"/>
        <v>41781.921527777777</v>
      </c>
    </row>
    <row r="3554" spans="1:20" ht="48">
      <c r="A3554">
        <v>3552</v>
      </c>
      <c r="B3554" s="1" t="s">
        <v>3551</v>
      </c>
      <c r="C3554" s="1" t="s">
        <v>7662</v>
      </c>
      <c r="D3554" s="4">
        <v>773</v>
      </c>
      <c r="E3554" s="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3">
        <f t="shared" si="330"/>
        <v>1</v>
      </c>
      <c r="P3554" s="5">
        <f t="shared" si="331"/>
        <v>38.65</v>
      </c>
      <c r="Q3554" s="3" t="str">
        <f t="shared" si="332"/>
        <v>theater</v>
      </c>
      <c r="R3554" t="str">
        <f t="shared" si="333"/>
        <v>plays</v>
      </c>
      <c r="S3554" s="13">
        <f t="shared" si="334"/>
        <v>41788.587083333332</v>
      </c>
      <c r="T3554" s="13">
        <f t="shared" si="335"/>
        <v>41818.587083333332</v>
      </c>
    </row>
    <row r="3555" spans="1:20" ht="48">
      <c r="A3555">
        <v>3553</v>
      </c>
      <c r="B3555" s="1" t="s">
        <v>3552</v>
      </c>
      <c r="C3555" s="1" t="s">
        <v>7663</v>
      </c>
      <c r="D3555" s="4">
        <v>5500</v>
      </c>
      <c r="E3555" s="4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3">
        <f t="shared" si="330"/>
        <v>1.0627272727272727</v>
      </c>
      <c r="P3555" s="5">
        <f t="shared" si="331"/>
        <v>56.20192307692308</v>
      </c>
      <c r="Q3555" s="3" t="str">
        <f t="shared" si="332"/>
        <v>theater</v>
      </c>
      <c r="R3555" t="str">
        <f t="shared" si="333"/>
        <v>plays</v>
      </c>
      <c r="S3555" s="13">
        <f t="shared" si="334"/>
        <v>42196.028703703705</v>
      </c>
      <c r="T3555" s="13">
        <f t="shared" si="335"/>
        <v>42228</v>
      </c>
    </row>
    <row r="3556" spans="1:20" ht="48">
      <c r="A3556">
        <v>3554</v>
      </c>
      <c r="B3556" s="1" t="s">
        <v>3553</v>
      </c>
      <c r="C3556" s="1" t="s">
        <v>7664</v>
      </c>
      <c r="D3556" s="4">
        <v>5000</v>
      </c>
      <c r="E3556" s="4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3">
        <f t="shared" si="330"/>
        <v>1.1342219999999998</v>
      </c>
      <c r="P3556" s="5">
        <f t="shared" si="331"/>
        <v>107.00207547169811</v>
      </c>
      <c r="Q3556" s="3" t="str">
        <f t="shared" si="332"/>
        <v>theater</v>
      </c>
      <c r="R3556" t="str">
        <f t="shared" si="333"/>
        <v>plays</v>
      </c>
      <c r="S3556" s="13">
        <f t="shared" si="334"/>
        <v>42016.050451388888</v>
      </c>
      <c r="T3556" s="13">
        <f t="shared" si="335"/>
        <v>42046.708333333328</v>
      </c>
    </row>
    <row r="3557" spans="1:20" ht="48">
      <c r="A3557">
        <v>3555</v>
      </c>
      <c r="B3557" s="1" t="s">
        <v>3554</v>
      </c>
      <c r="C3557" s="1" t="s">
        <v>7665</v>
      </c>
      <c r="D3557" s="4">
        <v>2400</v>
      </c>
      <c r="E3557" s="4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3">
        <f t="shared" si="330"/>
        <v>1</v>
      </c>
      <c r="P3557" s="5">
        <f t="shared" si="331"/>
        <v>171.42857142857142</v>
      </c>
      <c r="Q3557" s="3" t="str">
        <f t="shared" si="332"/>
        <v>theater</v>
      </c>
      <c r="R3557" t="str">
        <f t="shared" si="333"/>
        <v>plays</v>
      </c>
      <c r="S3557" s="13">
        <f t="shared" si="334"/>
        <v>42661.442060185189</v>
      </c>
      <c r="T3557" s="13">
        <f t="shared" si="335"/>
        <v>42691.483726851846</v>
      </c>
    </row>
    <row r="3558" spans="1:20" ht="48">
      <c r="A3558">
        <v>3556</v>
      </c>
      <c r="B3558" s="1" t="s">
        <v>3555</v>
      </c>
      <c r="C3558" s="1" t="s">
        <v>7666</v>
      </c>
      <c r="D3558" s="4">
        <v>2200</v>
      </c>
      <c r="E3558" s="4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3">
        <f t="shared" si="330"/>
        <v>1.0045454545454546</v>
      </c>
      <c r="P3558" s="5">
        <f t="shared" si="331"/>
        <v>110.5</v>
      </c>
      <c r="Q3558" s="3" t="str">
        <f t="shared" si="332"/>
        <v>theater</v>
      </c>
      <c r="R3558" t="str">
        <f t="shared" si="333"/>
        <v>plays</v>
      </c>
      <c r="S3558" s="13">
        <f t="shared" si="334"/>
        <v>41808.649583333332</v>
      </c>
      <c r="T3558" s="13">
        <f t="shared" si="335"/>
        <v>41868.649583333332</v>
      </c>
    </row>
    <row r="3559" spans="1:20" ht="48">
      <c r="A3559">
        <v>3557</v>
      </c>
      <c r="B3559" s="1" t="s">
        <v>3556</v>
      </c>
      <c r="C3559" s="1" t="s">
        <v>7667</v>
      </c>
      <c r="D3559" s="4">
        <v>100000</v>
      </c>
      <c r="E3559" s="4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3">
        <f t="shared" si="330"/>
        <v>1.0003599999999999</v>
      </c>
      <c r="P3559" s="5">
        <f t="shared" si="331"/>
        <v>179.27598566308242</v>
      </c>
      <c r="Q3559" s="3" t="str">
        <f t="shared" si="332"/>
        <v>theater</v>
      </c>
      <c r="R3559" t="str">
        <f t="shared" si="333"/>
        <v>plays</v>
      </c>
      <c r="S3559" s="13">
        <f t="shared" si="334"/>
        <v>41730.276747685188</v>
      </c>
      <c r="T3559" s="13">
        <f t="shared" si="335"/>
        <v>41764.276747685188</v>
      </c>
    </row>
    <row r="3560" spans="1:20" ht="48">
      <c r="A3560">
        <v>3558</v>
      </c>
      <c r="B3560" s="1" t="s">
        <v>3557</v>
      </c>
      <c r="C3560" s="1" t="s">
        <v>7668</v>
      </c>
      <c r="D3560" s="4">
        <v>350</v>
      </c>
      <c r="E3560" s="4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3">
        <f t="shared" si="330"/>
        <v>1.44</v>
      </c>
      <c r="P3560" s="5">
        <f t="shared" si="331"/>
        <v>22.90909090909091</v>
      </c>
      <c r="Q3560" s="3" t="str">
        <f t="shared" si="332"/>
        <v>theater</v>
      </c>
      <c r="R3560" t="str">
        <f t="shared" si="333"/>
        <v>plays</v>
      </c>
      <c r="S3560" s="13">
        <f t="shared" si="334"/>
        <v>42139.816840277781</v>
      </c>
      <c r="T3560" s="13">
        <f t="shared" si="335"/>
        <v>42181.875</v>
      </c>
    </row>
    <row r="3561" spans="1:20" ht="48">
      <c r="A3561">
        <v>3559</v>
      </c>
      <c r="B3561" s="1" t="s">
        <v>3558</v>
      </c>
      <c r="C3561" s="1" t="s">
        <v>7669</v>
      </c>
      <c r="D3561" s="4">
        <v>1000</v>
      </c>
      <c r="E3561" s="4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3">
        <f t="shared" si="330"/>
        <v>1.0349999999999999</v>
      </c>
      <c r="P3561" s="5">
        <f t="shared" si="331"/>
        <v>43.125</v>
      </c>
      <c r="Q3561" s="3" t="str">
        <f t="shared" si="332"/>
        <v>theater</v>
      </c>
      <c r="R3561" t="str">
        <f t="shared" si="333"/>
        <v>plays</v>
      </c>
      <c r="S3561" s="13">
        <f t="shared" si="334"/>
        <v>42194.096157407403</v>
      </c>
      <c r="T3561" s="13">
        <f t="shared" si="335"/>
        <v>42216.373611111107</v>
      </c>
    </row>
    <row r="3562" spans="1:20" ht="48">
      <c r="A3562">
        <v>3560</v>
      </c>
      <c r="B3562" s="1" t="s">
        <v>3559</v>
      </c>
      <c r="C3562" s="1" t="s">
        <v>7670</v>
      </c>
      <c r="D3562" s="4">
        <v>3200</v>
      </c>
      <c r="E3562" s="4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3">
        <f t="shared" si="330"/>
        <v>1.0843750000000001</v>
      </c>
      <c r="P3562" s="5">
        <f t="shared" si="331"/>
        <v>46.891891891891895</v>
      </c>
      <c r="Q3562" s="3" t="str">
        <f t="shared" si="332"/>
        <v>theater</v>
      </c>
      <c r="R3562" t="str">
        <f t="shared" si="333"/>
        <v>plays</v>
      </c>
      <c r="S3562" s="13">
        <f t="shared" si="334"/>
        <v>42115.889652777783</v>
      </c>
      <c r="T3562" s="13">
        <f t="shared" si="335"/>
        <v>42151.114583333328</v>
      </c>
    </row>
    <row r="3563" spans="1:20" ht="112">
      <c r="A3563">
        <v>3561</v>
      </c>
      <c r="B3563" s="1" t="s">
        <v>3560</v>
      </c>
      <c r="C3563" s="1" t="s">
        <v>7671</v>
      </c>
      <c r="D3563" s="4">
        <v>2500</v>
      </c>
      <c r="E3563" s="4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3">
        <f t="shared" si="330"/>
        <v>1.024</v>
      </c>
      <c r="P3563" s="5">
        <f t="shared" si="331"/>
        <v>47.407407407407405</v>
      </c>
      <c r="Q3563" s="3" t="str">
        <f t="shared" si="332"/>
        <v>theater</v>
      </c>
      <c r="R3563" t="str">
        <f t="shared" si="333"/>
        <v>plays</v>
      </c>
      <c r="S3563" s="13">
        <f t="shared" si="334"/>
        <v>42203.680300925931</v>
      </c>
      <c r="T3563" s="13">
        <f t="shared" si="335"/>
        <v>42221.774999999994</v>
      </c>
    </row>
    <row r="3564" spans="1:20" ht="48">
      <c r="A3564">
        <v>3562</v>
      </c>
      <c r="B3564" s="1" t="s">
        <v>3561</v>
      </c>
      <c r="C3564" s="1" t="s">
        <v>7672</v>
      </c>
      <c r="D3564" s="4">
        <v>315</v>
      </c>
      <c r="E3564" s="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3">
        <f t="shared" si="330"/>
        <v>1.4888888888888889</v>
      </c>
      <c r="P3564" s="5">
        <f t="shared" si="331"/>
        <v>15.129032258064516</v>
      </c>
      <c r="Q3564" s="3" t="str">
        <f t="shared" si="332"/>
        <v>theater</v>
      </c>
      <c r="R3564" t="str">
        <f t="shared" si="333"/>
        <v>plays</v>
      </c>
      <c r="S3564" s="13">
        <f t="shared" si="334"/>
        <v>42433.761886574073</v>
      </c>
      <c r="T3564" s="13">
        <f t="shared" si="335"/>
        <v>42442.916666666672</v>
      </c>
    </row>
    <row r="3565" spans="1:20" ht="48">
      <c r="A3565">
        <v>3563</v>
      </c>
      <c r="B3565" s="1" t="s">
        <v>3562</v>
      </c>
      <c r="C3565" s="1" t="s">
        <v>7673</v>
      </c>
      <c r="D3565" s="4">
        <v>500</v>
      </c>
      <c r="E3565" s="4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3">
        <f t="shared" si="330"/>
        <v>1.0549000000000002</v>
      </c>
      <c r="P3565" s="5">
        <f t="shared" si="331"/>
        <v>21.098000000000003</v>
      </c>
      <c r="Q3565" s="3" t="str">
        <f t="shared" si="332"/>
        <v>theater</v>
      </c>
      <c r="R3565" t="str">
        <f t="shared" si="333"/>
        <v>plays</v>
      </c>
      <c r="S3565" s="13">
        <f t="shared" si="334"/>
        <v>42555.671944444446</v>
      </c>
      <c r="T3565" s="13">
        <f t="shared" si="335"/>
        <v>42583.791666666672</v>
      </c>
    </row>
    <row r="3566" spans="1:20" ht="32">
      <c r="A3566">
        <v>3564</v>
      </c>
      <c r="B3566" s="1" t="s">
        <v>3563</v>
      </c>
      <c r="C3566" s="1" t="s">
        <v>7674</v>
      </c>
      <c r="D3566" s="4">
        <v>1000</v>
      </c>
      <c r="E3566" s="4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3">
        <f t="shared" si="330"/>
        <v>1.0049999999999999</v>
      </c>
      <c r="P3566" s="5">
        <f t="shared" si="331"/>
        <v>59.117647058823529</v>
      </c>
      <c r="Q3566" s="3" t="str">
        <f t="shared" si="332"/>
        <v>theater</v>
      </c>
      <c r="R3566" t="str">
        <f t="shared" si="333"/>
        <v>plays</v>
      </c>
      <c r="S3566" s="13">
        <f t="shared" si="334"/>
        <v>42236.623252314821</v>
      </c>
      <c r="T3566" s="13">
        <f t="shared" si="335"/>
        <v>42282.666666666672</v>
      </c>
    </row>
    <row r="3567" spans="1:20" ht="48">
      <c r="A3567">
        <v>3565</v>
      </c>
      <c r="B3567" s="1" t="s">
        <v>3564</v>
      </c>
      <c r="C3567" s="1" t="s">
        <v>7675</v>
      </c>
      <c r="D3567" s="4">
        <v>900</v>
      </c>
      <c r="E3567" s="4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3">
        <f t="shared" si="330"/>
        <v>1.3055555555555556</v>
      </c>
      <c r="P3567" s="5">
        <f t="shared" si="331"/>
        <v>97.916666666666671</v>
      </c>
      <c r="Q3567" s="3" t="str">
        <f t="shared" si="332"/>
        <v>theater</v>
      </c>
      <c r="R3567" t="str">
        <f t="shared" si="333"/>
        <v>plays</v>
      </c>
      <c r="S3567" s="13">
        <f t="shared" si="334"/>
        <v>41974.743148148147</v>
      </c>
      <c r="T3567" s="13">
        <f t="shared" si="335"/>
        <v>42004.743148148147</v>
      </c>
    </row>
    <row r="3568" spans="1:20" ht="48">
      <c r="A3568">
        <v>3566</v>
      </c>
      <c r="B3568" s="1" t="s">
        <v>3565</v>
      </c>
      <c r="C3568" s="1" t="s">
        <v>7676</v>
      </c>
      <c r="D3568" s="4">
        <v>2000</v>
      </c>
      <c r="E3568" s="4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3">
        <f t="shared" si="330"/>
        <v>1.0475000000000001</v>
      </c>
      <c r="P3568" s="5">
        <f t="shared" si="331"/>
        <v>55.131578947368418</v>
      </c>
      <c r="Q3568" s="3" t="str">
        <f t="shared" si="332"/>
        <v>theater</v>
      </c>
      <c r="R3568" t="str">
        <f t="shared" si="333"/>
        <v>plays</v>
      </c>
      <c r="S3568" s="13">
        <f t="shared" si="334"/>
        <v>41997.507905092592</v>
      </c>
      <c r="T3568" s="13">
        <f t="shared" si="335"/>
        <v>42027.507905092592</v>
      </c>
    </row>
    <row r="3569" spans="1:20" ht="48">
      <c r="A3569">
        <v>3567</v>
      </c>
      <c r="B3569" s="1" t="s">
        <v>3566</v>
      </c>
      <c r="C3569" s="1" t="s">
        <v>7677</v>
      </c>
      <c r="D3569" s="4">
        <v>1000</v>
      </c>
      <c r="E3569" s="4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3">
        <f t="shared" si="330"/>
        <v>1.0880000000000001</v>
      </c>
      <c r="P3569" s="5">
        <f t="shared" si="331"/>
        <v>26.536585365853657</v>
      </c>
      <c r="Q3569" s="3" t="str">
        <f t="shared" si="332"/>
        <v>theater</v>
      </c>
      <c r="R3569" t="str">
        <f t="shared" si="333"/>
        <v>plays</v>
      </c>
      <c r="S3569" s="13">
        <f t="shared" si="334"/>
        <v>42135.810694444444</v>
      </c>
      <c r="T3569" s="13">
        <f t="shared" si="335"/>
        <v>42165.810694444444</v>
      </c>
    </row>
    <row r="3570" spans="1:20" ht="48">
      <c r="A3570">
        <v>3568</v>
      </c>
      <c r="B3570" s="1" t="s">
        <v>3567</v>
      </c>
      <c r="C3570" s="1" t="s">
        <v>7678</v>
      </c>
      <c r="D3570" s="4">
        <v>1000</v>
      </c>
      <c r="E3570" s="4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3">
        <f t="shared" si="330"/>
        <v>1.1100000000000001</v>
      </c>
      <c r="P3570" s="5">
        <f t="shared" si="331"/>
        <v>58.421052631578945</v>
      </c>
      <c r="Q3570" s="3" t="str">
        <f t="shared" si="332"/>
        <v>theater</v>
      </c>
      <c r="R3570" t="str">
        <f t="shared" si="333"/>
        <v>plays</v>
      </c>
      <c r="S3570" s="13">
        <f t="shared" si="334"/>
        <v>41869.740671296298</v>
      </c>
      <c r="T3570" s="13">
        <f t="shared" si="335"/>
        <v>41899.740671296298</v>
      </c>
    </row>
    <row r="3571" spans="1:20" ht="48">
      <c r="A3571">
        <v>3569</v>
      </c>
      <c r="B3571" s="1" t="s">
        <v>3568</v>
      </c>
      <c r="C3571" s="1" t="s">
        <v>7679</v>
      </c>
      <c r="D3571" s="4">
        <v>5000</v>
      </c>
      <c r="E3571" s="4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3">
        <f t="shared" si="330"/>
        <v>1.0047999999999999</v>
      </c>
      <c r="P3571" s="5">
        <f t="shared" si="331"/>
        <v>122.53658536585365</v>
      </c>
      <c r="Q3571" s="3" t="str">
        <f t="shared" si="332"/>
        <v>theater</v>
      </c>
      <c r="R3571" t="str">
        <f t="shared" si="333"/>
        <v>plays</v>
      </c>
      <c r="S3571" s="13">
        <f t="shared" si="334"/>
        <v>41982.688611111109</v>
      </c>
      <c r="T3571" s="13">
        <f t="shared" si="335"/>
        <v>42012.688611111109</v>
      </c>
    </row>
    <row r="3572" spans="1:20" ht="48">
      <c r="A3572">
        <v>3570</v>
      </c>
      <c r="B3572" s="1" t="s">
        <v>3569</v>
      </c>
      <c r="C3572" s="1" t="s">
        <v>7680</v>
      </c>
      <c r="D3572" s="4">
        <v>2000</v>
      </c>
      <c r="E3572" s="4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3">
        <f t="shared" si="330"/>
        <v>1.1435</v>
      </c>
      <c r="P3572" s="5">
        <f t="shared" si="331"/>
        <v>87.961538461538467</v>
      </c>
      <c r="Q3572" s="3" t="str">
        <f t="shared" si="332"/>
        <v>theater</v>
      </c>
      <c r="R3572" t="str">
        <f t="shared" si="333"/>
        <v>plays</v>
      </c>
      <c r="S3572" s="13">
        <f t="shared" si="334"/>
        <v>41976.331979166673</v>
      </c>
      <c r="T3572" s="13">
        <f t="shared" si="335"/>
        <v>42004.291666666672</v>
      </c>
    </row>
    <row r="3573" spans="1:20" ht="48">
      <c r="A3573">
        <v>3571</v>
      </c>
      <c r="B3573" s="1" t="s">
        <v>3570</v>
      </c>
      <c r="C3573" s="1" t="s">
        <v>7681</v>
      </c>
      <c r="D3573" s="4">
        <v>1500</v>
      </c>
      <c r="E3573" s="4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3">
        <f t="shared" si="330"/>
        <v>1.2206666666666666</v>
      </c>
      <c r="P3573" s="5">
        <f t="shared" si="331"/>
        <v>73.239999999999995</v>
      </c>
      <c r="Q3573" s="3" t="str">
        <f t="shared" si="332"/>
        <v>theater</v>
      </c>
      <c r="R3573" t="str">
        <f t="shared" si="333"/>
        <v>plays</v>
      </c>
      <c r="S3573" s="13">
        <f t="shared" si="334"/>
        <v>41912.858946759261</v>
      </c>
      <c r="T3573" s="13">
        <f t="shared" si="335"/>
        <v>41942.858946759261</v>
      </c>
    </row>
    <row r="3574" spans="1:20" ht="32">
      <c r="A3574">
        <v>3572</v>
      </c>
      <c r="B3574" s="1" t="s">
        <v>3571</v>
      </c>
      <c r="C3574" s="1" t="s">
        <v>7682</v>
      </c>
      <c r="D3574" s="4">
        <v>500</v>
      </c>
      <c r="E3574" s="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3">
        <f t="shared" si="330"/>
        <v>1</v>
      </c>
      <c r="P3574" s="5">
        <f t="shared" si="331"/>
        <v>55.555555555555557</v>
      </c>
      <c r="Q3574" s="3" t="str">
        <f t="shared" si="332"/>
        <v>theater</v>
      </c>
      <c r="R3574" t="str">
        <f t="shared" si="333"/>
        <v>plays</v>
      </c>
      <c r="S3574" s="13">
        <f t="shared" si="334"/>
        <v>42146.570393518516</v>
      </c>
      <c r="T3574" s="13">
        <f t="shared" si="335"/>
        <v>42176.570393518516</v>
      </c>
    </row>
    <row r="3575" spans="1:20" ht="32">
      <c r="A3575">
        <v>3573</v>
      </c>
      <c r="B3575" s="1" t="s">
        <v>3572</v>
      </c>
      <c r="C3575" s="1" t="s">
        <v>7683</v>
      </c>
      <c r="D3575" s="4">
        <v>3000</v>
      </c>
      <c r="E3575" s="4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3">
        <f t="shared" si="330"/>
        <v>1.028</v>
      </c>
      <c r="P3575" s="5">
        <f t="shared" si="331"/>
        <v>39.53846153846154</v>
      </c>
      <c r="Q3575" s="3" t="str">
        <f t="shared" si="332"/>
        <v>theater</v>
      </c>
      <c r="R3575" t="str">
        <f t="shared" si="333"/>
        <v>plays</v>
      </c>
      <c r="S3575" s="13">
        <f t="shared" si="334"/>
        <v>41921.375532407408</v>
      </c>
      <c r="T3575" s="13">
        <f t="shared" si="335"/>
        <v>41951.417199074072</v>
      </c>
    </row>
    <row r="3576" spans="1:20" ht="48">
      <c r="A3576">
        <v>3574</v>
      </c>
      <c r="B3576" s="1" t="s">
        <v>3573</v>
      </c>
      <c r="C3576" s="1" t="s">
        <v>7684</v>
      </c>
      <c r="D3576" s="4">
        <v>5800</v>
      </c>
      <c r="E3576" s="4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3">
        <f t="shared" si="330"/>
        <v>1.0612068965517241</v>
      </c>
      <c r="P3576" s="5">
        <f t="shared" si="331"/>
        <v>136.77777777777777</v>
      </c>
      <c r="Q3576" s="3" t="str">
        <f t="shared" si="332"/>
        <v>theater</v>
      </c>
      <c r="R3576" t="str">
        <f t="shared" si="333"/>
        <v>plays</v>
      </c>
      <c r="S3576" s="13">
        <f t="shared" si="334"/>
        <v>41926.942685185182</v>
      </c>
      <c r="T3576" s="13">
        <f t="shared" si="335"/>
        <v>41956.984351851846</v>
      </c>
    </row>
    <row r="3577" spans="1:20" ht="48">
      <c r="A3577">
        <v>3575</v>
      </c>
      <c r="B3577" s="1" t="s">
        <v>3574</v>
      </c>
      <c r="C3577" s="1" t="s">
        <v>7685</v>
      </c>
      <c r="D3577" s="4">
        <v>10000</v>
      </c>
      <c r="E3577" s="4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3">
        <f t="shared" si="330"/>
        <v>1.0133000000000001</v>
      </c>
      <c r="P3577" s="5">
        <f t="shared" si="331"/>
        <v>99.343137254901961</v>
      </c>
      <c r="Q3577" s="3" t="str">
        <f t="shared" si="332"/>
        <v>theater</v>
      </c>
      <c r="R3577" t="str">
        <f t="shared" si="333"/>
        <v>plays</v>
      </c>
      <c r="S3577" s="13">
        <f t="shared" si="334"/>
        <v>42561.783877314811</v>
      </c>
      <c r="T3577" s="13">
        <f t="shared" si="335"/>
        <v>42593.165972222225</v>
      </c>
    </row>
    <row r="3578" spans="1:20" ht="48">
      <c r="A3578">
        <v>3576</v>
      </c>
      <c r="B3578" s="1" t="s">
        <v>3575</v>
      </c>
      <c r="C3578" s="1" t="s">
        <v>7686</v>
      </c>
      <c r="D3578" s="4">
        <v>100</v>
      </c>
      <c r="E3578" s="4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3">
        <f t="shared" si="330"/>
        <v>1</v>
      </c>
      <c r="P3578" s="5">
        <f t="shared" si="331"/>
        <v>20</v>
      </c>
      <c r="Q3578" s="3" t="str">
        <f t="shared" si="332"/>
        <v>theater</v>
      </c>
      <c r="R3578" t="str">
        <f t="shared" si="333"/>
        <v>plays</v>
      </c>
      <c r="S3578" s="13">
        <f t="shared" si="334"/>
        <v>42649.54923611111</v>
      </c>
      <c r="T3578" s="13">
        <f t="shared" si="335"/>
        <v>42709.590902777782</v>
      </c>
    </row>
    <row r="3579" spans="1:20" ht="48">
      <c r="A3579">
        <v>3577</v>
      </c>
      <c r="B3579" s="1" t="s">
        <v>3576</v>
      </c>
      <c r="C3579" s="1" t="s">
        <v>7687</v>
      </c>
      <c r="D3579" s="4">
        <v>600</v>
      </c>
      <c r="E3579" s="4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3">
        <f t="shared" si="330"/>
        <v>1.3</v>
      </c>
      <c r="P3579" s="5">
        <f t="shared" si="331"/>
        <v>28.888888888888889</v>
      </c>
      <c r="Q3579" s="3" t="str">
        <f t="shared" si="332"/>
        <v>theater</v>
      </c>
      <c r="R3579" t="str">
        <f t="shared" si="333"/>
        <v>plays</v>
      </c>
      <c r="S3579" s="13">
        <f t="shared" si="334"/>
        <v>42093.786840277782</v>
      </c>
      <c r="T3579" s="13">
        <f t="shared" si="335"/>
        <v>42120.26944444445</v>
      </c>
    </row>
    <row r="3580" spans="1:20" ht="48">
      <c r="A3580">
        <v>3578</v>
      </c>
      <c r="B3580" s="1" t="s">
        <v>3577</v>
      </c>
      <c r="C3580" s="1" t="s">
        <v>7688</v>
      </c>
      <c r="D3580" s="4">
        <v>1500</v>
      </c>
      <c r="E3580" s="4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3">
        <f t="shared" si="330"/>
        <v>1.0001333333333333</v>
      </c>
      <c r="P3580" s="5">
        <f t="shared" si="331"/>
        <v>40.545945945945945</v>
      </c>
      <c r="Q3580" s="3" t="str">
        <f t="shared" si="332"/>
        <v>theater</v>
      </c>
      <c r="R3580" t="str">
        <f t="shared" si="333"/>
        <v>plays</v>
      </c>
      <c r="S3580" s="13">
        <f t="shared" si="334"/>
        <v>42460.733530092592</v>
      </c>
      <c r="T3580" s="13">
        <f t="shared" si="335"/>
        <v>42490.733530092592</v>
      </c>
    </row>
    <row r="3581" spans="1:20" ht="48">
      <c r="A3581">
        <v>3579</v>
      </c>
      <c r="B3581" s="1" t="s">
        <v>3578</v>
      </c>
      <c r="C3581" s="1" t="s">
        <v>7689</v>
      </c>
      <c r="D3581" s="4">
        <v>500</v>
      </c>
      <c r="E3581" s="4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3">
        <f t="shared" si="330"/>
        <v>1</v>
      </c>
      <c r="P3581" s="5">
        <f t="shared" si="331"/>
        <v>35.714285714285715</v>
      </c>
      <c r="Q3581" s="3" t="str">
        <f t="shared" si="332"/>
        <v>theater</v>
      </c>
      <c r="R3581" t="str">
        <f t="shared" si="333"/>
        <v>plays</v>
      </c>
      <c r="S3581" s="13">
        <f t="shared" si="334"/>
        <v>42430.762222222227</v>
      </c>
      <c r="T3581" s="13">
        <f t="shared" si="335"/>
        <v>42460.720555555556</v>
      </c>
    </row>
    <row r="3582" spans="1:20" ht="48">
      <c r="A3582">
        <v>3580</v>
      </c>
      <c r="B3582" s="1" t="s">
        <v>3579</v>
      </c>
      <c r="C3582" s="1" t="s">
        <v>7690</v>
      </c>
      <c r="D3582" s="4">
        <v>900</v>
      </c>
      <c r="E3582" s="4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3">
        <f t="shared" si="330"/>
        <v>1.1388888888888888</v>
      </c>
      <c r="P3582" s="5">
        <f t="shared" si="331"/>
        <v>37.962962962962962</v>
      </c>
      <c r="Q3582" s="3" t="str">
        <f t="shared" si="332"/>
        <v>theater</v>
      </c>
      <c r="R3582" t="str">
        <f t="shared" si="333"/>
        <v>plays</v>
      </c>
      <c r="S3582" s="13">
        <f t="shared" si="334"/>
        <v>42026.176180555558</v>
      </c>
      <c r="T3582" s="13">
        <f t="shared" si="335"/>
        <v>42064.207638888889</v>
      </c>
    </row>
    <row r="3583" spans="1:20" ht="48">
      <c r="A3583">
        <v>3581</v>
      </c>
      <c r="B3583" s="1" t="s">
        <v>3580</v>
      </c>
      <c r="C3583" s="1" t="s">
        <v>7691</v>
      </c>
      <c r="D3583" s="4">
        <v>1500</v>
      </c>
      <c r="E3583" s="4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3">
        <f t="shared" si="330"/>
        <v>1</v>
      </c>
      <c r="P3583" s="5">
        <f t="shared" si="331"/>
        <v>33.333333333333336</v>
      </c>
      <c r="Q3583" s="3" t="str">
        <f t="shared" si="332"/>
        <v>theater</v>
      </c>
      <c r="R3583" t="str">
        <f t="shared" si="333"/>
        <v>plays</v>
      </c>
      <c r="S3583" s="13">
        <f t="shared" si="334"/>
        <v>41836.471180555556</v>
      </c>
      <c r="T3583" s="13">
        <f t="shared" si="335"/>
        <v>41850.471180555556</v>
      </c>
    </row>
    <row r="3584" spans="1:20" ht="48">
      <c r="A3584">
        <v>3582</v>
      </c>
      <c r="B3584" s="1" t="s">
        <v>3581</v>
      </c>
      <c r="C3584" s="1" t="s">
        <v>7692</v>
      </c>
      <c r="D3584" s="4">
        <v>1000</v>
      </c>
      <c r="E3584" s="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3">
        <f t="shared" si="330"/>
        <v>2.87</v>
      </c>
      <c r="P3584" s="5">
        <f t="shared" si="331"/>
        <v>58.571428571428569</v>
      </c>
      <c r="Q3584" s="3" t="str">
        <f t="shared" si="332"/>
        <v>theater</v>
      </c>
      <c r="R3584" t="str">
        <f t="shared" si="333"/>
        <v>plays</v>
      </c>
      <c r="S3584" s="13">
        <f t="shared" si="334"/>
        <v>42451.095856481479</v>
      </c>
      <c r="T3584" s="13">
        <f t="shared" si="335"/>
        <v>42465.095856481479</v>
      </c>
    </row>
    <row r="3585" spans="1:20" ht="48">
      <c r="A3585">
        <v>3583</v>
      </c>
      <c r="B3585" s="1" t="s">
        <v>3582</v>
      </c>
      <c r="C3585" s="1" t="s">
        <v>7693</v>
      </c>
      <c r="D3585" s="4">
        <v>3000</v>
      </c>
      <c r="E3585" s="4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3">
        <f t="shared" si="330"/>
        <v>1.085</v>
      </c>
      <c r="P3585" s="5">
        <f t="shared" si="331"/>
        <v>135.625</v>
      </c>
      <c r="Q3585" s="3" t="str">
        <f t="shared" si="332"/>
        <v>theater</v>
      </c>
      <c r="R3585" t="str">
        <f t="shared" si="333"/>
        <v>plays</v>
      </c>
      <c r="S3585" s="13">
        <f t="shared" si="334"/>
        <v>42418.425983796296</v>
      </c>
      <c r="T3585" s="13">
        <f t="shared" si="335"/>
        <v>42478.384317129632</v>
      </c>
    </row>
    <row r="3586" spans="1:20" ht="96">
      <c r="A3586">
        <v>3584</v>
      </c>
      <c r="B3586" s="1" t="s">
        <v>3583</v>
      </c>
      <c r="C3586" s="1" t="s">
        <v>7694</v>
      </c>
      <c r="D3586" s="4">
        <v>3000</v>
      </c>
      <c r="E3586" s="4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3">
        <f t="shared" si="330"/>
        <v>1.155</v>
      </c>
      <c r="P3586" s="5">
        <f t="shared" si="331"/>
        <v>30.9375</v>
      </c>
      <c r="Q3586" s="3" t="str">
        <f t="shared" si="332"/>
        <v>theater</v>
      </c>
      <c r="R3586" t="str">
        <f t="shared" si="333"/>
        <v>plays</v>
      </c>
      <c r="S3586" s="13">
        <f t="shared" si="334"/>
        <v>42168.316481481481</v>
      </c>
      <c r="T3586" s="13">
        <f t="shared" si="335"/>
        <v>42198.316481481481</v>
      </c>
    </row>
    <row r="3587" spans="1:20" ht="48">
      <c r="A3587">
        <v>3585</v>
      </c>
      <c r="B3587" s="1" t="s">
        <v>3584</v>
      </c>
      <c r="C3587" s="1" t="s">
        <v>7695</v>
      </c>
      <c r="D3587" s="4">
        <v>3400</v>
      </c>
      <c r="E3587" s="4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3">
        <f t="shared" ref="O3587:O3650" si="336">E3587/D3587</f>
        <v>1.1911764705882353</v>
      </c>
      <c r="P3587" s="5">
        <f t="shared" ref="P3587:P3650" si="337">E3587/L3587</f>
        <v>176.08695652173913</v>
      </c>
      <c r="Q3587" s="3" t="str">
        <f t="shared" ref="Q3587:Q3650" si="338">LEFT(N3587,SEARCH("/",N3587)-1)</f>
        <v>theater</v>
      </c>
      <c r="R3587" t="str">
        <f t="shared" ref="R3587:R3650" si="339">RIGHT(N3587,LEN(N3587)-SEARCH("/",N3587))</f>
        <v>plays</v>
      </c>
      <c r="S3587" s="13">
        <f t="shared" ref="S3587:S3650" si="340">(((J3587/60)/60)/24)+DATE(1970,1,1)</f>
        <v>41964.716319444444</v>
      </c>
      <c r="T3587" s="13">
        <f t="shared" ref="T3587:T3650" si="341">(((I3587/60)/60)/24)+DATE(1970,1,1)</f>
        <v>41994.716319444444</v>
      </c>
    </row>
    <row r="3588" spans="1:20" ht="16">
      <c r="A3588">
        <v>3586</v>
      </c>
      <c r="B3588" s="1" t="s">
        <v>3585</v>
      </c>
      <c r="C3588" s="1" t="s">
        <v>7696</v>
      </c>
      <c r="D3588" s="4">
        <v>7500</v>
      </c>
      <c r="E3588" s="4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3">
        <f t="shared" si="336"/>
        <v>1.0942666666666667</v>
      </c>
      <c r="P3588" s="5">
        <f t="shared" si="337"/>
        <v>151.9814814814815</v>
      </c>
      <c r="Q3588" s="3" t="str">
        <f t="shared" si="338"/>
        <v>theater</v>
      </c>
      <c r="R3588" t="str">
        <f t="shared" si="339"/>
        <v>plays</v>
      </c>
      <c r="S3588" s="13">
        <f t="shared" si="340"/>
        <v>42576.697569444441</v>
      </c>
      <c r="T3588" s="13">
        <f t="shared" si="341"/>
        <v>42636.697569444441</v>
      </c>
    </row>
    <row r="3589" spans="1:20" ht="48">
      <c r="A3589">
        <v>3587</v>
      </c>
      <c r="B3589" s="1" t="s">
        <v>3586</v>
      </c>
      <c r="C3589" s="1" t="s">
        <v>7697</v>
      </c>
      <c r="D3589" s="4">
        <v>500</v>
      </c>
      <c r="E3589" s="4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3">
        <f t="shared" si="336"/>
        <v>1.266</v>
      </c>
      <c r="P3589" s="5">
        <f t="shared" si="337"/>
        <v>22.607142857142858</v>
      </c>
      <c r="Q3589" s="3" t="str">
        <f t="shared" si="338"/>
        <v>theater</v>
      </c>
      <c r="R3589" t="str">
        <f t="shared" si="339"/>
        <v>plays</v>
      </c>
      <c r="S3589" s="13">
        <f t="shared" si="340"/>
        <v>42503.539976851855</v>
      </c>
      <c r="T3589" s="13">
        <f t="shared" si="341"/>
        <v>42548.791666666672</v>
      </c>
    </row>
    <row r="3590" spans="1:20" ht="48">
      <c r="A3590">
        <v>3588</v>
      </c>
      <c r="B3590" s="1" t="s">
        <v>3587</v>
      </c>
      <c r="C3590" s="1" t="s">
        <v>7698</v>
      </c>
      <c r="D3590" s="4">
        <v>200</v>
      </c>
      <c r="E3590" s="4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3">
        <f t="shared" si="336"/>
        <v>1.0049999999999999</v>
      </c>
      <c r="P3590" s="5">
        <f t="shared" si="337"/>
        <v>18.272727272727273</v>
      </c>
      <c r="Q3590" s="3" t="str">
        <f t="shared" si="338"/>
        <v>theater</v>
      </c>
      <c r="R3590" t="str">
        <f t="shared" si="339"/>
        <v>plays</v>
      </c>
      <c r="S3590" s="13">
        <f t="shared" si="340"/>
        <v>42101.828819444447</v>
      </c>
      <c r="T3590" s="13">
        <f t="shared" si="341"/>
        <v>42123.958333333328</v>
      </c>
    </row>
    <row r="3591" spans="1:20" ht="48">
      <c r="A3591">
        <v>3589</v>
      </c>
      <c r="B3591" s="1" t="s">
        <v>3588</v>
      </c>
      <c r="C3591" s="1" t="s">
        <v>7699</v>
      </c>
      <c r="D3591" s="4">
        <v>4000</v>
      </c>
      <c r="E3591" s="4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3">
        <f t="shared" si="336"/>
        <v>1.2749999999999999</v>
      </c>
      <c r="P3591" s="5">
        <f t="shared" si="337"/>
        <v>82.258064516129039</v>
      </c>
      <c r="Q3591" s="3" t="str">
        <f t="shared" si="338"/>
        <v>theater</v>
      </c>
      <c r="R3591" t="str">
        <f t="shared" si="339"/>
        <v>plays</v>
      </c>
      <c r="S3591" s="13">
        <f t="shared" si="340"/>
        <v>42125.647534722222</v>
      </c>
      <c r="T3591" s="13">
        <f t="shared" si="341"/>
        <v>42150.647534722222</v>
      </c>
    </row>
    <row r="3592" spans="1:20" ht="48">
      <c r="A3592">
        <v>3590</v>
      </c>
      <c r="B3592" s="1" t="s">
        <v>3589</v>
      </c>
      <c r="C3592" s="1" t="s">
        <v>7700</v>
      </c>
      <c r="D3592" s="4">
        <v>5000</v>
      </c>
      <c r="E3592" s="4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3">
        <f t="shared" si="336"/>
        <v>1.0005999999999999</v>
      </c>
      <c r="P3592" s="5">
        <f t="shared" si="337"/>
        <v>68.534246575342465</v>
      </c>
      <c r="Q3592" s="3" t="str">
        <f t="shared" si="338"/>
        <v>theater</v>
      </c>
      <c r="R3592" t="str">
        <f t="shared" si="339"/>
        <v>plays</v>
      </c>
      <c r="S3592" s="13">
        <f t="shared" si="340"/>
        <v>41902.333726851852</v>
      </c>
      <c r="T3592" s="13">
        <f t="shared" si="341"/>
        <v>41932.333726851852</v>
      </c>
    </row>
    <row r="3593" spans="1:20" ht="48">
      <c r="A3593">
        <v>3591</v>
      </c>
      <c r="B3593" s="1" t="s">
        <v>3590</v>
      </c>
      <c r="C3593" s="1" t="s">
        <v>7701</v>
      </c>
      <c r="D3593" s="4">
        <v>700</v>
      </c>
      <c r="E3593" s="4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3">
        <f t="shared" si="336"/>
        <v>1.75</v>
      </c>
      <c r="P3593" s="5">
        <f t="shared" si="337"/>
        <v>68.055555555555557</v>
      </c>
      <c r="Q3593" s="3" t="str">
        <f t="shared" si="338"/>
        <v>theater</v>
      </c>
      <c r="R3593" t="str">
        <f t="shared" si="339"/>
        <v>plays</v>
      </c>
      <c r="S3593" s="13">
        <f t="shared" si="340"/>
        <v>42003.948425925926</v>
      </c>
      <c r="T3593" s="13">
        <f t="shared" si="341"/>
        <v>42028.207638888889</v>
      </c>
    </row>
    <row r="3594" spans="1:20" ht="48">
      <c r="A3594">
        <v>3592</v>
      </c>
      <c r="B3594" s="1" t="s">
        <v>3591</v>
      </c>
      <c r="C3594" s="1" t="s">
        <v>7702</v>
      </c>
      <c r="D3594" s="4">
        <v>2000</v>
      </c>
      <c r="E3594" s="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3">
        <f t="shared" si="336"/>
        <v>1.2725</v>
      </c>
      <c r="P3594" s="5">
        <f t="shared" si="337"/>
        <v>72.714285714285708</v>
      </c>
      <c r="Q3594" s="3" t="str">
        <f t="shared" si="338"/>
        <v>theater</v>
      </c>
      <c r="R3594" t="str">
        <f t="shared" si="339"/>
        <v>plays</v>
      </c>
      <c r="S3594" s="13">
        <f t="shared" si="340"/>
        <v>41988.829942129625</v>
      </c>
      <c r="T3594" s="13">
        <f t="shared" si="341"/>
        <v>42046.207638888889</v>
      </c>
    </row>
    <row r="3595" spans="1:20" ht="48">
      <c r="A3595">
        <v>3593</v>
      </c>
      <c r="B3595" s="1" t="s">
        <v>3592</v>
      </c>
      <c r="C3595" s="1" t="s">
        <v>7703</v>
      </c>
      <c r="D3595" s="4">
        <v>3000</v>
      </c>
      <c r="E3595" s="4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3">
        <f t="shared" si="336"/>
        <v>1.1063333333333334</v>
      </c>
      <c r="P3595" s="5">
        <f t="shared" si="337"/>
        <v>77.186046511627907</v>
      </c>
      <c r="Q3595" s="3" t="str">
        <f t="shared" si="338"/>
        <v>theater</v>
      </c>
      <c r="R3595" t="str">
        <f t="shared" si="339"/>
        <v>plays</v>
      </c>
      <c r="S3595" s="13">
        <f t="shared" si="340"/>
        <v>41974.898599537039</v>
      </c>
      <c r="T3595" s="13">
        <f t="shared" si="341"/>
        <v>42009.851388888885</v>
      </c>
    </row>
    <row r="3596" spans="1:20" ht="48">
      <c r="A3596">
        <v>3594</v>
      </c>
      <c r="B3596" s="1" t="s">
        <v>3593</v>
      </c>
      <c r="C3596" s="1" t="s">
        <v>7704</v>
      </c>
      <c r="D3596" s="4">
        <v>1600</v>
      </c>
      <c r="E3596" s="4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3">
        <f t="shared" si="336"/>
        <v>1.2593749999999999</v>
      </c>
      <c r="P3596" s="5">
        <f t="shared" si="337"/>
        <v>55.972222222222221</v>
      </c>
      <c r="Q3596" s="3" t="str">
        <f t="shared" si="338"/>
        <v>theater</v>
      </c>
      <c r="R3596" t="str">
        <f t="shared" si="339"/>
        <v>plays</v>
      </c>
      <c r="S3596" s="13">
        <f t="shared" si="340"/>
        <v>42592.066921296297</v>
      </c>
      <c r="T3596" s="13">
        <f t="shared" si="341"/>
        <v>42617.066921296297</v>
      </c>
    </row>
    <row r="3597" spans="1:20" ht="32">
      <c r="A3597">
        <v>3595</v>
      </c>
      <c r="B3597" s="1" t="s">
        <v>3594</v>
      </c>
      <c r="C3597" s="1" t="s">
        <v>7705</v>
      </c>
      <c r="D3597" s="4">
        <v>2600</v>
      </c>
      <c r="E3597" s="4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3">
        <f t="shared" si="336"/>
        <v>1.1850000000000001</v>
      </c>
      <c r="P3597" s="5">
        <f t="shared" si="337"/>
        <v>49.693548387096776</v>
      </c>
      <c r="Q3597" s="3" t="str">
        <f t="shared" si="338"/>
        <v>theater</v>
      </c>
      <c r="R3597" t="str">
        <f t="shared" si="339"/>
        <v>plays</v>
      </c>
      <c r="S3597" s="13">
        <f t="shared" si="340"/>
        <v>42050.008368055554</v>
      </c>
      <c r="T3597" s="13">
        <f t="shared" si="341"/>
        <v>42076.290972222225</v>
      </c>
    </row>
    <row r="3598" spans="1:20" ht="48">
      <c r="A3598">
        <v>3596</v>
      </c>
      <c r="B3598" s="1" t="s">
        <v>3595</v>
      </c>
      <c r="C3598" s="1" t="s">
        <v>7706</v>
      </c>
      <c r="D3598" s="4">
        <v>1100</v>
      </c>
      <c r="E3598" s="4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3">
        <f t="shared" si="336"/>
        <v>1.0772727272727274</v>
      </c>
      <c r="P3598" s="5">
        <f t="shared" si="337"/>
        <v>79</v>
      </c>
      <c r="Q3598" s="3" t="str">
        <f t="shared" si="338"/>
        <v>theater</v>
      </c>
      <c r="R3598" t="str">
        <f t="shared" si="339"/>
        <v>plays</v>
      </c>
      <c r="S3598" s="13">
        <f t="shared" si="340"/>
        <v>41856.715069444443</v>
      </c>
      <c r="T3598" s="13">
        <f t="shared" si="341"/>
        <v>41877.715069444443</v>
      </c>
    </row>
    <row r="3599" spans="1:20" ht="32">
      <c r="A3599">
        <v>3597</v>
      </c>
      <c r="B3599" s="1" t="s">
        <v>3596</v>
      </c>
      <c r="C3599" s="1" t="s">
        <v>7707</v>
      </c>
      <c r="D3599" s="4">
        <v>2500</v>
      </c>
      <c r="E3599" s="4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3">
        <f t="shared" si="336"/>
        <v>1.026</v>
      </c>
      <c r="P3599" s="5">
        <f t="shared" si="337"/>
        <v>77.727272727272734</v>
      </c>
      <c r="Q3599" s="3" t="str">
        <f t="shared" si="338"/>
        <v>theater</v>
      </c>
      <c r="R3599" t="str">
        <f t="shared" si="339"/>
        <v>plays</v>
      </c>
      <c r="S3599" s="13">
        <f t="shared" si="340"/>
        <v>42417.585532407407</v>
      </c>
      <c r="T3599" s="13">
        <f t="shared" si="341"/>
        <v>42432.249305555553</v>
      </c>
    </row>
    <row r="3600" spans="1:20" ht="48">
      <c r="A3600">
        <v>3598</v>
      </c>
      <c r="B3600" s="1" t="s">
        <v>3597</v>
      </c>
      <c r="C3600" s="1" t="s">
        <v>7708</v>
      </c>
      <c r="D3600" s="4">
        <v>1000</v>
      </c>
      <c r="E3600" s="4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3">
        <f t="shared" si="336"/>
        <v>1.101</v>
      </c>
      <c r="P3600" s="5">
        <f t="shared" si="337"/>
        <v>40.777777777777779</v>
      </c>
      <c r="Q3600" s="3" t="str">
        <f t="shared" si="338"/>
        <v>theater</v>
      </c>
      <c r="R3600" t="str">
        <f t="shared" si="339"/>
        <v>plays</v>
      </c>
      <c r="S3600" s="13">
        <f t="shared" si="340"/>
        <v>41866.79886574074</v>
      </c>
      <c r="T3600" s="13">
        <f t="shared" si="341"/>
        <v>41885.207638888889</v>
      </c>
    </row>
    <row r="3601" spans="1:20" ht="48">
      <c r="A3601">
        <v>3599</v>
      </c>
      <c r="B3601" s="1" t="s">
        <v>3598</v>
      </c>
      <c r="C3601" s="1" t="s">
        <v>7709</v>
      </c>
      <c r="D3601" s="4">
        <v>500</v>
      </c>
      <c r="E3601" s="4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3">
        <f t="shared" si="336"/>
        <v>2.02</v>
      </c>
      <c r="P3601" s="5">
        <f t="shared" si="337"/>
        <v>59.411764705882355</v>
      </c>
      <c r="Q3601" s="3" t="str">
        <f t="shared" si="338"/>
        <v>theater</v>
      </c>
      <c r="R3601" t="str">
        <f t="shared" si="339"/>
        <v>plays</v>
      </c>
      <c r="S3601" s="13">
        <f t="shared" si="340"/>
        <v>42220.79487268519</v>
      </c>
      <c r="T3601" s="13">
        <f t="shared" si="341"/>
        <v>42246</v>
      </c>
    </row>
    <row r="3602" spans="1:20" ht="32">
      <c r="A3602">
        <v>3600</v>
      </c>
      <c r="B3602" s="1" t="s">
        <v>3599</v>
      </c>
      <c r="C3602" s="1" t="s">
        <v>7710</v>
      </c>
      <c r="D3602" s="4">
        <v>10</v>
      </c>
      <c r="E3602" s="4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3">
        <f t="shared" si="336"/>
        <v>1.3</v>
      </c>
      <c r="P3602" s="5">
        <f t="shared" si="337"/>
        <v>3.25</v>
      </c>
      <c r="Q3602" s="3" t="str">
        <f t="shared" si="338"/>
        <v>theater</v>
      </c>
      <c r="R3602" t="str">
        <f t="shared" si="339"/>
        <v>plays</v>
      </c>
      <c r="S3602" s="13">
        <f t="shared" si="340"/>
        <v>42628.849120370374</v>
      </c>
      <c r="T3602" s="13">
        <f t="shared" si="341"/>
        <v>42656.849120370374</v>
      </c>
    </row>
    <row r="3603" spans="1:20" ht="48">
      <c r="A3603">
        <v>3601</v>
      </c>
      <c r="B3603" s="1" t="s">
        <v>3600</v>
      </c>
      <c r="C3603" s="1" t="s">
        <v>7711</v>
      </c>
      <c r="D3603" s="4">
        <v>2000</v>
      </c>
      <c r="E3603" s="4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3">
        <f t="shared" si="336"/>
        <v>1.0435000000000001</v>
      </c>
      <c r="P3603" s="5">
        <f t="shared" si="337"/>
        <v>39.377358490566039</v>
      </c>
      <c r="Q3603" s="3" t="str">
        <f t="shared" si="338"/>
        <v>theater</v>
      </c>
      <c r="R3603" t="str">
        <f t="shared" si="339"/>
        <v>plays</v>
      </c>
      <c r="S3603" s="13">
        <f t="shared" si="340"/>
        <v>41990.99863425926</v>
      </c>
      <c r="T3603" s="13">
        <f t="shared" si="341"/>
        <v>42020.99863425926</v>
      </c>
    </row>
    <row r="3604" spans="1:20" ht="48">
      <c r="A3604">
        <v>3602</v>
      </c>
      <c r="B3604" s="1" t="s">
        <v>3601</v>
      </c>
      <c r="C3604" s="1" t="s">
        <v>7712</v>
      </c>
      <c r="D3604" s="4">
        <v>4000</v>
      </c>
      <c r="E3604" s="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3">
        <f t="shared" si="336"/>
        <v>1.0004999999999999</v>
      </c>
      <c r="P3604" s="5">
        <f t="shared" si="337"/>
        <v>81.673469387755105</v>
      </c>
      <c r="Q3604" s="3" t="str">
        <f t="shared" si="338"/>
        <v>theater</v>
      </c>
      <c r="R3604" t="str">
        <f t="shared" si="339"/>
        <v>plays</v>
      </c>
      <c r="S3604" s="13">
        <f t="shared" si="340"/>
        <v>42447.894432870366</v>
      </c>
      <c r="T3604" s="13">
        <f t="shared" si="341"/>
        <v>42507.894432870366</v>
      </c>
    </row>
    <row r="3605" spans="1:20" ht="48">
      <c r="A3605">
        <v>3603</v>
      </c>
      <c r="B3605" s="1" t="s">
        <v>3602</v>
      </c>
      <c r="C3605" s="1" t="s">
        <v>7713</v>
      </c>
      <c r="D3605" s="4">
        <v>1500</v>
      </c>
      <c r="E3605" s="4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3">
        <f t="shared" si="336"/>
        <v>1.7066666666666668</v>
      </c>
      <c r="P3605" s="5">
        <f t="shared" si="337"/>
        <v>44.912280701754383</v>
      </c>
      <c r="Q3605" s="3" t="str">
        <f t="shared" si="338"/>
        <v>theater</v>
      </c>
      <c r="R3605" t="str">
        <f t="shared" si="339"/>
        <v>plays</v>
      </c>
      <c r="S3605" s="13">
        <f t="shared" si="340"/>
        <v>42283.864351851851</v>
      </c>
      <c r="T3605" s="13">
        <f t="shared" si="341"/>
        <v>42313.906018518523</v>
      </c>
    </row>
    <row r="3606" spans="1:20" ht="48">
      <c r="A3606">
        <v>3604</v>
      </c>
      <c r="B3606" s="1" t="s">
        <v>3603</v>
      </c>
      <c r="C3606" s="1" t="s">
        <v>7714</v>
      </c>
      <c r="D3606" s="4">
        <v>3000</v>
      </c>
      <c r="E3606" s="4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3">
        <f t="shared" si="336"/>
        <v>1.1283333333333334</v>
      </c>
      <c r="P3606" s="5">
        <f t="shared" si="337"/>
        <v>49.05797101449275</v>
      </c>
      <c r="Q3606" s="3" t="str">
        <f t="shared" si="338"/>
        <v>theater</v>
      </c>
      <c r="R3606" t="str">
        <f t="shared" si="339"/>
        <v>plays</v>
      </c>
      <c r="S3606" s="13">
        <f t="shared" si="340"/>
        <v>42483.015694444446</v>
      </c>
      <c r="T3606" s="13">
        <f t="shared" si="341"/>
        <v>42489.290972222225</v>
      </c>
    </row>
    <row r="3607" spans="1:20" ht="48">
      <c r="A3607">
        <v>3605</v>
      </c>
      <c r="B3607" s="1" t="s">
        <v>3604</v>
      </c>
      <c r="C3607" s="1" t="s">
        <v>7715</v>
      </c>
      <c r="D3607" s="4">
        <v>250</v>
      </c>
      <c r="E3607" s="4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3">
        <f t="shared" si="336"/>
        <v>1.84</v>
      </c>
      <c r="P3607" s="5">
        <f t="shared" si="337"/>
        <v>30.666666666666668</v>
      </c>
      <c r="Q3607" s="3" t="str">
        <f t="shared" si="338"/>
        <v>theater</v>
      </c>
      <c r="R3607" t="str">
        <f t="shared" si="339"/>
        <v>plays</v>
      </c>
      <c r="S3607" s="13">
        <f t="shared" si="340"/>
        <v>42383.793124999997</v>
      </c>
      <c r="T3607" s="13">
        <f t="shared" si="341"/>
        <v>42413.793124999997</v>
      </c>
    </row>
    <row r="3608" spans="1:20" ht="48">
      <c r="A3608">
        <v>3606</v>
      </c>
      <c r="B3608" s="1" t="s">
        <v>3605</v>
      </c>
      <c r="C3608" s="1" t="s">
        <v>7716</v>
      </c>
      <c r="D3608" s="4">
        <v>3000</v>
      </c>
      <c r="E3608" s="4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3">
        <f t="shared" si="336"/>
        <v>1.3026666666666666</v>
      </c>
      <c r="P3608" s="5">
        <f t="shared" si="337"/>
        <v>61.0625</v>
      </c>
      <c r="Q3608" s="3" t="str">
        <f t="shared" si="338"/>
        <v>theater</v>
      </c>
      <c r="R3608" t="str">
        <f t="shared" si="339"/>
        <v>plays</v>
      </c>
      <c r="S3608" s="13">
        <f t="shared" si="340"/>
        <v>42566.604826388888</v>
      </c>
      <c r="T3608" s="13">
        <f t="shared" si="341"/>
        <v>42596.604826388888</v>
      </c>
    </row>
    <row r="3609" spans="1:20" ht="32">
      <c r="A3609">
        <v>3607</v>
      </c>
      <c r="B3609" s="1" t="s">
        <v>3606</v>
      </c>
      <c r="C3609" s="1" t="s">
        <v>7717</v>
      </c>
      <c r="D3609" s="4">
        <v>550</v>
      </c>
      <c r="E3609" s="4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3">
        <f t="shared" si="336"/>
        <v>1.0545454545454545</v>
      </c>
      <c r="P3609" s="5">
        <f t="shared" si="337"/>
        <v>29</v>
      </c>
      <c r="Q3609" s="3" t="str">
        <f t="shared" si="338"/>
        <v>theater</v>
      </c>
      <c r="R3609" t="str">
        <f t="shared" si="339"/>
        <v>plays</v>
      </c>
      <c r="S3609" s="13">
        <f t="shared" si="340"/>
        <v>42338.963912037041</v>
      </c>
      <c r="T3609" s="13">
        <f t="shared" si="341"/>
        <v>42353</v>
      </c>
    </row>
    <row r="3610" spans="1:20" ht="48">
      <c r="A3610">
        <v>3608</v>
      </c>
      <c r="B3610" s="1" t="s">
        <v>3607</v>
      </c>
      <c r="C3610" s="1" t="s">
        <v>7718</v>
      </c>
      <c r="D3610" s="4">
        <v>800</v>
      </c>
      <c r="E3610" s="4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3">
        <f t="shared" si="336"/>
        <v>1</v>
      </c>
      <c r="P3610" s="5">
        <f t="shared" si="337"/>
        <v>29.62962962962963</v>
      </c>
      <c r="Q3610" s="3" t="str">
        <f t="shared" si="338"/>
        <v>theater</v>
      </c>
      <c r="R3610" t="str">
        <f t="shared" si="339"/>
        <v>plays</v>
      </c>
      <c r="S3610" s="13">
        <f t="shared" si="340"/>
        <v>42506.709375000006</v>
      </c>
      <c r="T3610" s="13">
        <f t="shared" si="341"/>
        <v>42538.583333333328</v>
      </c>
    </row>
    <row r="3611" spans="1:20" ht="48">
      <c r="A3611">
        <v>3609</v>
      </c>
      <c r="B3611" s="1" t="s">
        <v>3608</v>
      </c>
      <c r="C3611" s="1" t="s">
        <v>7719</v>
      </c>
      <c r="D3611" s="4">
        <v>1960</v>
      </c>
      <c r="E3611" s="4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3">
        <f t="shared" si="336"/>
        <v>1.5331632653061225</v>
      </c>
      <c r="P3611" s="5">
        <f t="shared" si="337"/>
        <v>143.0952380952381</v>
      </c>
      <c r="Q3611" s="3" t="str">
        <f t="shared" si="338"/>
        <v>theater</v>
      </c>
      <c r="R3611" t="str">
        <f t="shared" si="339"/>
        <v>plays</v>
      </c>
      <c r="S3611" s="13">
        <f t="shared" si="340"/>
        <v>42429.991724537031</v>
      </c>
      <c r="T3611" s="13">
        <f t="shared" si="341"/>
        <v>42459.950057870374</v>
      </c>
    </row>
    <row r="3612" spans="1:20" ht="48">
      <c r="A3612">
        <v>3610</v>
      </c>
      <c r="B3612" s="1" t="s">
        <v>3609</v>
      </c>
      <c r="C3612" s="1" t="s">
        <v>7720</v>
      </c>
      <c r="D3612" s="4">
        <v>1000</v>
      </c>
      <c r="E3612" s="4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3">
        <f t="shared" si="336"/>
        <v>1.623</v>
      </c>
      <c r="P3612" s="5">
        <f t="shared" si="337"/>
        <v>52.354838709677416</v>
      </c>
      <c r="Q3612" s="3" t="str">
        <f t="shared" si="338"/>
        <v>theater</v>
      </c>
      <c r="R3612" t="str">
        <f t="shared" si="339"/>
        <v>plays</v>
      </c>
      <c r="S3612" s="13">
        <f t="shared" si="340"/>
        <v>42203.432129629626</v>
      </c>
      <c r="T3612" s="13">
        <f t="shared" si="341"/>
        <v>42233.432129629626</v>
      </c>
    </row>
    <row r="3613" spans="1:20" ht="48">
      <c r="A3613">
        <v>3611</v>
      </c>
      <c r="B3613" s="1" t="s">
        <v>3610</v>
      </c>
      <c r="C3613" s="1" t="s">
        <v>7721</v>
      </c>
      <c r="D3613" s="4">
        <v>2500</v>
      </c>
      <c r="E3613" s="4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3">
        <f t="shared" si="336"/>
        <v>1.36</v>
      </c>
      <c r="P3613" s="5">
        <f t="shared" si="337"/>
        <v>66.666666666666671</v>
      </c>
      <c r="Q3613" s="3" t="str">
        <f t="shared" si="338"/>
        <v>theater</v>
      </c>
      <c r="R3613" t="str">
        <f t="shared" si="339"/>
        <v>plays</v>
      </c>
      <c r="S3613" s="13">
        <f t="shared" si="340"/>
        <v>42072.370381944449</v>
      </c>
      <c r="T3613" s="13">
        <f t="shared" si="341"/>
        <v>42102.370381944449</v>
      </c>
    </row>
    <row r="3614" spans="1:20" ht="48">
      <c r="A3614">
        <v>3612</v>
      </c>
      <c r="B3614" s="1" t="s">
        <v>3611</v>
      </c>
      <c r="C3614" s="1" t="s">
        <v>7722</v>
      </c>
      <c r="D3614" s="4">
        <v>5000</v>
      </c>
      <c r="E3614" s="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3">
        <f t="shared" si="336"/>
        <v>1.444</v>
      </c>
      <c r="P3614" s="5">
        <f t="shared" si="337"/>
        <v>126.66666666666667</v>
      </c>
      <c r="Q3614" s="3" t="str">
        <f t="shared" si="338"/>
        <v>theater</v>
      </c>
      <c r="R3614" t="str">
        <f t="shared" si="339"/>
        <v>plays</v>
      </c>
      <c r="S3614" s="13">
        <f t="shared" si="340"/>
        <v>41789.726979166669</v>
      </c>
      <c r="T3614" s="13">
        <f t="shared" si="341"/>
        <v>41799.726979166669</v>
      </c>
    </row>
    <row r="3615" spans="1:20" ht="32">
      <c r="A3615">
        <v>3613</v>
      </c>
      <c r="B3615" s="1" t="s">
        <v>3612</v>
      </c>
      <c r="C3615" s="1" t="s">
        <v>7723</v>
      </c>
      <c r="D3615" s="4">
        <v>1250</v>
      </c>
      <c r="E3615" s="4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3">
        <f t="shared" si="336"/>
        <v>1</v>
      </c>
      <c r="P3615" s="5">
        <f t="shared" si="337"/>
        <v>62.5</v>
      </c>
      <c r="Q3615" s="3" t="str">
        <f t="shared" si="338"/>
        <v>theater</v>
      </c>
      <c r="R3615" t="str">
        <f t="shared" si="339"/>
        <v>plays</v>
      </c>
      <c r="S3615" s="13">
        <f t="shared" si="340"/>
        <v>41788.58997685185</v>
      </c>
      <c r="T3615" s="13">
        <f t="shared" si="341"/>
        <v>41818.58997685185</v>
      </c>
    </row>
    <row r="3616" spans="1:20" ht="48">
      <c r="A3616">
        <v>3614</v>
      </c>
      <c r="B3616" s="1" t="s">
        <v>3439</v>
      </c>
      <c r="C3616" s="1" t="s">
        <v>7724</v>
      </c>
      <c r="D3616" s="4">
        <v>2500</v>
      </c>
      <c r="E3616" s="4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3">
        <f t="shared" si="336"/>
        <v>1.008</v>
      </c>
      <c r="P3616" s="5">
        <f t="shared" si="337"/>
        <v>35.492957746478872</v>
      </c>
      <c r="Q3616" s="3" t="str">
        <f t="shared" si="338"/>
        <v>theater</v>
      </c>
      <c r="R3616" t="str">
        <f t="shared" si="339"/>
        <v>plays</v>
      </c>
      <c r="S3616" s="13">
        <f t="shared" si="340"/>
        <v>42144.041851851856</v>
      </c>
      <c r="T3616" s="13">
        <f t="shared" si="341"/>
        <v>42174.041851851856</v>
      </c>
    </row>
    <row r="3617" spans="1:20" ht="48">
      <c r="A3617">
        <v>3615</v>
      </c>
      <c r="B3617" s="1" t="s">
        <v>3613</v>
      </c>
      <c r="C3617" s="1" t="s">
        <v>7725</v>
      </c>
      <c r="D3617" s="4">
        <v>2500</v>
      </c>
      <c r="E3617" s="4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3">
        <f t="shared" si="336"/>
        <v>1.0680000000000001</v>
      </c>
      <c r="P3617" s="5">
        <f t="shared" si="337"/>
        <v>37.083333333333336</v>
      </c>
      <c r="Q3617" s="3" t="str">
        <f t="shared" si="338"/>
        <v>theater</v>
      </c>
      <c r="R3617" t="str">
        <f t="shared" si="339"/>
        <v>plays</v>
      </c>
      <c r="S3617" s="13">
        <f t="shared" si="340"/>
        <v>42318.593703703707</v>
      </c>
      <c r="T3617" s="13">
        <f t="shared" si="341"/>
        <v>42348.593703703707</v>
      </c>
    </row>
    <row r="3618" spans="1:20" ht="48">
      <c r="A3618">
        <v>3616</v>
      </c>
      <c r="B3618" s="1" t="s">
        <v>3614</v>
      </c>
      <c r="C3618" s="1" t="s">
        <v>7726</v>
      </c>
      <c r="D3618" s="4">
        <v>2500</v>
      </c>
      <c r="E3618" s="4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3">
        <f t="shared" si="336"/>
        <v>1.248</v>
      </c>
      <c r="P3618" s="5">
        <f t="shared" si="337"/>
        <v>69.333333333333329</v>
      </c>
      <c r="Q3618" s="3" t="str">
        <f t="shared" si="338"/>
        <v>theater</v>
      </c>
      <c r="R3618" t="str">
        <f t="shared" si="339"/>
        <v>plays</v>
      </c>
      <c r="S3618" s="13">
        <f t="shared" si="340"/>
        <v>42052.949814814812</v>
      </c>
      <c r="T3618" s="13">
        <f t="shared" si="341"/>
        <v>42082.908148148148</v>
      </c>
    </row>
    <row r="3619" spans="1:20" ht="48">
      <c r="A3619">
        <v>3617</v>
      </c>
      <c r="B3619" s="1" t="s">
        <v>3615</v>
      </c>
      <c r="C3619" s="1" t="s">
        <v>7727</v>
      </c>
      <c r="D3619" s="4">
        <v>740</v>
      </c>
      <c r="E3619" s="4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3">
        <f t="shared" si="336"/>
        <v>1.1891891891891893</v>
      </c>
      <c r="P3619" s="5">
        <f t="shared" si="337"/>
        <v>17.254901960784313</v>
      </c>
      <c r="Q3619" s="3" t="str">
        <f t="shared" si="338"/>
        <v>theater</v>
      </c>
      <c r="R3619" t="str">
        <f t="shared" si="339"/>
        <v>plays</v>
      </c>
      <c r="S3619" s="13">
        <f t="shared" si="340"/>
        <v>42779.610289351855</v>
      </c>
      <c r="T3619" s="13">
        <f t="shared" si="341"/>
        <v>42794</v>
      </c>
    </row>
    <row r="3620" spans="1:20" ht="48">
      <c r="A3620">
        <v>3618</v>
      </c>
      <c r="B3620" s="1" t="s">
        <v>3616</v>
      </c>
      <c r="C3620" s="1" t="s">
        <v>7728</v>
      </c>
      <c r="D3620" s="4">
        <v>2000</v>
      </c>
      <c r="E3620" s="4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3">
        <f t="shared" si="336"/>
        <v>1.01</v>
      </c>
      <c r="P3620" s="5">
        <f t="shared" si="337"/>
        <v>36.071428571428569</v>
      </c>
      <c r="Q3620" s="3" t="str">
        <f t="shared" si="338"/>
        <v>theater</v>
      </c>
      <c r="R3620" t="str">
        <f t="shared" si="339"/>
        <v>plays</v>
      </c>
      <c r="S3620" s="13">
        <f t="shared" si="340"/>
        <v>42128.627893518518</v>
      </c>
      <c r="T3620" s="13">
        <f t="shared" si="341"/>
        <v>42158.627893518518</v>
      </c>
    </row>
    <row r="3621" spans="1:20" ht="48">
      <c r="A3621">
        <v>3619</v>
      </c>
      <c r="B3621" s="1" t="s">
        <v>3617</v>
      </c>
      <c r="C3621" s="1" t="s">
        <v>7729</v>
      </c>
      <c r="D3621" s="4">
        <v>1000</v>
      </c>
      <c r="E3621" s="4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3">
        <f t="shared" si="336"/>
        <v>1.1299999999999999</v>
      </c>
      <c r="P3621" s="5">
        <f t="shared" si="337"/>
        <v>66.470588235294116</v>
      </c>
      <c r="Q3621" s="3" t="str">
        <f t="shared" si="338"/>
        <v>theater</v>
      </c>
      <c r="R3621" t="str">
        <f t="shared" si="339"/>
        <v>plays</v>
      </c>
      <c r="S3621" s="13">
        <f t="shared" si="340"/>
        <v>42661.132245370376</v>
      </c>
      <c r="T3621" s="13">
        <f t="shared" si="341"/>
        <v>42693.916666666672</v>
      </c>
    </row>
    <row r="3622" spans="1:20" ht="48">
      <c r="A3622">
        <v>3620</v>
      </c>
      <c r="B3622" s="1" t="s">
        <v>3618</v>
      </c>
      <c r="C3622" s="1" t="s">
        <v>7730</v>
      </c>
      <c r="D3622" s="4">
        <v>10500</v>
      </c>
      <c r="E3622" s="4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3">
        <f t="shared" si="336"/>
        <v>1.0519047619047619</v>
      </c>
      <c r="P3622" s="5">
        <f t="shared" si="337"/>
        <v>56.065989847715734</v>
      </c>
      <c r="Q3622" s="3" t="str">
        <f t="shared" si="338"/>
        <v>theater</v>
      </c>
      <c r="R3622" t="str">
        <f t="shared" si="339"/>
        <v>plays</v>
      </c>
      <c r="S3622" s="13">
        <f t="shared" si="340"/>
        <v>42037.938206018516</v>
      </c>
      <c r="T3622" s="13">
        <f t="shared" si="341"/>
        <v>42068.166666666672</v>
      </c>
    </row>
    <row r="3623" spans="1:20" ht="48">
      <c r="A3623">
        <v>3621</v>
      </c>
      <c r="B3623" s="1" t="s">
        <v>3619</v>
      </c>
      <c r="C3623" s="1" t="s">
        <v>7731</v>
      </c>
      <c r="D3623" s="4">
        <v>3000</v>
      </c>
      <c r="E3623" s="4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3">
        <f t="shared" si="336"/>
        <v>1.0973333333333333</v>
      </c>
      <c r="P3623" s="5">
        <f t="shared" si="337"/>
        <v>47.028571428571432</v>
      </c>
      <c r="Q3623" s="3" t="str">
        <f t="shared" si="338"/>
        <v>theater</v>
      </c>
      <c r="R3623" t="str">
        <f t="shared" si="339"/>
        <v>plays</v>
      </c>
      <c r="S3623" s="13">
        <f t="shared" si="340"/>
        <v>42619.935694444444</v>
      </c>
      <c r="T3623" s="13">
        <f t="shared" si="341"/>
        <v>42643.875</v>
      </c>
    </row>
    <row r="3624" spans="1:20" ht="32">
      <c r="A3624">
        <v>3622</v>
      </c>
      <c r="B3624" s="1" t="s">
        <v>3620</v>
      </c>
      <c r="C3624" s="1" t="s">
        <v>7732</v>
      </c>
      <c r="D3624" s="4">
        <v>1000</v>
      </c>
      <c r="E3624" s="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3">
        <f t="shared" si="336"/>
        <v>1.00099</v>
      </c>
      <c r="P3624" s="5">
        <f t="shared" si="337"/>
        <v>47.666190476190479</v>
      </c>
      <c r="Q3624" s="3" t="str">
        <f t="shared" si="338"/>
        <v>theater</v>
      </c>
      <c r="R3624" t="str">
        <f t="shared" si="339"/>
        <v>plays</v>
      </c>
      <c r="S3624" s="13">
        <f t="shared" si="340"/>
        <v>41877.221886574072</v>
      </c>
      <c r="T3624" s="13">
        <f t="shared" si="341"/>
        <v>41910.140972222223</v>
      </c>
    </row>
    <row r="3625" spans="1:20" ht="32">
      <c r="A3625">
        <v>3623</v>
      </c>
      <c r="B3625" s="1" t="s">
        <v>3621</v>
      </c>
      <c r="C3625" s="1" t="s">
        <v>7733</v>
      </c>
      <c r="D3625" s="4">
        <v>2500</v>
      </c>
      <c r="E3625" s="4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3">
        <f t="shared" si="336"/>
        <v>1.2</v>
      </c>
      <c r="P3625" s="5">
        <f t="shared" si="337"/>
        <v>88.235294117647058</v>
      </c>
      <c r="Q3625" s="3" t="str">
        <f t="shared" si="338"/>
        <v>theater</v>
      </c>
      <c r="R3625" t="str">
        <f t="shared" si="339"/>
        <v>plays</v>
      </c>
      <c r="S3625" s="13">
        <f t="shared" si="340"/>
        <v>41828.736921296295</v>
      </c>
      <c r="T3625" s="13">
        <f t="shared" si="341"/>
        <v>41846.291666666664</v>
      </c>
    </row>
    <row r="3626" spans="1:20" ht="80">
      <c r="A3626">
        <v>3624</v>
      </c>
      <c r="B3626" s="1" t="s">
        <v>3622</v>
      </c>
      <c r="C3626" s="1" t="s">
        <v>7734</v>
      </c>
      <c r="D3626" s="4">
        <v>3000</v>
      </c>
      <c r="E3626" s="4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3">
        <f t="shared" si="336"/>
        <v>1.0493333333333332</v>
      </c>
      <c r="P3626" s="5">
        <f t="shared" si="337"/>
        <v>80.717948717948715</v>
      </c>
      <c r="Q3626" s="3" t="str">
        <f t="shared" si="338"/>
        <v>theater</v>
      </c>
      <c r="R3626" t="str">
        <f t="shared" si="339"/>
        <v>plays</v>
      </c>
      <c r="S3626" s="13">
        <f t="shared" si="340"/>
        <v>42545.774189814809</v>
      </c>
      <c r="T3626" s="13">
        <f t="shared" si="341"/>
        <v>42605.774189814809</v>
      </c>
    </row>
    <row r="3627" spans="1:20" ht="48">
      <c r="A3627">
        <v>3625</v>
      </c>
      <c r="B3627" s="1" t="s">
        <v>3623</v>
      </c>
      <c r="C3627" s="1" t="s">
        <v>7735</v>
      </c>
      <c r="D3627" s="4">
        <v>3000</v>
      </c>
      <c r="E3627" s="4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3">
        <f t="shared" si="336"/>
        <v>1.0266666666666666</v>
      </c>
      <c r="P3627" s="5">
        <f t="shared" si="337"/>
        <v>39.487179487179489</v>
      </c>
      <c r="Q3627" s="3" t="str">
        <f t="shared" si="338"/>
        <v>theater</v>
      </c>
      <c r="R3627" t="str">
        <f t="shared" si="339"/>
        <v>plays</v>
      </c>
      <c r="S3627" s="13">
        <f t="shared" si="340"/>
        <v>42157.652511574073</v>
      </c>
      <c r="T3627" s="13">
        <f t="shared" si="341"/>
        <v>42187.652511574073</v>
      </c>
    </row>
    <row r="3628" spans="1:20" ht="48">
      <c r="A3628">
        <v>3626</v>
      </c>
      <c r="B3628" s="1" t="s">
        <v>3624</v>
      </c>
      <c r="C3628" s="1" t="s">
        <v>7736</v>
      </c>
      <c r="D3628" s="4">
        <v>4000</v>
      </c>
      <c r="E3628" s="4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3">
        <f t="shared" si="336"/>
        <v>1.0182500000000001</v>
      </c>
      <c r="P3628" s="5">
        <f t="shared" si="337"/>
        <v>84.854166666666671</v>
      </c>
      <c r="Q3628" s="3" t="str">
        <f t="shared" si="338"/>
        <v>theater</v>
      </c>
      <c r="R3628" t="str">
        <f t="shared" si="339"/>
        <v>plays</v>
      </c>
      <c r="S3628" s="13">
        <f t="shared" si="340"/>
        <v>41846.667326388888</v>
      </c>
      <c r="T3628" s="13">
        <f t="shared" si="341"/>
        <v>41867.667326388888</v>
      </c>
    </row>
    <row r="3629" spans="1:20" ht="48">
      <c r="A3629">
        <v>3627</v>
      </c>
      <c r="B3629" s="1" t="s">
        <v>3625</v>
      </c>
      <c r="C3629" s="1" t="s">
        <v>7737</v>
      </c>
      <c r="D3629" s="4">
        <v>2000</v>
      </c>
      <c r="E3629" s="4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3">
        <f t="shared" si="336"/>
        <v>1</v>
      </c>
      <c r="P3629" s="5">
        <f t="shared" si="337"/>
        <v>68.965517241379317</v>
      </c>
      <c r="Q3629" s="3" t="str">
        <f t="shared" si="338"/>
        <v>theater</v>
      </c>
      <c r="R3629" t="str">
        <f t="shared" si="339"/>
        <v>plays</v>
      </c>
      <c r="S3629" s="13">
        <f t="shared" si="340"/>
        <v>42460.741747685184</v>
      </c>
      <c r="T3629" s="13">
        <f t="shared" si="341"/>
        <v>42511.165972222225</v>
      </c>
    </row>
    <row r="3630" spans="1:20" ht="48">
      <c r="A3630">
        <v>3628</v>
      </c>
      <c r="B3630" s="1" t="s">
        <v>3626</v>
      </c>
      <c r="C3630" s="1" t="s">
        <v>7738</v>
      </c>
      <c r="D3630" s="4">
        <v>100000</v>
      </c>
      <c r="E3630" s="4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3">
        <f t="shared" si="336"/>
        <v>0</v>
      </c>
      <c r="P3630" s="5" t="e">
        <f t="shared" si="337"/>
        <v>#DIV/0!</v>
      </c>
      <c r="Q3630" s="3" t="str">
        <f t="shared" si="338"/>
        <v>theater</v>
      </c>
      <c r="R3630" t="str">
        <f t="shared" si="339"/>
        <v>musical</v>
      </c>
      <c r="S3630" s="13">
        <f t="shared" si="340"/>
        <v>42291.833287037036</v>
      </c>
      <c r="T3630" s="13">
        <f t="shared" si="341"/>
        <v>42351.874953703707</v>
      </c>
    </row>
    <row r="3631" spans="1:20" ht="48">
      <c r="A3631">
        <v>3629</v>
      </c>
      <c r="B3631" s="1" t="s">
        <v>3627</v>
      </c>
      <c r="C3631" s="1" t="s">
        <v>7739</v>
      </c>
      <c r="D3631" s="4">
        <v>1000000</v>
      </c>
      <c r="E3631" s="4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3">
        <f t="shared" si="336"/>
        <v>1.9999999999999999E-6</v>
      </c>
      <c r="P3631" s="5">
        <f t="shared" si="337"/>
        <v>1</v>
      </c>
      <c r="Q3631" s="3" t="str">
        <f t="shared" si="338"/>
        <v>theater</v>
      </c>
      <c r="R3631" t="str">
        <f t="shared" si="339"/>
        <v>musical</v>
      </c>
      <c r="S3631" s="13">
        <f t="shared" si="340"/>
        <v>42437.094490740739</v>
      </c>
      <c r="T3631" s="13">
        <f t="shared" si="341"/>
        <v>42495.708333333328</v>
      </c>
    </row>
    <row r="3632" spans="1:20" ht="48">
      <c r="A3632">
        <v>3630</v>
      </c>
      <c r="B3632" s="1" t="s">
        <v>3628</v>
      </c>
      <c r="C3632" s="1" t="s">
        <v>7740</v>
      </c>
      <c r="D3632" s="4">
        <v>3000</v>
      </c>
      <c r="E3632" s="4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3">
        <f t="shared" si="336"/>
        <v>3.3333333333333332E-4</v>
      </c>
      <c r="P3632" s="5">
        <f t="shared" si="337"/>
        <v>1</v>
      </c>
      <c r="Q3632" s="3" t="str">
        <f t="shared" si="338"/>
        <v>theater</v>
      </c>
      <c r="R3632" t="str">
        <f t="shared" si="339"/>
        <v>musical</v>
      </c>
      <c r="S3632" s="13">
        <f t="shared" si="340"/>
        <v>41942.84710648148</v>
      </c>
      <c r="T3632" s="13">
        <f t="shared" si="341"/>
        <v>41972.888773148152</v>
      </c>
    </row>
    <row r="3633" spans="1:20" ht="48">
      <c r="A3633">
        <v>3631</v>
      </c>
      <c r="B3633" s="1" t="s">
        <v>3629</v>
      </c>
      <c r="C3633" s="1" t="s">
        <v>7741</v>
      </c>
      <c r="D3633" s="4">
        <v>17100</v>
      </c>
      <c r="E3633" s="4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3">
        <f t="shared" si="336"/>
        <v>0.51023391812865493</v>
      </c>
      <c r="P3633" s="5">
        <f t="shared" si="337"/>
        <v>147.88135593220338</v>
      </c>
      <c r="Q3633" s="3" t="str">
        <f t="shared" si="338"/>
        <v>theater</v>
      </c>
      <c r="R3633" t="str">
        <f t="shared" si="339"/>
        <v>musical</v>
      </c>
      <c r="S3633" s="13">
        <f t="shared" si="340"/>
        <v>41880.753437499996</v>
      </c>
      <c r="T3633" s="13">
        <f t="shared" si="341"/>
        <v>41905.165972222225</v>
      </c>
    </row>
    <row r="3634" spans="1:20" ht="48">
      <c r="A3634">
        <v>3632</v>
      </c>
      <c r="B3634" s="1" t="s">
        <v>3630</v>
      </c>
      <c r="C3634" s="1" t="s">
        <v>7742</v>
      </c>
      <c r="D3634" s="4">
        <v>500</v>
      </c>
      <c r="E3634" s="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3">
        <f t="shared" si="336"/>
        <v>0.2</v>
      </c>
      <c r="P3634" s="5">
        <f t="shared" si="337"/>
        <v>100</v>
      </c>
      <c r="Q3634" s="3" t="str">
        <f t="shared" si="338"/>
        <v>theater</v>
      </c>
      <c r="R3634" t="str">
        <f t="shared" si="339"/>
        <v>musical</v>
      </c>
      <c r="S3634" s="13">
        <f t="shared" si="340"/>
        <v>41946.936909722222</v>
      </c>
      <c r="T3634" s="13">
        <f t="shared" si="341"/>
        <v>41966.936909722222</v>
      </c>
    </row>
    <row r="3635" spans="1:20" ht="48">
      <c r="A3635">
        <v>3633</v>
      </c>
      <c r="B3635" s="1" t="s">
        <v>3631</v>
      </c>
      <c r="C3635" s="1" t="s">
        <v>7743</v>
      </c>
      <c r="D3635" s="4">
        <v>5000</v>
      </c>
      <c r="E3635" s="4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3">
        <f t="shared" si="336"/>
        <v>0.35239999999999999</v>
      </c>
      <c r="P3635" s="5">
        <f t="shared" si="337"/>
        <v>56.838709677419352</v>
      </c>
      <c r="Q3635" s="3" t="str">
        <f t="shared" si="338"/>
        <v>theater</v>
      </c>
      <c r="R3635" t="str">
        <f t="shared" si="339"/>
        <v>musical</v>
      </c>
      <c r="S3635" s="13">
        <f t="shared" si="340"/>
        <v>42649.623460648145</v>
      </c>
      <c r="T3635" s="13">
        <f t="shared" si="341"/>
        <v>42693.041666666672</v>
      </c>
    </row>
    <row r="3636" spans="1:20" ht="48">
      <c r="A3636">
        <v>3634</v>
      </c>
      <c r="B3636" s="1" t="s">
        <v>3632</v>
      </c>
      <c r="C3636" s="1" t="s">
        <v>7744</v>
      </c>
      <c r="D3636" s="4">
        <v>75000</v>
      </c>
      <c r="E3636" s="4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3">
        <f t="shared" si="336"/>
        <v>4.2466666666666666E-2</v>
      </c>
      <c r="P3636" s="5">
        <f t="shared" si="337"/>
        <v>176.94444444444446</v>
      </c>
      <c r="Q3636" s="3" t="str">
        <f t="shared" si="338"/>
        <v>theater</v>
      </c>
      <c r="R3636" t="str">
        <f t="shared" si="339"/>
        <v>musical</v>
      </c>
      <c r="S3636" s="13">
        <f t="shared" si="340"/>
        <v>42701.166365740741</v>
      </c>
      <c r="T3636" s="13">
        <f t="shared" si="341"/>
        <v>42749.165972222225</v>
      </c>
    </row>
    <row r="3637" spans="1:20" ht="32">
      <c r="A3637">
        <v>3635</v>
      </c>
      <c r="B3637" s="1" t="s">
        <v>3633</v>
      </c>
      <c r="C3637" s="1" t="s">
        <v>7745</v>
      </c>
      <c r="D3637" s="4">
        <v>3500</v>
      </c>
      <c r="E3637" s="4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3">
        <f t="shared" si="336"/>
        <v>0.36457142857142855</v>
      </c>
      <c r="P3637" s="5">
        <f t="shared" si="337"/>
        <v>127.6</v>
      </c>
      <c r="Q3637" s="3" t="str">
        <f t="shared" si="338"/>
        <v>theater</v>
      </c>
      <c r="R3637" t="str">
        <f t="shared" si="339"/>
        <v>musical</v>
      </c>
      <c r="S3637" s="13">
        <f t="shared" si="340"/>
        <v>42450.88282407407</v>
      </c>
      <c r="T3637" s="13">
        <f t="shared" si="341"/>
        <v>42480.88282407407</v>
      </c>
    </row>
    <row r="3638" spans="1:20" ht="48">
      <c r="A3638">
        <v>3636</v>
      </c>
      <c r="B3638" s="1" t="s">
        <v>3634</v>
      </c>
      <c r="C3638" s="1" t="s">
        <v>7746</v>
      </c>
      <c r="D3638" s="4">
        <v>150000</v>
      </c>
      <c r="E3638" s="4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3">
        <f t="shared" si="336"/>
        <v>0</v>
      </c>
      <c r="P3638" s="5" t="e">
        <f t="shared" si="337"/>
        <v>#DIV/0!</v>
      </c>
      <c r="Q3638" s="3" t="str">
        <f t="shared" si="338"/>
        <v>theater</v>
      </c>
      <c r="R3638" t="str">
        <f t="shared" si="339"/>
        <v>musical</v>
      </c>
      <c r="S3638" s="13">
        <f t="shared" si="340"/>
        <v>42226.694780092599</v>
      </c>
      <c r="T3638" s="13">
        <f t="shared" si="341"/>
        <v>42261.694780092599</v>
      </c>
    </row>
    <row r="3639" spans="1:20" ht="64">
      <c r="A3639">
        <v>3637</v>
      </c>
      <c r="B3639" s="1" t="s">
        <v>3635</v>
      </c>
      <c r="C3639" s="1" t="s">
        <v>7747</v>
      </c>
      <c r="D3639" s="4">
        <v>3000</v>
      </c>
      <c r="E3639" s="4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3">
        <f t="shared" si="336"/>
        <v>0.30866666666666664</v>
      </c>
      <c r="P3639" s="5">
        <f t="shared" si="337"/>
        <v>66.142857142857139</v>
      </c>
      <c r="Q3639" s="3" t="str">
        <f t="shared" si="338"/>
        <v>theater</v>
      </c>
      <c r="R3639" t="str">
        <f t="shared" si="339"/>
        <v>musical</v>
      </c>
      <c r="S3639" s="13">
        <f t="shared" si="340"/>
        <v>41975.700636574074</v>
      </c>
      <c r="T3639" s="13">
        <f t="shared" si="341"/>
        <v>42005.700636574074</v>
      </c>
    </row>
    <row r="3640" spans="1:20" ht="32">
      <c r="A3640">
        <v>3638</v>
      </c>
      <c r="B3640" s="1" t="s">
        <v>3636</v>
      </c>
      <c r="C3640" s="1" t="s">
        <v>7748</v>
      </c>
      <c r="D3640" s="4">
        <v>3300</v>
      </c>
      <c r="E3640" s="4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3">
        <f t="shared" si="336"/>
        <v>6.545454545454546E-2</v>
      </c>
      <c r="P3640" s="5">
        <f t="shared" si="337"/>
        <v>108</v>
      </c>
      <c r="Q3640" s="3" t="str">
        <f t="shared" si="338"/>
        <v>theater</v>
      </c>
      <c r="R3640" t="str">
        <f t="shared" si="339"/>
        <v>musical</v>
      </c>
      <c r="S3640" s="13">
        <f t="shared" si="340"/>
        <v>42053.672824074078</v>
      </c>
      <c r="T3640" s="13">
        <f t="shared" si="341"/>
        <v>42113.631157407406</v>
      </c>
    </row>
    <row r="3641" spans="1:20" ht="48">
      <c r="A3641">
        <v>3639</v>
      </c>
      <c r="B3641" s="1" t="s">
        <v>3637</v>
      </c>
      <c r="C3641" s="1" t="s">
        <v>7749</v>
      </c>
      <c r="D3641" s="4">
        <v>25000</v>
      </c>
      <c r="E3641" s="4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3">
        <f t="shared" si="336"/>
        <v>4.0000000000000003E-5</v>
      </c>
      <c r="P3641" s="5">
        <f t="shared" si="337"/>
        <v>1</v>
      </c>
      <c r="Q3641" s="3" t="str">
        <f t="shared" si="338"/>
        <v>theater</v>
      </c>
      <c r="R3641" t="str">
        <f t="shared" si="339"/>
        <v>musical</v>
      </c>
      <c r="S3641" s="13">
        <f t="shared" si="340"/>
        <v>42590.677152777775</v>
      </c>
      <c r="T3641" s="13">
        <f t="shared" si="341"/>
        <v>42650.632638888885</v>
      </c>
    </row>
    <row r="3642" spans="1:20" ht="80">
      <c r="A3642">
        <v>3640</v>
      </c>
      <c r="B3642" s="1" t="s">
        <v>3638</v>
      </c>
      <c r="C3642" s="1" t="s">
        <v>7750</v>
      </c>
      <c r="D3642" s="4">
        <v>1000</v>
      </c>
      <c r="E3642" s="4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3">
        <f t="shared" si="336"/>
        <v>5.5E-2</v>
      </c>
      <c r="P3642" s="5">
        <f t="shared" si="337"/>
        <v>18.333333333333332</v>
      </c>
      <c r="Q3642" s="3" t="str">
        <f t="shared" si="338"/>
        <v>theater</v>
      </c>
      <c r="R3642" t="str">
        <f t="shared" si="339"/>
        <v>musical</v>
      </c>
      <c r="S3642" s="13">
        <f t="shared" si="340"/>
        <v>42104.781597222223</v>
      </c>
      <c r="T3642" s="13">
        <f t="shared" si="341"/>
        <v>42134.781597222223</v>
      </c>
    </row>
    <row r="3643" spans="1:20" ht="48">
      <c r="A3643">
        <v>3641</v>
      </c>
      <c r="B3643" s="1" t="s">
        <v>3639</v>
      </c>
      <c r="C3643" s="1" t="s">
        <v>7751</v>
      </c>
      <c r="D3643" s="4">
        <v>3000</v>
      </c>
      <c r="E3643" s="4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3">
        <f t="shared" si="336"/>
        <v>0</v>
      </c>
      <c r="P3643" s="5" t="e">
        <f t="shared" si="337"/>
        <v>#DIV/0!</v>
      </c>
      <c r="Q3643" s="3" t="str">
        <f t="shared" si="338"/>
        <v>theater</v>
      </c>
      <c r="R3643" t="str">
        <f t="shared" si="339"/>
        <v>musical</v>
      </c>
      <c r="S3643" s="13">
        <f t="shared" si="340"/>
        <v>41899.627071759263</v>
      </c>
      <c r="T3643" s="13">
        <f t="shared" si="341"/>
        <v>41917.208333333336</v>
      </c>
    </row>
    <row r="3644" spans="1:20" ht="64">
      <c r="A3644">
        <v>3642</v>
      </c>
      <c r="B3644" s="1" t="s">
        <v>3640</v>
      </c>
      <c r="C3644" s="1" t="s">
        <v>7752</v>
      </c>
      <c r="D3644" s="4">
        <v>700</v>
      </c>
      <c r="E3644" s="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3">
        <f t="shared" si="336"/>
        <v>2.1428571428571429E-2</v>
      </c>
      <c r="P3644" s="5">
        <f t="shared" si="337"/>
        <v>7.5</v>
      </c>
      <c r="Q3644" s="3" t="str">
        <f t="shared" si="338"/>
        <v>theater</v>
      </c>
      <c r="R3644" t="str">
        <f t="shared" si="339"/>
        <v>musical</v>
      </c>
      <c r="S3644" s="13">
        <f t="shared" si="340"/>
        <v>42297.816284722227</v>
      </c>
      <c r="T3644" s="13">
        <f t="shared" si="341"/>
        <v>42338.708333333328</v>
      </c>
    </row>
    <row r="3645" spans="1:20" ht="48">
      <c r="A3645">
        <v>3643</v>
      </c>
      <c r="B3645" s="1" t="s">
        <v>3641</v>
      </c>
      <c r="C3645" s="1" t="s">
        <v>7753</v>
      </c>
      <c r="D3645" s="4">
        <v>25000</v>
      </c>
      <c r="E3645" s="4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3">
        <f t="shared" si="336"/>
        <v>0</v>
      </c>
      <c r="P3645" s="5" t="e">
        <f t="shared" si="337"/>
        <v>#DIV/0!</v>
      </c>
      <c r="Q3645" s="3" t="str">
        <f t="shared" si="338"/>
        <v>theater</v>
      </c>
      <c r="R3645" t="str">
        <f t="shared" si="339"/>
        <v>musical</v>
      </c>
      <c r="S3645" s="13">
        <f t="shared" si="340"/>
        <v>42285.143969907411</v>
      </c>
      <c r="T3645" s="13">
        <f t="shared" si="341"/>
        <v>42325.185636574075</v>
      </c>
    </row>
    <row r="3646" spans="1:20" ht="48">
      <c r="A3646">
        <v>3644</v>
      </c>
      <c r="B3646" s="1" t="s">
        <v>3642</v>
      </c>
      <c r="C3646" s="1" t="s">
        <v>7754</v>
      </c>
      <c r="D3646" s="4">
        <v>5000</v>
      </c>
      <c r="E3646" s="4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3">
        <f t="shared" si="336"/>
        <v>0.16420000000000001</v>
      </c>
      <c r="P3646" s="5">
        <f t="shared" si="337"/>
        <v>68.416666666666671</v>
      </c>
      <c r="Q3646" s="3" t="str">
        <f t="shared" si="338"/>
        <v>theater</v>
      </c>
      <c r="R3646" t="str">
        <f t="shared" si="339"/>
        <v>musical</v>
      </c>
      <c r="S3646" s="13">
        <f t="shared" si="340"/>
        <v>42409.241747685184</v>
      </c>
      <c r="T3646" s="13">
        <f t="shared" si="341"/>
        <v>42437.207638888889</v>
      </c>
    </row>
    <row r="3647" spans="1:20" ht="48">
      <c r="A3647">
        <v>3645</v>
      </c>
      <c r="B3647" s="1" t="s">
        <v>3643</v>
      </c>
      <c r="C3647" s="1" t="s">
        <v>7755</v>
      </c>
      <c r="D3647" s="4">
        <v>1000</v>
      </c>
      <c r="E3647" s="4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3">
        <f t="shared" si="336"/>
        <v>1E-3</v>
      </c>
      <c r="P3647" s="5">
        <f t="shared" si="337"/>
        <v>1</v>
      </c>
      <c r="Q3647" s="3" t="str">
        <f t="shared" si="338"/>
        <v>theater</v>
      </c>
      <c r="R3647" t="str">
        <f t="shared" si="339"/>
        <v>musical</v>
      </c>
      <c r="S3647" s="13">
        <f t="shared" si="340"/>
        <v>42665.970347222217</v>
      </c>
      <c r="T3647" s="13">
        <f t="shared" si="341"/>
        <v>42696.012013888889</v>
      </c>
    </row>
    <row r="3648" spans="1:20" ht="48">
      <c r="A3648">
        <v>3646</v>
      </c>
      <c r="B3648" s="1" t="s">
        <v>3644</v>
      </c>
      <c r="C3648" s="1" t="s">
        <v>7756</v>
      </c>
      <c r="D3648" s="4">
        <v>10000</v>
      </c>
      <c r="E3648" s="4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3">
        <f t="shared" si="336"/>
        <v>4.8099999999999997E-2</v>
      </c>
      <c r="P3648" s="5">
        <f t="shared" si="337"/>
        <v>60.125</v>
      </c>
      <c r="Q3648" s="3" t="str">
        <f t="shared" si="338"/>
        <v>theater</v>
      </c>
      <c r="R3648" t="str">
        <f t="shared" si="339"/>
        <v>musical</v>
      </c>
      <c r="S3648" s="13">
        <f t="shared" si="340"/>
        <v>42140.421319444446</v>
      </c>
      <c r="T3648" s="13">
        <f t="shared" si="341"/>
        <v>42171.979166666672</v>
      </c>
    </row>
    <row r="3649" spans="1:20" ht="48">
      <c r="A3649">
        <v>3647</v>
      </c>
      <c r="B3649" s="1" t="s">
        <v>3645</v>
      </c>
      <c r="C3649" s="1" t="s">
        <v>7757</v>
      </c>
      <c r="D3649" s="4">
        <v>500</v>
      </c>
      <c r="E3649" s="4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3">
        <f t="shared" si="336"/>
        <v>0.06</v>
      </c>
      <c r="P3649" s="5">
        <f t="shared" si="337"/>
        <v>15</v>
      </c>
      <c r="Q3649" s="3" t="str">
        <f t="shared" si="338"/>
        <v>theater</v>
      </c>
      <c r="R3649" t="str">
        <f t="shared" si="339"/>
        <v>musical</v>
      </c>
      <c r="S3649" s="13">
        <f t="shared" si="340"/>
        <v>42598.749155092592</v>
      </c>
      <c r="T3649" s="13">
        <f t="shared" si="341"/>
        <v>42643.749155092592</v>
      </c>
    </row>
    <row r="3650" spans="1:20" ht="32">
      <c r="A3650">
        <v>3648</v>
      </c>
      <c r="B3650" s="1" t="s">
        <v>3646</v>
      </c>
      <c r="C3650" s="1" t="s">
        <v>7758</v>
      </c>
      <c r="D3650" s="4">
        <v>40000</v>
      </c>
      <c r="E3650" s="4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3">
        <f t="shared" si="336"/>
        <v>1.003825</v>
      </c>
      <c r="P3650" s="5">
        <f t="shared" si="337"/>
        <v>550.04109589041093</v>
      </c>
      <c r="Q3650" s="3" t="str">
        <f t="shared" si="338"/>
        <v>theater</v>
      </c>
      <c r="R3650" t="str">
        <f t="shared" si="339"/>
        <v>plays</v>
      </c>
      <c r="S3650" s="13">
        <f t="shared" si="340"/>
        <v>41887.292187500003</v>
      </c>
      <c r="T3650" s="13">
        <f t="shared" si="341"/>
        <v>41917.292187500003</v>
      </c>
    </row>
    <row r="3651" spans="1:20" ht="48">
      <c r="A3651">
        <v>3649</v>
      </c>
      <c r="B3651" s="1" t="s">
        <v>3647</v>
      </c>
      <c r="C3651" s="1" t="s">
        <v>7759</v>
      </c>
      <c r="D3651" s="4">
        <v>750</v>
      </c>
      <c r="E3651" s="4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3">
        <f t="shared" ref="O3651:O3714" si="342">E3651/D3651</f>
        <v>1.04</v>
      </c>
      <c r="P3651" s="5">
        <f t="shared" ref="P3651:P3714" si="343">E3651/L3651</f>
        <v>97.5</v>
      </c>
      <c r="Q3651" s="3" t="str">
        <f t="shared" ref="Q3651:Q3714" si="344">LEFT(N3651,SEARCH("/",N3651)-1)</f>
        <v>theater</v>
      </c>
      <c r="R3651" t="str">
        <f t="shared" ref="R3651:R3714" si="345">RIGHT(N3651,LEN(N3651)-SEARCH("/",N3651))</f>
        <v>plays</v>
      </c>
      <c r="S3651" s="13">
        <f t="shared" ref="S3651:S3714" si="346">(((J3651/60)/60)/24)+DATE(1970,1,1)</f>
        <v>41780.712893518517</v>
      </c>
      <c r="T3651" s="13">
        <f t="shared" ref="T3651:T3714" si="347">(((I3651/60)/60)/24)+DATE(1970,1,1)</f>
        <v>41806.712893518517</v>
      </c>
    </row>
    <row r="3652" spans="1:20" ht="48">
      <c r="A3652">
        <v>3650</v>
      </c>
      <c r="B3652" s="1" t="s">
        <v>3648</v>
      </c>
      <c r="C3652" s="1" t="s">
        <v>7760</v>
      </c>
      <c r="D3652" s="4">
        <v>500</v>
      </c>
      <c r="E3652" s="4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3">
        <f t="shared" si="342"/>
        <v>1</v>
      </c>
      <c r="P3652" s="5">
        <f t="shared" si="343"/>
        <v>29.411764705882351</v>
      </c>
      <c r="Q3652" s="3" t="str">
        <f t="shared" si="344"/>
        <v>theater</v>
      </c>
      <c r="R3652" t="str">
        <f t="shared" si="345"/>
        <v>plays</v>
      </c>
      <c r="S3652" s="13">
        <f t="shared" si="346"/>
        <v>42381.478981481487</v>
      </c>
      <c r="T3652" s="13">
        <f t="shared" si="347"/>
        <v>42402.478981481487</v>
      </c>
    </row>
    <row r="3653" spans="1:20" ht="32">
      <c r="A3653">
        <v>3651</v>
      </c>
      <c r="B3653" s="1" t="s">
        <v>3649</v>
      </c>
      <c r="C3653" s="1" t="s">
        <v>7761</v>
      </c>
      <c r="D3653" s="4">
        <v>500</v>
      </c>
      <c r="E3653" s="4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3">
        <f t="shared" si="342"/>
        <v>1.04</v>
      </c>
      <c r="P3653" s="5">
        <f t="shared" si="343"/>
        <v>57.777777777777779</v>
      </c>
      <c r="Q3653" s="3" t="str">
        <f t="shared" si="344"/>
        <v>theater</v>
      </c>
      <c r="R3653" t="str">
        <f t="shared" si="345"/>
        <v>plays</v>
      </c>
      <c r="S3653" s="13">
        <f t="shared" si="346"/>
        <v>41828.646319444444</v>
      </c>
      <c r="T3653" s="13">
        <f t="shared" si="347"/>
        <v>41861.665972222225</v>
      </c>
    </row>
    <row r="3654" spans="1:20" ht="48">
      <c r="A3654">
        <v>3652</v>
      </c>
      <c r="B3654" s="1" t="s">
        <v>2867</v>
      </c>
      <c r="C3654" s="1" t="s">
        <v>7762</v>
      </c>
      <c r="D3654" s="4">
        <v>300</v>
      </c>
      <c r="E3654" s="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3">
        <f t="shared" si="342"/>
        <v>2.5066666666666668</v>
      </c>
      <c r="P3654" s="5">
        <f t="shared" si="343"/>
        <v>44.235294117647058</v>
      </c>
      <c r="Q3654" s="3" t="str">
        <f t="shared" si="344"/>
        <v>theater</v>
      </c>
      <c r="R3654" t="str">
        <f t="shared" si="345"/>
        <v>plays</v>
      </c>
      <c r="S3654" s="13">
        <f t="shared" si="346"/>
        <v>42596.644699074073</v>
      </c>
      <c r="T3654" s="13">
        <f t="shared" si="347"/>
        <v>42607.165972222225</v>
      </c>
    </row>
    <row r="3655" spans="1:20" ht="48">
      <c r="A3655">
        <v>3653</v>
      </c>
      <c r="B3655" s="1" t="s">
        <v>3650</v>
      </c>
      <c r="C3655" s="1" t="s">
        <v>7763</v>
      </c>
      <c r="D3655" s="4">
        <v>2000</v>
      </c>
      <c r="E3655" s="4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3">
        <f t="shared" si="342"/>
        <v>1.0049999999999999</v>
      </c>
      <c r="P3655" s="5">
        <f t="shared" si="343"/>
        <v>60.909090909090907</v>
      </c>
      <c r="Q3655" s="3" t="str">
        <f t="shared" si="344"/>
        <v>theater</v>
      </c>
      <c r="R3655" t="str">
        <f t="shared" si="345"/>
        <v>plays</v>
      </c>
      <c r="S3655" s="13">
        <f t="shared" si="346"/>
        <v>42191.363506944443</v>
      </c>
      <c r="T3655" s="13">
        <f t="shared" si="347"/>
        <v>42221.363506944443</v>
      </c>
    </row>
    <row r="3656" spans="1:20" ht="48">
      <c r="A3656">
        <v>3654</v>
      </c>
      <c r="B3656" s="1" t="s">
        <v>3651</v>
      </c>
      <c r="C3656" s="1" t="s">
        <v>7764</v>
      </c>
      <c r="D3656" s="4">
        <v>1500</v>
      </c>
      <c r="E3656" s="4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3">
        <f t="shared" si="342"/>
        <v>1.744</v>
      </c>
      <c r="P3656" s="5">
        <f t="shared" si="343"/>
        <v>68.84210526315789</v>
      </c>
      <c r="Q3656" s="3" t="str">
        <f t="shared" si="344"/>
        <v>theater</v>
      </c>
      <c r="R3656" t="str">
        <f t="shared" si="345"/>
        <v>plays</v>
      </c>
      <c r="S3656" s="13">
        <f t="shared" si="346"/>
        <v>42440.416504629626</v>
      </c>
      <c r="T3656" s="13">
        <f t="shared" si="347"/>
        <v>42463.708333333328</v>
      </c>
    </row>
    <row r="3657" spans="1:20" ht="48">
      <c r="A3657">
        <v>3655</v>
      </c>
      <c r="B3657" s="1" t="s">
        <v>3652</v>
      </c>
      <c r="C3657" s="1" t="s">
        <v>7765</v>
      </c>
      <c r="D3657" s="4">
        <v>5000</v>
      </c>
      <c r="E3657" s="4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3">
        <f t="shared" si="342"/>
        <v>1.1626000000000001</v>
      </c>
      <c r="P3657" s="5">
        <f t="shared" si="343"/>
        <v>73.582278481012665</v>
      </c>
      <c r="Q3657" s="3" t="str">
        <f t="shared" si="344"/>
        <v>theater</v>
      </c>
      <c r="R3657" t="str">
        <f t="shared" si="345"/>
        <v>plays</v>
      </c>
      <c r="S3657" s="13">
        <f t="shared" si="346"/>
        <v>42173.803217592591</v>
      </c>
      <c r="T3657" s="13">
        <f t="shared" si="347"/>
        <v>42203.290972222225</v>
      </c>
    </row>
    <row r="3658" spans="1:20" ht="48">
      <c r="A3658">
        <v>3656</v>
      </c>
      <c r="B3658" s="1" t="s">
        <v>3653</v>
      </c>
      <c r="C3658" s="1" t="s">
        <v>7766</v>
      </c>
      <c r="D3658" s="4">
        <v>5000</v>
      </c>
      <c r="E3658" s="4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3">
        <f t="shared" si="342"/>
        <v>1.0582</v>
      </c>
      <c r="P3658" s="5">
        <f t="shared" si="343"/>
        <v>115.02173913043478</v>
      </c>
      <c r="Q3658" s="3" t="str">
        <f t="shared" si="344"/>
        <v>theater</v>
      </c>
      <c r="R3658" t="str">
        <f t="shared" si="345"/>
        <v>plays</v>
      </c>
      <c r="S3658" s="13">
        <f t="shared" si="346"/>
        <v>42737.910138888896</v>
      </c>
      <c r="T3658" s="13">
        <f t="shared" si="347"/>
        <v>42767.957638888889</v>
      </c>
    </row>
    <row r="3659" spans="1:20" ht="48">
      <c r="A3659">
        <v>3657</v>
      </c>
      <c r="B3659" s="1" t="s">
        <v>3654</v>
      </c>
      <c r="C3659" s="1" t="s">
        <v>7767</v>
      </c>
      <c r="D3659" s="4">
        <v>2000</v>
      </c>
      <c r="E3659" s="4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3">
        <f t="shared" si="342"/>
        <v>1.1074999999999999</v>
      </c>
      <c r="P3659" s="5">
        <f t="shared" si="343"/>
        <v>110.75</v>
      </c>
      <c r="Q3659" s="3" t="str">
        <f t="shared" si="344"/>
        <v>theater</v>
      </c>
      <c r="R3659" t="str">
        <f t="shared" si="345"/>
        <v>plays</v>
      </c>
      <c r="S3659" s="13">
        <f t="shared" si="346"/>
        <v>42499.629849537043</v>
      </c>
      <c r="T3659" s="13">
        <f t="shared" si="347"/>
        <v>42522.904166666667</v>
      </c>
    </row>
    <row r="3660" spans="1:20" ht="32">
      <c r="A3660">
        <v>3658</v>
      </c>
      <c r="B3660" s="1" t="s">
        <v>3655</v>
      </c>
      <c r="C3660" s="1" t="s">
        <v>7768</v>
      </c>
      <c r="D3660" s="4">
        <v>1500</v>
      </c>
      <c r="E3660" s="4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3">
        <f t="shared" si="342"/>
        <v>1.0066666666666666</v>
      </c>
      <c r="P3660" s="5">
        <f t="shared" si="343"/>
        <v>75.5</v>
      </c>
      <c r="Q3660" s="3" t="str">
        <f t="shared" si="344"/>
        <v>theater</v>
      </c>
      <c r="R3660" t="str">
        <f t="shared" si="345"/>
        <v>plays</v>
      </c>
      <c r="S3660" s="13">
        <f t="shared" si="346"/>
        <v>41775.858564814815</v>
      </c>
      <c r="T3660" s="13">
        <f t="shared" si="347"/>
        <v>41822.165972222225</v>
      </c>
    </row>
    <row r="3661" spans="1:20" ht="48">
      <c r="A3661">
        <v>3659</v>
      </c>
      <c r="B3661" s="1" t="s">
        <v>3656</v>
      </c>
      <c r="C3661" s="1" t="s">
        <v>7769</v>
      </c>
      <c r="D3661" s="4">
        <v>3000</v>
      </c>
      <c r="E3661" s="4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3">
        <f t="shared" si="342"/>
        <v>1.0203333333333333</v>
      </c>
      <c r="P3661" s="5">
        <f t="shared" si="343"/>
        <v>235.46153846153845</v>
      </c>
      <c r="Q3661" s="3" t="str">
        <f t="shared" si="344"/>
        <v>theater</v>
      </c>
      <c r="R3661" t="str">
        <f t="shared" si="345"/>
        <v>plays</v>
      </c>
      <c r="S3661" s="13">
        <f t="shared" si="346"/>
        <v>42055.277199074073</v>
      </c>
      <c r="T3661" s="13">
        <f t="shared" si="347"/>
        <v>42082.610416666663</v>
      </c>
    </row>
    <row r="3662" spans="1:20" ht="48">
      <c r="A3662">
        <v>3660</v>
      </c>
      <c r="B3662" s="1" t="s">
        <v>3657</v>
      </c>
      <c r="C3662" s="1" t="s">
        <v>7770</v>
      </c>
      <c r="D3662" s="4">
        <v>250</v>
      </c>
      <c r="E3662" s="4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3">
        <f t="shared" si="342"/>
        <v>1</v>
      </c>
      <c r="P3662" s="5">
        <f t="shared" si="343"/>
        <v>11.363636363636363</v>
      </c>
      <c r="Q3662" s="3" t="str">
        <f t="shared" si="344"/>
        <v>theater</v>
      </c>
      <c r="R3662" t="str">
        <f t="shared" si="345"/>
        <v>plays</v>
      </c>
      <c r="S3662" s="13">
        <f t="shared" si="346"/>
        <v>41971.881076388891</v>
      </c>
      <c r="T3662" s="13">
        <f t="shared" si="347"/>
        <v>41996.881076388891</v>
      </c>
    </row>
    <row r="3663" spans="1:20" ht="48">
      <c r="A3663">
        <v>3661</v>
      </c>
      <c r="B3663" s="1" t="s">
        <v>3658</v>
      </c>
      <c r="C3663" s="1" t="s">
        <v>7771</v>
      </c>
      <c r="D3663" s="4">
        <v>3000</v>
      </c>
      <c r="E3663" s="4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3">
        <f t="shared" si="342"/>
        <v>1.1100000000000001</v>
      </c>
      <c r="P3663" s="5">
        <f t="shared" si="343"/>
        <v>92.5</v>
      </c>
      <c r="Q3663" s="3" t="str">
        <f t="shared" si="344"/>
        <v>theater</v>
      </c>
      <c r="R3663" t="str">
        <f t="shared" si="345"/>
        <v>plays</v>
      </c>
      <c r="S3663" s="13">
        <f t="shared" si="346"/>
        <v>42447.896666666667</v>
      </c>
      <c r="T3663" s="13">
        <f t="shared" si="347"/>
        <v>42470.166666666672</v>
      </c>
    </row>
    <row r="3664" spans="1:20" ht="48">
      <c r="A3664">
        <v>3662</v>
      </c>
      <c r="B3664" s="1" t="s">
        <v>3659</v>
      </c>
      <c r="C3664" s="1" t="s">
        <v>7772</v>
      </c>
      <c r="D3664" s="4">
        <v>8000</v>
      </c>
      <c r="E3664" s="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3">
        <f t="shared" si="342"/>
        <v>1.0142500000000001</v>
      </c>
      <c r="P3664" s="5">
        <f t="shared" si="343"/>
        <v>202.85</v>
      </c>
      <c r="Q3664" s="3" t="str">
        <f t="shared" si="344"/>
        <v>theater</v>
      </c>
      <c r="R3664" t="str">
        <f t="shared" si="345"/>
        <v>plays</v>
      </c>
      <c r="S3664" s="13">
        <f t="shared" si="346"/>
        <v>42064.220069444447</v>
      </c>
      <c r="T3664" s="13">
        <f t="shared" si="347"/>
        <v>42094.178402777776</v>
      </c>
    </row>
    <row r="3665" spans="1:20" ht="48">
      <c r="A3665">
        <v>3663</v>
      </c>
      <c r="B3665" s="1" t="s">
        <v>3660</v>
      </c>
      <c r="C3665" s="1" t="s">
        <v>7773</v>
      </c>
      <c r="D3665" s="4">
        <v>225</v>
      </c>
      <c r="E3665" s="4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3">
        <f t="shared" si="342"/>
        <v>1.04</v>
      </c>
      <c r="P3665" s="5">
        <f t="shared" si="343"/>
        <v>26</v>
      </c>
      <c r="Q3665" s="3" t="str">
        <f t="shared" si="344"/>
        <v>theater</v>
      </c>
      <c r="R3665" t="str">
        <f t="shared" si="345"/>
        <v>plays</v>
      </c>
      <c r="S3665" s="13">
        <f t="shared" si="346"/>
        <v>42665.451736111107</v>
      </c>
      <c r="T3665" s="13">
        <f t="shared" si="347"/>
        <v>42725.493402777778</v>
      </c>
    </row>
    <row r="3666" spans="1:20" ht="48">
      <c r="A3666">
        <v>3664</v>
      </c>
      <c r="B3666" s="1" t="s">
        <v>3661</v>
      </c>
      <c r="C3666" s="1" t="s">
        <v>7774</v>
      </c>
      <c r="D3666" s="4">
        <v>800</v>
      </c>
      <c r="E3666" s="4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3">
        <f t="shared" si="342"/>
        <v>1.09375</v>
      </c>
      <c r="P3666" s="5">
        <f t="shared" si="343"/>
        <v>46.05263157894737</v>
      </c>
      <c r="Q3666" s="3" t="str">
        <f t="shared" si="344"/>
        <v>theater</v>
      </c>
      <c r="R3666" t="str">
        <f t="shared" si="345"/>
        <v>plays</v>
      </c>
      <c r="S3666" s="13">
        <f t="shared" si="346"/>
        <v>42523.248715277776</v>
      </c>
      <c r="T3666" s="13">
        <f t="shared" si="347"/>
        <v>42537.248715277776</v>
      </c>
    </row>
    <row r="3667" spans="1:20" ht="48">
      <c r="A3667">
        <v>3665</v>
      </c>
      <c r="B3667" s="1" t="s">
        <v>3662</v>
      </c>
      <c r="C3667" s="1" t="s">
        <v>7775</v>
      </c>
      <c r="D3667" s="4">
        <v>620</v>
      </c>
      <c r="E3667" s="4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3">
        <f t="shared" si="342"/>
        <v>1.1516129032258065</v>
      </c>
      <c r="P3667" s="5">
        <f t="shared" si="343"/>
        <v>51</v>
      </c>
      <c r="Q3667" s="3" t="str">
        <f t="shared" si="344"/>
        <v>theater</v>
      </c>
      <c r="R3667" t="str">
        <f t="shared" si="345"/>
        <v>plays</v>
      </c>
      <c r="S3667" s="13">
        <f t="shared" si="346"/>
        <v>42294.808124999996</v>
      </c>
      <c r="T3667" s="13">
        <f t="shared" si="347"/>
        <v>42305.829166666663</v>
      </c>
    </row>
    <row r="3668" spans="1:20" ht="16">
      <c r="A3668">
        <v>3666</v>
      </c>
      <c r="B3668" s="1" t="s">
        <v>3663</v>
      </c>
      <c r="C3668" s="1" t="s">
        <v>7776</v>
      </c>
      <c r="D3668" s="4">
        <v>1200</v>
      </c>
      <c r="E3668" s="4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3">
        <f t="shared" si="342"/>
        <v>1</v>
      </c>
      <c r="P3668" s="5">
        <f t="shared" si="343"/>
        <v>31.578947368421051</v>
      </c>
      <c r="Q3668" s="3" t="str">
        <f t="shared" si="344"/>
        <v>theater</v>
      </c>
      <c r="R3668" t="str">
        <f t="shared" si="345"/>
        <v>plays</v>
      </c>
      <c r="S3668" s="13">
        <f t="shared" si="346"/>
        <v>41822.90488425926</v>
      </c>
      <c r="T3668" s="13">
        <f t="shared" si="347"/>
        <v>41844.291666666664</v>
      </c>
    </row>
    <row r="3669" spans="1:20" ht="48">
      <c r="A3669">
        <v>3667</v>
      </c>
      <c r="B3669" s="1" t="s">
        <v>3664</v>
      </c>
      <c r="C3669" s="1" t="s">
        <v>7777</v>
      </c>
      <c r="D3669" s="4">
        <v>3000</v>
      </c>
      <c r="E3669" s="4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3">
        <f t="shared" si="342"/>
        <v>1.0317033333333334</v>
      </c>
      <c r="P3669" s="5">
        <f t="shared" si="343"/>
        <v>53.363965517241382</v>
      </c>
      <c r="Q3669" s="3" t="str">
        <f t="shared" si="344"/>
        <v>theater</v>
      </c>
      <c r="R3669" t="str">
        <f t="shared" si="345"/>
        <v>plays</v>
      </c>
      <c r="S3669" s="13">
        <f t="shared" si="346"/>
        <v>42173.970127314817</v>
      </c>
      <c r="T3669" s="13">
        <f t="shared" si="347"/>
        <v>42203.970127314817</v>
      </c>
    </row>
    <row r="3670" spans="1:20" ht="48">
      <c r="A3670">
        <v>3668</v>
      </c>
      <c r="B3670" s="1" t="s">
        <v>3665</v>
      </c>
      <c r="C3670" s="1" t="s">
        <v>7778</v>
      </c>
      <c r="D3670" s="4">
        <v>1000</v>
      </c>
      <c r="E3670" s="4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3">
        <f t="shared" si="342"/>
        <v>1.0349999999999999</v>
      </c>
      <c r="P3670" s="5">
        <f t="shared" si="343"/>
        <v>36.964285714285715</v>
      </c>
      <c r="Q3670" s="3" t="str">
        <f t="shared" si="344"/>
        <v>theater</v>
      </c>
      <c r="R3670" t="str">
        <f t="shared" si="345"/>
        <v>plays</v>
      </c>
      <c r="S3670" s="13">
        <f t="shared" si="346"/>
        <v>42185.556157407409</v>
      </c>
      <c r="T3670" s="13">
        <f t="shared" si="347"/>
        <v>42208.772916666669</v>
      </c>
    </row>
    <row r="3671" spans="1:20" ht="48">
      <c r="A3671">
        <v>3669</v>
      </c>
      <c r="B3671" s="1" t="s">
        <v>3666</v>
      </c>
      <c r="C3671" s="1" t="s">
        <v>7779</v>
      </c>
      <c r="D3671" s="4">
        <v>1000</v>
      </c>
      <c r="E3671" s="4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3">
        <f t="shared" si="342"/>
        <v>1.3819999999999999</v>
      </c>
      <c r="P3671" s="5">
        <f t="shared" si="343"/>
        <v>81.294117647058826</v>
      </c>
      <c r="Q3671" s="3" t="str">
        <f t="shared" si="344"/>
        <v>theater</v>
      </c>
      <c r="R3671" t="str">
        <f t="shared" si="345"/>
        <v>plays</v>
      </c>
      <c r="S3671" s="13">
        <f t="shared" si="346"/>
        <v>42136.675196759257</v>
      </c>
      <c r="T3671" s="13">
        <f t="shared" si="347"/>
        <v>42166.675196759257</v>
      </c>
    </row>
    <row r="3672" spans="1:20" ht="48">
      <c r="A3672">
        <v>3670</v>
      </c>
      <c r="B3672" s="1" t="s">
        <v>3667</v>
      </c>
      <c r="C3672" s="1" t="s">
        <v>7780</v>
      </c>
      <c r="D3672" s="4">
        <v>220</v>
      </c>
      <c r="E3672" s="4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3">
        <f t="shared" si="342"/>
        <v>1.0954545454545455</v>
      </c>
      <c r="P3672" s="5">
        <f t="shared" si="343"/>
        <v>20.083333333333332</v>
      </c>
      <c r="Q3672" s="3" t="str">
        <f t="shared" si="344"/>
        <v>theater</v>
      </c>
      <c r="R3672" t="str">
        <f t="shared" si="345"/>
        <v>plays</v>
      </c>
      <c r="S3672" s="13">
        <f t="shared" si="346"/>
        <v>42142.514016203699</v>
      </c>
      <c r="T3672" s="13">
        <f t="shared" si="347"/>
        <v>42155.958333333328</v>
      </c>
    </row>
    <row r="3673" spans="1:20" ht="48">
      <c r="A3673">
        <v>3671</v>
      </c>
      <c r="B3673" s="1" t="s">
        <v>3668</v>
      </c>
      <c r="C3673" s="1" t="s">
        <v>7781</v>
      </c>
      <c r="D3673" s="4">
        <v>3500</v>
      </c>
      <c r="E3673" s="4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3">
        <f t="shared" si="342"/>
        <v>1.0085714285714287</v>
      </c>
      <c r="P3673" s="5">
        <f t="shared" si="343"/>
        <v>88.25</v>
      </c>
      <c r="Q3673" s="3" t="str">
        <f t="shared" si="344"/>
        <v>theater</v>
      </c>
      <c r="R3673" t="str">
        <f t="shared" si="345"/>
        <v>plays</v>
      </c>
      <c r="S3673" s="13">
        <f t="shared" si="346"/>
        <v>41820.62809027778</v>
      </c>
      <c r="T3673" s="13">
        <f t="shared" si="347"/>
        <v>41841.165972222225</v>
      </c>
    </row>
    <row r="3674" spans="1:20" ht="48">
      <c r="A3674">
        <v>3672</v>
      </c>
      <c r="B3674" s="1" t="s">
        <v>3669</v>
      </c>
      <c r="C3674" s="1" t="s">
        <v>7782</v>
      </c>
      <c r="D3674" s="4">
        <v>3000</v>
      </c>
      <c r="E3674" s="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3">
        <f t="shared" si="342"/>
        <v>1.0153333333333334</v>
      </c>
      <c r="P3674" s="5">
        <f t="shared" si="343"/>
        <v>53.438596491228068</v>
      </c>
      <c r="Q3674" s="3" t="str">
        <f t="shared" si="344"/>
        <v>theater</v>
      </c>
      <c r="R3674" t="str">
        <f t="shared" si="345"/>
        <v>plays</v>
      </c>
      <c r="S3674" s="13">
        <f t="shared" si="346"/>
        <v>41878.946574074071</v>
      </c>
      <c r="T3674" s="13">
        <f t="shared" si="347"/>
        <v>41908.946574074071</v>
      </c>
    </row>
    <row r="3675" spans="1:20" ht="48">
      <c r="A3675">
        <v>3673</v>
      </c>
      <c r="B3675" s="1" t="s">
        <v>3670</v>
      </c>
      <c r="C3675" s="1" t="s">
        <v>7783</v>
      </c>
      <c r="D3675" s="4">
        <v>4000</v>
      </c>
      <c r="E3675" s="4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3">
        <f t="shared" si="342"/>
        <v>1.13625</v>
      </c>
      <c r="P3675" s="5">
        <f t="shared" si="343"/>
        <v>39.868421052631582</v>
      </c>
      <c r="Q3675" s="3" t="str">
        <f t="shared" si="344"/>
        <v>theater</v>
      </c>
      <c r="R3675" t="str">
        <f t="shared" si="345"/>
        <v>plays</v>
      </c>
      <c r="S3675" s="13">
        <f t="shared" si="346"/>
        <v>41914.295104166667</v>
      </c>
      <c r="T3675" s="13">
        <f t="shared" si="347"/>
        <v>41948.536111111112</v>
      </c>
    </row>
    <row r="3676" spans="1:20" ht="48">
      <c r="A3676">
        <v>3674</v>
      </c>
      <c r="B3676" s="1" t="s">
        <v>3671</v>
      </c>
      <c r="C3676" s="1" t="s">
        <v>7784</v>
      </c>
      <c r="D3676" s="4">
        <v>4500</v>
      </c>
      <c r="E3676" s="4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3">
        <f t="shared" si="342"/>
        <v>1</v>
      </c>
      <c r="P3676" s="5">
        <f t="shared" si="343"/>
        <v>145.16129032258064</v>
      </c>
      <c r="Q3676" s="3" t="str">
        <f t="shared" si="344"/>
        <v>theater</v>
      </c>
      <c r="R3676" t="str">
        <f t="shared" si="345"/>
        <v>plays</v>
      </c>
      <c r="S3676" s="13">
        <f t="shared" si="346"/>
        <v>42556.873020833329</v>
      </c>
      <c r="T3676" s="13">
        <f t="shared" si="347"/>
        <v>42616.873020833329</v>
      </c>
    </row>
    <row r="3677" spans="1:20" ht="48">
      <c r="A3677">
        <v>3675</v>
      </c>
      <c r="B3677" s="1" t="s">
        <v>3672</v>
      </c>
      <c r="C3677" s="1" t="s">
        <v>7785</v>
      </c>
      <c r="D3677" s="4">
        <v>50</v>
      </c>
      <c r="E3677" s="4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3">
        <f t="shared" si="342"/>
        <v>1.4</v>
      </c>
      <c r="P3677" s="5">
        <f t="shared" si="343"/>
        <v>23.333333333333332</v>
      </c>
      <c r="Q3677" s="3" t="str">
        <f t="shared" si="344"/>
        <v>theater</v>
      </c>
      <c r="R3677" t="str">
        <f t="shared" si="345"/>
        <v>plays</v>
      </c>
      <c r="S3677" s="13">
        <f t="shared" si="346"/>
        <v>42493.597013888888</v>
      </c>
      <c r="T3677" s="13">
        <f t="shared" si="347"/>
        <v>42505.958333333328</v>
      </c>
    </row>
    <row r="3678" spans="1:20" ht="48">
      <c r="A3678">
        <v>3676</v>
      </c>
      <c r="B3678" s="1" t="s">
        <v>3673</v>
      </c>
      <c r="C3678" s="1" t="s">
        <v>7786</v>
      </c>
      <c r="D3678" s="4">
        <v>800</v>
      </c>
      <c r="E3678" s="4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3">
        <f t="shared" si="342"/>
        <v>1.2875000000000001</v>
      </c>
      <c r="P3678" s="5">
        <f t="shared" si="343"/>
        <v>64.375</v>
      </c>
      <c r="Q3678" s="3" t="str">
        <f t="shared" si="344"/>
        <v>theater</v>
      </c>
      <c r="R3678" t="str">
        <f t="shared" si="345"/>
        <v>plays</v>
      </c>
      <c r="S3678" s="13">
        <f t="shared" si="346"/>
        <v>41876.815787037034</v>
      </c>
      <c r="T3678" s="13">
        <f t="shared" si="347"/>
        <v>41894.815787037034</v>
      </c>
    </row>
    <row r="3679" spans="1:20" ht="32">
      <c r="A3679">
        <v>3677</v>
      </c>
      <c r="B3679" s="1" t="s">
        <v>3674</v>
      </c>
      <c r="C3679" s="1" t="s">
        <v>7787</v>
      </c>
      <c r="D3679" s="4">
        <v>12000</v>
      </c>
      <c r="E3679" s="4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3">
        <f t="shared" si="342"/>
        <v>1.0290416666666666</v>
      </c>
      <c r="P3679" s="5">
        <f t="shared" si="343"/>
        <v>62.052763819095475</v>
      </c>
      <c r="Q3679" s="3" t="str">
        <f t="shared" si="344"/>
        <v>theater</v>
      </c>
      <c r="R3679" t="str">
        <f t="shared" si="345"/>
        <v>plays</v>
      </c>
      <c r="S3679" s="13">
        <f t="shared" si="346"/>
        <v>41802.574282407404</v>
      </c>
      <c r="T3679" s="13">
        <f t="shared" si="347"/>
        <v>41823.165972222225</v>
      </c>
    </row>
    <row r="3680" spans="1:20" ht="32">
      <c r="A3680">
        <v>3678</v>
      </c>
      <c r="B3680" s="1" t="s">
        <v>3675</v>
      </c>
      <c r="C3680" s="1" t="s">
        <v>7788</v>
      </c>
      <c r="D3680" s="4">
        <v>2000</v>
      </c>
      <c r="E3680" s="4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3">
        <f t="shared" si="342"/>
        <v>1.0249999999999999</v>
      </c>
      <c r="P3680" s="5">
        <f t="shared" si="343"/>
        <v>66.129032258064512</v>
      </c>
      <c r="Q3680" s="3" t="str">
        <f t="shared" si="344"/>
        <v>theater</v>
      </c>
      <c r="R3680" t="str">
        <f t="shared" si="345"/>
        <v>plays</v>
      </c>
      <c r="S3680" s="13">
        <f t="shared" si="346"/>
        <v>42120.531226851846</v>
      </c>
      <c r="T3680" s="13">
        <f t="shared" si="347"/>
        <v>42155.531226851846</v>
      </c>
    </row>
    <row r="3681" spans="1:20" ht="48">
      <c r="A3681">
        <v>3679</v>
      </c>
      <c r="B3681" s="1" t="s">
        <v>3676</v>
      </c>
      <c r="C3681" s="1" t="s">
        <v>7789</v>
      </c>
      <c r="D3681" s="4">
        <v>2000</v>
      </c>
      <c r="E3681" s="4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3">
        <f t="shared" si="342"/>
        <v>1.101</v>
      </c>
      <c r="P3681" s="5">
        <f t="shared" si="343"/>
        <v>73.400000000000006</v>
      </c>
      <c r="Q3681" s="3" t="str">
        <f t="shared" si="344"/>
        <v>theater</v>
      </c>
      <c r="R3681" t="str">
        <f t="shared" si="345"/>
        <v>plays</v>
      </c>
      <c r="S3681" s="13">
        <f t="shared" si="346"/>
        <v>41786.761354166665</v>
      </c>
      <c r="T3681" s="13">
        <f t="shared" si="347"/>
        <v>41821.207638888889</v>
      </c>
    </row>
    <row r="3682" spans="1:20" ht="32">
      <c r="A3682">
        <v>3680</v>
      </c>
      <c r="B3682" s="1" t="s">
        <v>3677</v>
      </c>
      <c r="C3682" s="1" t="s">
        <v>7790</v>
      </c>
      <c r="D3682" s="4">
        <v>3000</v>
      </c>
      <c r="E3682" s="4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3">
        <f t="shared" si="342"/>
        <v>1.1276666666666666</v>
      </c>
      <c r="P3682" s="5">
        <f t="shared" si="343"/>
        <v>99.5</v>
      </c>
      <c r="Q3682" s="3" t="str">
        <f t="shared" si="344"/>
        <v>theater</v>
      </c>
      <c r="R3682" t="str">
        <f t="shared" si="345"/>
        <v>plays</v>
      </c>
      <c r="S3682" s="13">
        <f t="shared" si="346"/>
        <v>42627.454097222217</v>
      </c>
      <c r="T3682" s="13">
        <f t="shared" si="347"/>
        <v>42648.454097222217</v>
      </c>
    </row>
    <row r="3683" spans="1:20" ht="64">
      <c r="A3683">
        <v>3681</v>
      </c>
      <c r="B3683" s="1" t="s">
        <v>3678</v>
      </c>
      <c r="C3683" s="1" t="s">
        <v>7791</v>
      </c>
      <c r="D3683" s="4">
        <v>1000</v>
      </c>
      <c r="E3683" s="4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3">
        <f t="shared" si="342"/>
        <v>1.119</v>
      </c>
      <c r="P3683" s="5">
        <f t="shared" si="343"/>
        <v>62.166666666666664</v>
      </c>
      <c r="Q3683" s="3" t="str">
        <f t="shared" si="344"/>
        <v>theater</v>
      </c>
      <c r="R3683" t="str">
        <f t="shared" si="345"/>
        <v>plays</v>
      </c>
      <c r="S3683" s="13">
        <f t="shared" si="346"/>
        <v>42374.651504629626</v>
      </c>
      <c r="T3683" s="13">
        <f t="shared" si="347"/>
        <v>42384.651504629626</v>
      </c>
    </row>
    <row r="3684" spans="1:20" ht="48">
      <c r="A3684">
        <v>3682</v>
      </c>
      <c r="B3684" s="1" t="s">
        <v>3679</v>
      </c>
      <c r="C3684" s="1" t="s">
        <v>7792</v>
      </c>
      <c r="D3684" s="4">
        <v>3000</v>
      </c>
      <c r="E3684" s="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3">
        <f t="shared" si="342"/>
        <v>1.3919999999999999</v>
      </c>
      <c r="P3684" s="5">
        <f t="shared" si="343"/>
        <v>62.328358208955223</v>
      </c>
      <c r="Q3684" s="3" t="str">
        <f t="shared" si="344"/>
        <v>theater</v>
      </c>
      <c r="R3684" t="str">
        <f t="shared" si="345"/>
        <v>plays</v>
      </c>
      <c r="S3684" s="13">
        <f t="shared" si="346"/>
        <v>41772.685393518521</v>
      </c>
      <c r="T3684" s="13">
        <f t="shared" si="347"/>
        <v>41806.290972222225</v>
      </c>
    </row>
    <row r="3685" spans="1:20" ht="48">
      <c r="A3685">
        <v>3683</v>
      </c>
      <c r="B3685" s="1" t="s">
        <v>3680</v>
      </c>
      <c r="C3685" s="1" t="s">
        <v>7793</v>
      </c>
      <c r="D3685" s="4">
        <v>3500</v>
      </c>
      <c r="E3685" s="4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3">
        <f t="shared" si="342"/>
        <v>1.1085714285714285</v>
      </c>
      <c r="P3685" s="5">
        <f t="shared" si="343"/>
        <v>58.787878787878789</v>
      </c>
      <c r="Q3685" s="3" t="str">
        <f t="shared" si="344"/>
        <v>theater</v>
      </c>
      <c r="R3685" t="str">
        <f t="shared" si="345"/>
        <v>plays</v>
      </c>
      <c r="S3685" s="13">
        <f t="shared" si="346"/>
        <v>42633.116851851853</v>
      </c>
      <c r="T3685" s="13">
        <f t="shared" si="347"/>
        <v>42663.116851851853</v>
      </c>
    </row>
    <row r="3686" spans="1:20" ht="48">
      <c r="A3686">
        <v>3684</v>
      </c>
      <c r="B3686" s="1" t="s">
        <v>3681</v>
      </c>
      <c r="C3686" s="1" t="s">
        <v>7794</v>
      </c>
      <c r="D3686" s="4">
        <v>750</v>
      </c>
      <c r="E3686" s="4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3">
        <f t="shared" si="342"/>
        <v>1.3906666666666667</v>
      </c>
      <c r="P3686" s="5">
        <f t="shared" si="343"/>
        <v>45.347826086956523</v>
      </c>
      <c r="Q3686" s="3" t="str">
        <f t="shared" si="344"/>
        <v>theater</v>
      </c>
      <c r="R3686" t="str">
        <f t="shared" si="345"/>
        <v>plays</v>
      </c>
      <c r="S3686" s="13">
        <f t="shared" si="346"/>
        <v>42219.180393518516</v>
      </c>
      <c r="T3686" s="13">
        <f t="shared" si="347"/>
        <v>42249.180393518516</v>
      </c>
    </row>
    <row r="3687" spans="1:20" ht="48">
      <c r="A3687">
        <v>3685</v>
      </c>
      <c r="B3687" s="1" t="s">
        <v>3682</v>
      </c>
      <c r="C3687" s="1" t="s">
        <v>7795</v>
      </c>
      <c r="D3687" s="4">
        <v>5000</v>
      </c>
      <c r="E3687" s="4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3">
        <f t="shared" si="342"/>
        <v>1.0569999999999999</v>
      </c>
      <c r="P3687" s="5">
        <f t="shared" si="343"/>
        <v>41.944444444444443</v>
      </c>
      <c r="Q3687" s="3" t="str">
        <f t="shared" si="344"/>
        <v>theater</v>
      </c>
      <c r="R3687" t="str">
        <f t="shared" si="345"/>
        <v>plays</v>
      </c>
      <c r="S3687" s="13">
        <f t="shared" si="346"/>
        <v>41753.593275462961</v>
      </c>
      <c r="T3687" s="13">
        <f t="shared" si="347"/>
        <v>41778.875</v>
      </c>
    </row>
    <row r="3688" spans="1:20" ht="48">
      <c r="A3688">
        <v>3686</v>
      </c>
      <c r="B3688" s="1" t="s">
        <v>3683</v>
      </c>
      <c r="C3688" s="1" t="s">
        <v>7796</v>
      </c>
      <c r="D3688" s="4">
        <v>350</v>
      </c>
      <c r="E3688" s="4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3">
        <f t="shared" si="342"/>
        <v>1.0142857142857142</v>
      </c>
      <c r="P3688" s="5">
        <f t="shared" si="343"/>
        <v>59.166666666666664</v>
      </c>
      <c r="Q3688" s="3" t="str">
        <f t="shared" si="344"/>
        <v>theater</v>
      </c>
      <c r="R3688" t="str">
        <f t="shared" si="345"/>
        <v>plays</v>
      </c>
      <c r="S3688" s="13">
        <f t="shared" si="346"/>
        <v>42230.662731481483</v>
      </c>
      <c r="T3688" s="13">
        <f t="shared" si="347"/>
        <v>42245.165972222225</v>
      </c>
    </row>
    <row r="3689" spans="1:20" ht="48">
      <c r="A3689">
        <v>3687</v>
      </c>
      <c r="B3689" s="1" t="s">
        <v>3684</v>
      </c>
      <c r="C3689" s="1" t="s">
        <v>7797</v>
      </c>
      <c r="D3689" s="4">
        <v>5000</v>
      </c>
      <c r="E3689" s="4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3">
        <f t="shared" si="342"/>
        <v>1.0024500000000001</v>
      </c>
      <c r="P3689" s="5">
        <f t="shared" si="343"/>
        <v>200.49</v>
      </c>
      <c r="Q3689" s="3" t="str">
        <f t="shared" si="344"/>
        <v>theater</v>
      </c>
      <c r="R3689" t="str">
        <f t="shared" si="345"/>
        <v>plays</v>
      </c>
      <c r="S3689" s="13">
        <f t="shared" si="346"/>
        <v>41787.218229166669</v>
      </c>
      <c r="T3689" s="13">
        <f t="shared" si="347"/>
        <v>41817.218229166669</v>
      </c>
    </row>
    <row r="3690" spans="1:20" ht="48">
      <c r="A3690">
        <v>3688</v>
      </c>
      <c r="B3690" s="1" t="s">
        <v>3685</v>
      </c>
      <c r="C3690" s="1" t="s">
        <v>7798</v>
      </c>
      <c r="D3690" s="4">
        <v>3000</v>
      </c>
      <c r="E3690" s="4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3">
        <f t="shared" si="342"/>
        <v>1.0916666666666666</v>
      </c>
      <c r="P3690" s="5">
        <f t="shared" si="343"/>
        <v>83.974358974358978</v>
      </c>
      <c r="Q3690" s="3" t="str">
        <f t="shared" si="344"/>
        <v>theater</v>
      </c>
      <c r="R3690" t="str">
        <f t="shared" si="345"/>
        <v>plays</v>
      </c>
      <c r="S3690" s="13">
        <f t="shared" si="346"/>
        <v>41829.787083333329</v>
      </c>
      <c r="T3690" s="13">
        <f t="shared" si="347"/>
        <v>41859.787083333329</v>
      </c>
    </row>
    <row r="3691" spans="1:20" ht="48">
      <c r="A3691">
        <v>3689</v>
      </c>
      <c r="B3691" s="1" t="s">
        <v>3686</v>
      </c>
      <c r="C3691" s="1" t="s">
        <v>7799</v>
      </c>
      <c r="D3691" s="4">
        <v>3000</v>
      </c>
      <c r="E3691" s="4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3">
        <f t="shared" si="342"/>
        <v>1.1833333333333333</v>
      </c>
      <c r="P3691" s="5">
        <f t="shared" si="343"/>
        <v>57.258064516129032</v>
      </c>
      <c r="Q3691" s="3" t="str">
        <f t="shared" si="344"/>
        <v>theater</v>
      </c>
      <c r="R3691" t="str">
        <f t="shared" si="345"/>
        <v>plays</v>
      </c>
      <c r="S3691" s="13">
        <f t="shared" si="346"/>
        <v>42147.826840277776</v>
      </c>
      <c r="T3691" s="13">
        <f t="shared" si="347"/>
        <v>42176.934027777781</v>
      </c>
    </row>
    <row r="3692" spans="1:20" ht="48">
      <c r="A3692">
        <v>3690</v>
      </c>
      <c r="B3692" s="1" t="s">
        <v>3687</v>
      </c>
      <c r="C3692" s="1" t="s">
        <v>7800</v>
      </c>
      <c r="D3692" s="4">
        <v>1500</v>
      </c>
      <c r="E3692" s="4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3">
        <f t="shared" si="342"/>
        <v>1.2</v>
      </c>
      <c r="P3692" s="5">
        <f t="shared" si="343"/>
        <v>58.064516129032256</v>
      </c>
      <c r="Q3692" s="3" t="str">
        <f t="shared" si="344"/>
        <v>theater</v>
      </c>
      <c r="R3692" t="str">
        <f t="shared" si="345"/>
        <v>plays</v>
      </c>
      <c r="S3692" s="13">
        <f t="shared" si="346"/>
        <v>41940.598182870373</v>
      </c>
      <c r="T3692" s="13">
        <f t="shared" si="347"/>
        <v>41970.639849537038</v>
      </c>
    </row>
    <row r="3693" spans="1:20" ht="32">
      <c r="A3693">
        <v>3691</v>
      </c>
      <c r="B3693" s="1" t="s">
        <v>3688</v>
      </c>
      <c r="C3693" s="1" t="s">
        <v>7801</v>
      </c>
      <c r="D3693" s="4">
        <v>40000</v>
      </c>
      <c r="E3693" s="4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3">
        <f t="shared" si="342"/>
        <v>1.2796000000000001</v>
      </c>
      <c r="P3693" s="5">
        <f t="shared" si="343"/>
        <v>186.80291970802921</v>
      </c>
      <c r="Q3693" s="3" t="str">
        <f t="shared" si="344"/>
        <v>theater</v>
      </c>
      <c r="R3693" t="str">
        <f t="shared" si="345"/>
        <v>plays</v>
      </c>
      <c r="S3693" s="13">
        <f t="shared" si="346"/>
        <v>42020.700567129628</v>
      </c>
      <c r="T3693" s="13">
        <f t="shared" si="347"/>
        <v>42065.207638888889</v>
      </c>
    </row>
    <row r="3694" spans="1:20" ht="32">
      <c r="A3694">
        <v>3692</v>
      </c>
      <c r="B3694" s="1" t="s">
        <v>3689</v>
      </c>
      <c r="C3694" s="1" t="s">
        <v>7802</v>
      </c>
      <c r="D3694" s="4">
        <v>1000</v>
      </c>
      <c r="E3694" s="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3">
        <f t="shared" si="342"/>
        <v>1.26</v>
      </c>
      <c r="P3694" s="5">
        <f t="shared" si="343"/>
        <v>74.117647058823536</v>
      </c>
      <c r="Q3694" s="3" t="str">
        <f t="shared" si="344"/>
        <v>theater</v>
      </c>
      <c r="R3694" t="str">
        <f t="shared" si="345"/>
        <v>plays</v>
      </c>
      <c r="S3694" s="13">
        <f t="shared" si="346"/>
        <v>41891.96503472222</v>
      </c>
      <c r="T3694" s="13">
        <f t="shared" si="347"/>
        <v>41901</v>
      </c>
    </row>
    <row r="3695" spans="1:20" ht="48">
      <c r="A3695">
        <v>3693</v>
      </c>
      <c r="B3695" s="1" t="s">
        <v>3690</v>
      </c>
      <c r="C3695" s="1" t="s">
        <v>7803</v>
      </c>
      <c r="D3695" s="4">
        <v>333</v>
      </c>
      <c r="E3695" s="4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3">
        <f t="shared" si="342"/>
        <v>1.2912912912912913</v>
      </c>
      <c r="P3695" s="5">
        <f t="shared" si="343"/>
        <v>30.714285714285715</v>
      </c>
      <c r="Q3695" s="3" t="str">
        <f t="shared" si="344"/>
        <v>theater</v>
      </c>
      <c r="R3695" t="str">
        <f t="shared" si="345"/>
        <v>plays</v>
      </c>
      <c r="S3695" s="13">
        <f t="shared" si="346"/>
        <v>42309.191307870366</v>
      </c>
      <c r="T3695" s="13">
        <f t="shared" si="347"/>
        <v>42338.9375</v>
      </c>
    </row>
    <row r="3696" spans="1:20" ht="48">
      <c r="A3696">
        <v>3694</v>
      </c>
      <c r="B3696" s="1" t="s">
        <v>3691</v>
      </c>
      <c r="C3696" s="1" t="s">
        <v>7804</v>
      </c>
      <c r="D3696" s="4">
        <v>3500</v>
      </c>
      <c r="E3696" s="4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3">
        <f t="shared" si="342"/>
        <v>1.0742857142857143</v>
      </c>
      <c r="P3696" s="5">
        <f t="shared" si="343"/>
        <v>62.666666666666664</v>
      </c>
      <c r="Q3696" s="3" t="str">
        <f t="shared" si="344"/>
        <v>theater</v>
      </c>
      <c r="R3696" t="str">
        <f t="shared" si="345"/>
        <v>plays</v>
      </c>
      <c r="S3696" s="13">
        <f t="shared" si="346"/>
        <v>42490.133877314816</v>
      </c>
      <c r="T3696" s="13">
        <f t="shared" si="347"/>
        <v>42527.083333333328</v>
      </c>
    </row>
    <row r="3697" spans="1:20" ht="64">
      <c r="A3697">
        <v>3695</v>
      </c>
      <c r="B3697" s="1" t="s">
        <v>3692</v>
      </c>
      <c r="C3697" s="1" t="s">
        <v>7805</v>
      </c>
      <c r="D3697" s="4">
        <v>4000</v>
      </c>
      <c r="E3697" s="4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3">
        <f t="shared" si="342"/>
        <v>1.00125</v>
      </c>
      <c r="P3697" s="5">
        <f t="shared" si="343"/>
        <v>121.36363636363636</v>
      </c>
      <c r="Q3697" s="3" t="str">
        <f t="shared" si="344"/>
        <v>theater</v>
      </c>
      <c r="R3697" t="str">
        <f t="shared" si="345"/>
        <v>plays</v>
      </c>
      <c r="S3697" s="13">
        <f t="shared" si="346"/>
        <v>41995.870486111111</v>
      </c>
      <c r="T3697" s="13">
        <f t="shared" si="347"/>
        <v>42015.870486111111</v>
      </c>
    </row>
    <row r="3698" spans="1:20" ht="48">
      <c r="A3698">
        <v>3696</v>
      </c>
      <c r="B3698" s="1" t="s">
        <v>3693</v>
      </c>
      <c r="C3698" s="1" t="s">
        <v>7806</v>
      </c>
      <c r="D3698" s="4">
        <v>2000</v>
      </c>
      <c r="E3698" s="4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3">
        <f t="shared" si="342"/>
        <v>1.55</v>
      </c>
      <c r="P3698" s="5">
        <f t="shared" si="343"/>
        <v>39.743589743589745</v>
      </c>
      <c r="Q3698" s="3" t="str">
        <f t="shared" si="344"/>
        <v>theater</v>
      </c>
      <c r="R3698" t="str">
        <f t="shared" si="345"/>
        <v>plays</v>
      </c>
      <c r="S3698" s="13">
        <f t="shared" si="346"/>
        <v>41988.617083333331</v>
      </c>
      <c r="T3698" s="13">
        <f t="shared" si="347"/>
        <v>42048.617083333331</v>
      </c>
    </row>
    <row r="3699" spans="1:20" ht="48">
      <c r="A3699">
        <v>3697</v>
      </c>
      <c r="B3699" s="1" t="s">
        <v>3694</v>
      </c>
      <c r="C3699" s="1" t="s">
        <v>7807</v>
      </c>
      <c r="D3699" s="4">
        <v>2000</v>
      </c>
      <c r="E3699" s="4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3">
        <f t="shared" si="342"/>
        <v>1.08</v>
      </c>
      <c r="P3699" s="5">
        <f t="shared" si="343"/>
        <v>72</v>
      </c>
      <c r="Q3699" s="3" t="str">
        <f t="shared" si="344"/>
        <v>theater</v>
      </c>
      <c r="R3699" t="str">
        <f t="shared" si="345"/>
        <v>plays</v>
      </c>
      <c r="S3699" s="13">
        <f t="shared" si="346"/>
        <v>42479.465833333335</v>
      </c>
      <c r="T3699" s="13">
        <f t="shared" si="347"/>
        <v>42500.465833333335</v>
      </c>
    </row>
    <row r="3700" spans="1:20" ht="32">
      <c r="A3700">
        <v>3698</v>
      </c>
      <c r="B3700" s="1" t="s">
        <v>3695</v>
      </c>
      <c r="C3700" s="1" t="s">
        <v>7808</v>
      </c>
      <c r="D3700" s="4">
        <v>5000</v>
      </c>
      <c r="E3700" s="4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3">
        <f t="shared" si="342"/>
        <v>1.1052</v>
      </c>
      <c r="P3700" s="5">
        <f t="shared" si="343"/>
        <v>40.632352941176471</v>
      </c>
      <c r="Q3700" s="3" t="str">
        <f t="shared" si="344"/>
        <v>theater</v>
      </c>
      <c r="R3700" t="str">
        <f t="shared" si="345"/>
        <v>plays</v>
      </c>
      <c r="S3700" s="13">
        <f t="shared" si="346"/>
        <v>42401.806562500002</v>
      </c>
      <c r="T3700" s="13">
        <f t="shared" si="347"/>
        <v>42431.806562500002</v>
      </c>
    </row>
    <row r="3701" spans="1:20" ht="48">
      <c r="A3701">
        <v>3699</v>
      </c>
      <c r="B3701" s="1" t="s">
        <v>3696</v>
      </c>
      <c r="C3701" s="1" t="s">
        <v>7809</v>
      </c>
      <c r="D3701" s="4">
        <v>2500</v>
      </c>
      <c r="E3701" s="4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3">
        <f t="shared" si="342"/>
        <v>1.008</v>
      </c>
      <c r="P3701" s="5">
        <f t="shared" si="343"/>
        <v>63</v>
      </c>
      <c r="Q3701" s="3" t="str">
        <f t="shared" si="344"/>
        <v>theater</v>
      </c>
      <c r="R3701" t="str">
        <f t="shared" si="345"/>
        <v>plays</v>
      </c>
      <c r="S3701" s="13">
        <f t="shared" si="346"/>
        <v>41897.602037037039</v>
      </c>
      <c r="T3701" s="13">
        <f t="shared" si="347"/>
        <v>41927.602037037039</v>
      </c>
    </row>
    <row r="3702" spans="1:20" ht="32">
      <c r="A3702">
        <v>3700</v>
      </c>
      <c r="B3702" s="1" t="s">
        <v>3697</v>
      </c>
      <c r="C3702" s="1" t="s">
        <v>7810</v>
      </c>
      <c r="D3702" s="4">
        <v>500</v>
      </c>
      <c r="E3702" s="4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3">
        <f t="shared" si="342"/>
        <v>1.212</v>
      </c>
      <c r="P3702" s="5">
        <f t="shared" si="343"/>
        <v>33.666666666666664</v>
      </c>
      <c r="Q3702" s="3" t="str">
        <f t="shared" si="344"/>
        <v>theater</v>
      </c>
      <c r="R3702" t="str">
        <f t="shared" si="345"/>
        <v>plays</v>
      </c>
      <c r="S3702" s="13">
        <f t="shared" si="346"/>
        <v>41882.585648148146</v>
      </c>
      <c r="T3702" s="13">
        <f t="shared" si="347"/>
        <v>41912.666666666664</v>
      </c>
    </row>
    <row r="3703" spans="1:20" ht="48">
      <c r="A3703">
        <v>3701</v>
      </c>
      <c r="B3703" s="1" t="s">
        <v>3698</v>
      </c>
      <c r="C3703" s="1" t="s">
        <v>7811</v>
      </c>
      <c r="D3703" s="4">
        <v>1500</v>
      </c>
      <c r="E3703" s="4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3">
        <f t="shared" si="342"/>
        <v>1.0033333333333334</v>
      </c>
      <c r="P3703" s="5">
        <f t="shared" si="343"/>
        <v>38.589743589743591</v>
      </c>
      <c r="Q3703" s="3" t="str">
        <f t="shared" si="344"/>
        <v>theater</v>
      </c>
      <c r="R3703" t="str">
        <f t="shared" si="345"/>
        <v>plays</v>
      </c>
      <c r="S3703" s="13">
        <f t="shared" si="346"/>
        <v>42129.541585648149</v>
      </c>
      <c r="T3703" s="13">
        <f t="shared" si="347"/>
        <v>42159.541585648149</v>
      </c>
    </row>
    <row r="3704" spans="1:20" ht="48">
      <c r="A3704">
        <v>3702</v>
      </c>
      <c r="B3704" s="1" t="s">
        <v>3699</v>
      </c>
      <c r="C3704" s="1" t="s">
        <v>7812</v>
      </c>
      <c r="D3704" s="4">
        <v>3000</v>
      </c>
      <c r="E3704" s="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3">
        <f t="shared" si="342"/>
        <v>1.0916666666666666</v>
      </c>
      <c r="P3704" s="5">
        <f t="shared" si="343"/>
        <v>155.95238095238096</v>
      </c>
      <c r="Q3704" s="3" t="str">
        <f t="shared" si="344"/>
        <v>theater</v>
      </c>
      <c r="R3704" t="str">
        <f t="shared" si="345"/>
        <v>plays</v>
      </c>
      <c r="S3704" s="13">
        <f t="shared" si="346"/>
        <v>42524.53800925926</v>
      </c>
      <c r="T3704" s="13">
        <f t="shared" si="347"/>
        <v>42561.957638888889</v>
      </c>
    </row>
    <row r="3705" spans="1:20" ht="48">
      <c r="A3705">
        <v>3703</v>
      </c>
      <c r="B3705" s="1" t="s">
        <v>3700</v>
      </c>
      <c r="C3705" s="1" t="s">
        <v>7813</v>
      </c>
      <c r="D3705" s="4">
        <v>1050</v>
      </c>
      <c r="E3705" s="4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3">
        <f t="shared" si="342"/>
        <v>1.2342857142857142</v>
      </c>
      <c r="P3705" s="5">
        <f t="shared" si="343"/>
        <v>43.2</v>
      </c>
      <c r="Q3705" s="3" t="str">
        <f t="shared" si="344"/>
        <v>theater</v>
      </c>
      <c r="R3705" t="str">
        <f t="shared" si="345"/>
        <v>plays</v>
      </c>
      <c r="S3705" s="13">
        <f t="shared" si="346"/>
        <v>42556.504490740743</v>
      </c>
      <c r="T3705" s="13">
        <f t="shared" si="347"/>
        <v>42595.290972222225</v>
      </c>
    </row>
    <row r="3706" spans="1:20" ht="48">
      <c r="A3706">
        <v>3704</v>
      </c>
      <c r="B3706" s="1" t="s">
        <v>3701</v>
      </c>
      <c r="C3706" s="1" t="s">
        <v>7814</v>
      </c>
      <c r="D3706" s="4">
        <v>300</v>
      </c>
      <c r="E3706" s="4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3">
        <f t="shared" si="342"/>
        <v>1.3633666666666666</v>
      </c>
      <c r="P3706" s="5">
        <f t="shared" si="343"/>
        <v>15.148518518518518</v>
      </c>
      <c r="Q3706" s="3" t="str">
        <f t="shared" si="344"/>
        <v>theater</v>
      </c>
      <c r="R3706" t="str">
        <f t="shared" si="345"/>
        <v>plays</v>
      </c>
      <c r="S3706" s="13">
        <f t="shared" si="346"/>
        <v>42461.689745370371</v>
      </c>
      <c r="T3706" s="13">
        <f t="shared" si="347"/>
        <v>42521.689745370371</v>
      </c>
    </row>
    <row r="3707" spans="1:20" ht="48">
      <c r="A3707">
        <v>3705</v>
      </c>
      <c r="B3707" s="1" t="s">
        <v>3702</v>
      </c>
      <c r="C3707" s="1" t="s">
        <v>7815</v>
      </c>
      <c r="D3707" s="4">
        <v>2827</v>
      </c>
      <c r="E3707" s="4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3">
        <f t="shared" si="342"/>
        <v>1.0346657233816767</v>
      </c>
      <c r="P3707" s="5">
        <f t="shared" si="343"/>
        <v>83.571428571428569</v>
      </c>
      <c r="Q3707" s="3" t="str">
        <f t="shared" si="344"/>
        <v>theater</v>
      </c>
      <c r="R3707" t="str">
        <f t="shared" si="345"/>
        <v>plays</v>
      </c>
      <c r="S3707" s="13">
        <f t="shared" si="346"/>
        <v>41792.542986111112</v>
      </c>
      <c r="T3707" s="13">
        <f t="shared" si="347"/>
        <v>41813.75</v>
      </c>
    </row>
    <row r="3708" spans="1:20" ht="48">
      <c r="A3708">
        <v>3706</v>
      </c>
      <c r="B3708" s="1" t="s">
        <v>3703</v>
      </c>
      <c r="C3708" s="1" t="s">
        <v>7816</v>
      </c>
      <c r="D3708" s="4">
        <v>1500</v>
      </c>
      <c r="E3708" s="4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3">
        <f t="shared" si="342"/>
        <v>1.2133333333333334</v>
      </c>
      <c r="P3708" s="5">
        <f t="shared" si="343"/>
        <v>140</v>
      </c>
      <c r="Q3708" s="3" t="str">
        <f t="shared" si="344"/>
        <v>theater</v>
      </c>
      <c r="R3708" t="str">
        <f t="shared" si="345"/>
        <v>plays</v>
      </c>
      <c r="S3708" s="13">
        <f t="shared" si="346"/>
        <v>41879.913761574076</v>
      </c>
      <c r="T3708" s="13">
        <f t="shared" si="347"/>
        <v>41894.913761574076</v>
      </c>
    </row>
    <row r="3709" spans="1:20" ht="32">
      <c r="A3709">
        <v>3707</v>
      </c>
      <c r="B3709" s="1" t="s">
        <v>3704</v>
      </c>
      <c r="C3709" s="1" t="s">
        <v>7817</v>
      </c>
      <c r="D3709" s="4">
        <v>1000</v>
      </c>
      <c r="E3709" s="4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3">
        <f t="shared" si="342"/>
        <v>1.86</v>
      </c>
      <c r="P3709" s="5">
        <f t="shared" si="343"/>
        <v>80.869565217391298</v>
      </c>
      <c r="Q3709" s="3" t="str">
        <f t="shared" si="344"/>
        <v>theater</v>
      </c>
      <c r="R3709" t="str">
        <f t="shared" si="345"/>
        <v>plays</v>
      </c>
      <c r="S3709" s="13">
        <f t="shared" si="346"/>
        <v>42552.048356481479</v>
      </c>
      <c r="T3709" s="13">
        <f t="shared" si="347"/>
        <v>42573.226388888885</v>
      </c>
    </row>
    <row r="3710" spans="1:20" ht="48">
      <c r="A3710">
        <v>3708</v>
      </c>
      <c r="B3710" s="1" t="s">
        <v>3705</v>
      </c>
      <c r="C3710" s="1" t="s">
        <v>7818</v>
      </c>
      <c r="D3710" s="4">
        <v>700</v>
      </c>
      <c r="E3710" s="4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3">
        <f t="shared" si="342"/>
        <v>3</v>
      </c>
      <c r="P3710" s="5">
        <f t="shared" si="343"/>
        <v>53.846153846153847</v>
      </c>
      <c r="Q3710" s="3" t="str">
        <f t="shared" si="344"/>
        <v>theater</v>
      </c>
      <c r="R3710" t="str">
        <f t="shared" si="345"/>
        <v>plays</v>
      </c>
      <c r="S3710" s="13">
        <f t="shared" si="346"/>
        <v>41810.142199074071</v>
      </c>
      <c r="T3710" s="13">
        <f t="shared" si="347"/>
        <v>41824.142199074071</v>
      </c>
    </row>
    <row r="3711" spans="1:20" ht="48">
      <c r="A3711">
        <v>3709</v>
      </c>
      <c r="B3711" s="1" t="s">
        <v>3706</v>
      </c>
      <c r="C3711" s="1" t="s">
        <v>7819</v>
      </c>
      <c r="D3711" s="4">
        <v>1000</v>
      </c>
      <c r="E3711" s="4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3">
        <f t="shared" si="342"/>
        <v>1.0825</v>
      </c>
      <c r="P3711" s="5">
        <f t="shared" si="343"/>
        <v>30.928571428571427</v>
      </c>
      <c r="Q3711" s="3" t="str">
        <f t="shared" si="344"/>
        <v>theater</v>
      </c>
      <c r="R3711" t="str">
        <f t="shared" si="345"/>
        <v>plays</v>
      </c>
      <c r="S3711" s="13">
        <f t="shared" si="346"/>
        <v>41785.707708333335</v>
      </c>
      <c r="T3711" s="13">
        <f t="shared" si="347"/>
        <v>41815.707708333335</v>
      </c>
    </row>
    <row r="3712" spans="1:20" ht="32">
      <c r="A3712">
        <v>3710</v>
      </c>
      <c r="B3712" s="1" t="s">
        <v>3707</v>
      </c>
      <c r="C3712" s="1" t="s">
        <v>7820</v>
      </c>
      <c r="D3712" s="4">
        <v>1300</v>
      </c>
      <c r="E3712" s="4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3">
        <f t="shared" si="342"/>
        <v>1.4115384615384616</v>
      </c>
      <c r="P3712" s="5">
        <f t="shared" si="343"/>
        <v>67.962962962962962</v>
      </c>
      <c r="Q3712" s="3" t="str">
        <f t="shared" si="344"/>
        <v>theater</v>
      </c>
      <c r="R3712" t="str">
        <f t="shared" si="345"/>
        <v>plays</v>
      </c>
      <c r="S3712" s="13">
        <f t="shared" si="346"/>
        <v>42072.576249999998</v>
      </c>
      <c r="T3712" s="13">
        <f t="shared" si="347"/>
        <v>42097.576249999998</v>
      </c>
    </row>
    <row r="3713" spans="1:20" ht="32">
      <c r="A3713">
        <v>3711</v>
      </c>
      <c r="B3713" s="1" t="s">
        <v>3708</v>
      </c>
      <c r="C3713" s="1" t="s">
        <v>7821</v>
      </c>
      <c r="D3713" s="4">
        <v>500</v>
      </c>
      <c r="E3713" s="4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3">
        <f t="shared" si="342"/>
        <v>1.1399999999999999</v>
      </c>
      <c r="P3713" s="5">
        <f t="shared" si="343"/>
        <v>27.142857142857142</v>
      </c>
      <c r="Q3713" s="3" t="str">
        <f t="shared" si="344"/>
        <v>theater</v>
      </c>
      <c r="R3713" t="str">
        <f t="shared" si="345"/>
        <v>plays</v>
      </c>
      <c r="S3713" s="13">
        <f t="shared" si="346"/>
        <v>41779.724224537036</v>
      </c>
      <c r="T3713" s="13">
        <f t="shared" si="347"/>
        <v>41805.666666666664</v>
      </c>
    </row>
    <row r="3714" spans="1:20" ht="48">
      <c r="A3714">
        <v>3712</v>
      </c>
      <c r="B3714" s="1" t="s">
        <v>3709</v>
      </c>
      <c r="C3714" s="1" t="s">
        <v>7822</v>
      </c>
      <c r="D3714" s="4">
        <v>7500</v>
      </c>
      <c r="E3714" s="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3">
        <f t="shared" si="342"/>
        <v>1.5373333333333334</v>
      </c>
      <c r="P3714" s="5">
        <f t="shared" si="343"/>
        <v>110.86538461538461</v>
      </c>
      <c r="Q3714" s="3" t="str">
        <f t="shared" si="344"/>
        <v>theater</v>
      </c>
      <c r="R3714" t="str">
        <f t="shared" si="345"/>
        <v>plays</v>
      </c>
      <c r="S3714" s="13">
        <f t="shared" si="346"/>
        <v>42134.172071759262</v>
      </c>
      <c r="T3714" s="13">
        <f t="shared" si="347"/>
        <v>42155.290972222225</v>
      </c>
    </row>
    <row r="3715" spans="1:20" ht="48">
      <c r="A3715">
        <v>3713</v>
      </c>
      <c r="B3715" s="1" t="s">
        <v>3710</v>
      </c>
      <c r="C3715" s="1" t="s">
        <v>7823</v>
      </c>
      <c r="D3715" s="4">
        <v>2000</v>
      </c>
      <c r="E3715" s="4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3">
        <f t="shared" ref="O3715:O3778" si="348">E3715/D3715</f>
        <v>1.0149999999999999</v>
      </c>
      <c r="P3715" s="5">
        <f t="shared" ref="P3715:P3778" si="349">E3715/L3715</f>
        <v>106.84210526315789</v>
      </c>
      <c r="Q3715" s="3" t="str">
        <f t="shared" ref="Q3715:Q3778" si="350">LEFT(N3715,SEARCH("/",N3715)-1)</f>
        <v>theater</v>
      </c>
      <c r="R3715" t="str">
        <f t="shared" ref="R3715:R3778" si="351">RIGHT(N3715,LEN(N3715)-SEARCH("/",N3715))</f>
        <v>plays</v>
      </c>
      <c r="S3715" s="13">
        <f t="shared" ref="S3715:S3778" si="352">(((J3715/60)/60)/24)+DATE(1970,1,1)</f>
        <v>42505.738032407404</v>
      </c>
      <c r="T3715" s="13">
        <f t="shared" ref="T3715:T3778" si="353">(((I3715/60)/60)/24)+DATE(1970,1,1)</f>
        <v>42525.738032407404</v>
      </c>
    </row>
    <row r="3716" spans="1:20" ht="48">
      <c r="A3716">
        <v>3714</v>
      </c>
      <c r="B3716" s="1" t="s">
        <v>3711</v>
      </c>
      <c r="C3716" s="1" t="s">
        <v>7824</v>
      </c>
      <c r="D3716" s="4">
        <v>10000</v>
      </c>
      <c r="E3716" s="4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3">
        <f t="shared" si="348"/>
        <v>1.0235000000000001</v>
      </c>
      <c r="P3716" s="5">
        <f t="shared" si="349"/>
        <v>105.51546391752578</v>
      </c>
      <c r="Q3716" s="3" t="str">
        <f t="shared" si="350"/>
        <v>theater</v>
      </c>
      <c r="R3716" t="str">
        <f t="shared" si="351"/>
        <v>plays</v>
      </c>
      <c r="S3716" s="13">
        <f t="shared" si="352"/>
        <v>42118.556331018524</v>
      </c>
      <c r="T3716" s="13">
        <f t="shared" si="353"/>
        <v>42150.165972222225</v>
      </c>
    </row>
    <row r="3717" spans="1:20" ht="48">
      <c r="A3717">
        <v>3715</v>
      </c>
      <c r="B3717" s="1" t="s">
        <v>3712</v>
      </c>
      <c r="C3717" s="1" t="s">
        <v>7825</v>
      </c>
      <c r="D3717" s="4">
        <v>3500</v>
      </c>
      <c r="E3717" s="4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3">
        <f t="shared" si="348"/>
        <v>1.0257142857142858</v>
      </c>
      <c r="P3717" s="5">
        <f t="shared" si="349"/>
        <v>132.96296296296296</v>
      </c>
      <c r="Q3717" s="3" t="str">
        <f t="shared" si="350"/>
        <v>theater</v>
      </c>
      <c r="R3717" t="str">
        <f t="shared" si="351"/>
        <v>plays</v>
      </c>
      <c r="S3717" s="13">
        <f t="shared" si="352"/>
        <v>42036.995590277773</v>
      </c>
      <c r="T3717" s="13">
        <f t="shared" si="353"/>
        <v>42094.536111111112</v>
      </c>
    </row>
    <row r="3718" spans="1:20" ht="48">
      <c r="A3718">
        <v>3716</v>
      </c>
      <c r="B3718" s="1" t="s">
        <v>3713</v>
      </c>
      <c r="C3718" s="1" t="s">
        <v>7826</v>
      </c>
      <c r="D3718" s="4">
        <v>800</v>
      </c>
      <c r="E3718" s="4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3">
        <f t="shared" si="348"/>
        <v>1.5575000000000001</v>
      </c>
      <c r="P3718" s="5">
        <f t="shared" si="349"/>
        <v>51.916666666666664</v>
      </c>
      <c r="Q3718" s="3" t="str">
        <f t="shared" si="350"/>
        <v>theater</v>
      </c>
      <c r="R3718" t="str">
        <f t="shared" si="351"/>
        <v>plays</v>
      </c>
      <c r="S3718" s="13">
        <f t="shared" si="352"/>
        <v>42360.887835648144</v>
      </c>
      <c r="T3718" s="13">
        <f t="shared" si="353"/>
        <v>42390.887835648144</v>
      </c>
    </row>
    <row r="3719" spans="1:20" ht="48">
      <c r="A3719">
        <v>3717</v>
      </c>
      <c r="B3719" s="1" t="s">
        <v>3714</v>
      </c>
      <c r="C3719" s="1" t="s">
        <v>7827</v>
      </c>
      <c r="D3719" s="4">
        <v>4000</v>
      </c>
      <c r="E3719" s="4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3">
        <f t="shared" si="348"/>
        <v>1.0075000000000001</v>
      </c>
      <c r="P3719" s="5">
        <f t="shared" si="349"/>
        <v>310</v>
      </c>
      <c r="Q3719" s="3" t="str">
        <f t="shared" si="350"/>
        <v>theater</v>
      </c>
      <c r="R3719" t="str">
        <f t="shared" si="351"/>
        <v>plays</v>
      </c>
      <c r="S3719" s="13">
        <f t="shared" si="352"/>
        <v>42102.866307870368</v>
      </c>
      <c r="T3719" s="13">
        <f t="shared" si="353"/>
        <v>42133.866307870368</v>
      </c>
    </row>
    <row r="3720" spans="1:20" ht="48">
      <c r="A3720">
        <v>3718</v>
      </c>
      <c r="B3720" s="1" t="s">
        <v>3715</v>
      </c>
      <c r="C3720" s="1" t="s">
        <v>7828</v>
      </c>
      <c r="D3720" s="4">
        <v>500</v>
      </c>
      <c r="E3720" s="4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3">
        <f t="shared" si="348"/>
        <v>2.3940000000000001</v>
      </c>
      <c r="P3720" s="5">
        <f t="shared" si="349"/>
        <v>26.021739130434781</v>
      </c>
      <c r="Q3720" s="3" t="str">
        <f t="shared" si="350"/>
        <v>theater</v>
      </c>
      <c r="R3720" t="str">
        <f t="shared" si="351"/>
        <v>plays</v>
      </c>
      <c r="S3720" s="13">
        <f t="shared" si="352"/>
        <v>42032.716145833328</v>
      </c>
      <c r="T3720" s="13">
        <f t="shared" si="353"/>
        <v>42062.716145833328</v>
      </c>
    </row>
    <row r="3721" spans="1:20" ht="32">
      <c r="A3721">
        <v>3719</v>
      </c>
      <c r="B3721" s="1" t="s">
        <v>3716</v>
      </c>
      <c r="C3721" s="1" t="s">
        <v>7829</v>
      </c>
      <c r="D3721" s="4">
        <v>200</v>
      </c>
      <c r="E3721" s="4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3">
        <f t="shared" si="348"/>
        <v>2.1</v>
      </c>
      <c r="P3721" s="5">
        <f t="shared" si="349"/>
        <v>105</v>
      </c>
      <c r="Q3721" s="3" t="str">
        <f t="shared" si="350"/>
        <v>theater</v>
      </c>
      <c r="R3721" t="str">
        <f t="shared" si="351"/>
        <v>plays</v>
      </c>
      <c r="S3721" s="13">
        <f t="shared" si="352"/>
        <v>42147.729930555557</v>
      </c>
      <c r="T3721" s="13">
        <f t="shared" si="353"/>
        <v>42177.729930555557</v>
      </c>
    </row>
    <row r="3722" spans="1:20" ht="32">
      <c r="A3722">
        <v>3720</v>
      </c>
      <c r="B3722" s="1" t="s">
        <v>3717</v>
      </c>
      <c r="C3722" s="1" t="s">
        <v>7830</v>
      </c>
      <c r="D3722" s="4">
        <v>3300</v>
      </c>
      <c r="E3722" s="4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3">
        <f t="shared" si="348"/>
        <v>1.0451515151515152</v>
      </c>
      <c r="P3722" s="5">
        <f t="shared" si="349"/>
        <v>86.224999999999994</v>
      </c>
      <c r="Q3722" s="3" t="str">
        <f t="shared" si="350"/>
        <v>theater</v>
      </c>
      <c r="R3722" t="str">
        <f t="shared" si="351"/>
        <v>plays</v>
      </c>
      <c r="S3722" s="13">
        <f t="shared" si="352"/>
        <v>42165.993125000001</v>
      </c>
      <c r="T3722" s="13">
        <f t="shared" si="353"/>
        <v>42187.993125000001</v>
      </c>
    </row>
    <row r="3723" spans="1:20" ht="48">
      <c r="A3723">
        <v>3721</v>
      </c>
      <c r="B3723" s="1" t="s">
        <v>3718</v>
      </c>
      <c r="C3723" s="1" t="s">
        <v>7831</v>
      </c>
      <c r="D3723" s="4">
        <v>5000</v>
      </c>
      <c r="E3723" s="4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3">
        <f t="shared" si="348"/>
        <v>1.008</v>
      </c>
      <c r="P3723" s="5">
        <f t="shared" si="349"/>
        <v>114.54545454545455</v>
      </c>
      <c r="Q3723" s="3" t="str">
        <f t="shared" si="350"/>
        <v>theater</v>
      </c>
      <c r="R3723" t="str">
        <f t="shared" si="351"/>
        <v>plays</v>
      </c>
      <c r="S3723" s="13">
        <f t="shared" si="352"/>
        <v>41927.936157407406</v>
      </c>
      <c r="T3723" s="13">
        <f t="shared" si="353"/>
        <v>41948.977824074071</v>
      </c>
    </row>
    <row r="3724" spans="1:20" ht="64">
      <c r="A3724">
        <v>3722</v>
      </c>
      <c r="B3724" s="1" t="s">
        <v>3719</v>
      </c>
      <c r="C3724" s="1" t="s">
        <v>7832</v>
      </c>
      <c r="D3724" s="4">
        <v>1500</v>
      </c>
      <c r="E3724" s="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3">
        <f t="shared" si="348"/>
        <v>1.1120000000000001</v>
      </c>
      <c r="P3724" s="5">
        <f t="shared" si="349"/>
        <v>47.657142857142858</v>
      </c>
      <c r="Q3724" s="3" t="str">
        <f t="shared" si="350"/>
        <v>theater</v>
      </c>
      <c r="R3724" t="str">
        <f t="shared" si="351"/>
        <v>plays</v>
      </c>
      <c r="S3724" s="13">
        <f t="shared" si="352"/>
        <v>42381.671840277777</v>
      </c>
      <c r="T3724" s="13">
        <f t="shared" si="353"/>
        <v>42411.957638888889</v>
      </c>
    </row>
    <row r="3725" spans="1:20" ht="32">
      <c r="A3725">
        <v>3723</v>
      </c>
      <c r="B3725" s="1" t="s">
        <v>3720</v>
      </c>
      <c r="C3725" s="1" t="s">
        <v>7833</v>
      </c>
      <c r="D3725" s="4">
        <v>4500</v>
      </c>
      <c r="E3725" s="4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3">
        <f t="shared" si="348"/>
        <v>1.0204444444444445</v>
      </c>
      <c r="P3725" s="5">
        <f t="shared" si="349"/>
        <v>72.888888888888886</v>
      </c>
      <c r="Q3725" s="3" t="str">
        <f t="shared" si="350"/>
        <v>theater</v>
      </c>
      <c r="R3725" t="str">
        <f t="shared" si="351"/>
        <v>plays</v>
      </c>
      <c r="S3725" s="13">
        <f t="shared" si="352"/>
        <v>41943.753032407411</v>
      </c>
      <c r="T3725" s="13">
        <f t="shared" si="353"/>
        <v>41973.794699074075</v>
      </c>
    </row>
    <row r="3726" spans="1:20" ht="48">
      <c r="A3726">
        <v>3724</v>
      </c>
      <c r="B3726" s="1" t="s">
        <v>3721</v>
      </c>
      <c r="C3726" s="1" t="s">
        <v>7834</v>
      </c>
      <c r="D3726" s="4">
        <v>4300</v>
      </c>
      <c r="E3726" s="4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3">
        <f t="shared" si="348"/>
        <v>1.0254767441860466</v>
      </c>
      <c r="P3726" s="5">
        <f t="shared" si="349"/>
        <v>49.545505617977533</v>
      </c>
      <c r="Q3726" s="3" t="str">
        <f t="shared" si="350"/>
        <v>theater</v>
      </c>
      <c r="R3726" t="str">
        <f t="shared" si="351"/>
        <v>plays</v>
      </c>
      <c r="S3726" s="13">
        <f t="shared" si="352"/>
        <v>42465.491435185191</v>
      </c>
      <c r="T3726" s="13">
        <f t="shared" si="353"/>
        <v>42494.958333333328</v>
      </c>
    </row>
    <row r="3727" spans="1:20" ht="48">
      <c r="A3727">
        <v>3725</v>
      </c>
      <c r="B3727" s="1" t="s">
        <v>3722</v>
      </c>
      <c r="C3727" s="1" t="s">
        <v>7835</v>
      </c>
      <c r="D3727" s="4">
        <v>300</v>
      </c>
      <c r="E3727" s="4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3">
        <f t="shared" si="348"/>
        <v>1.27</v>
      </c>
      <c r="P3727" s="5">
        <f t="shared" si="349"/>
        <v>25.4</v>
      </c>
      <c r="Q3727" s="3" t="str">
        <f t="shared" si="350"/>
        <v>theater</v>
      </c>
      <c r="R3727" t="str">
        <f t="shared" si="351"/>
        <v>plays</v>
      </c>
      <c r="S3727" s="13">
        <f t="shared" si="352"/>
        <v>42401.945219907408</v>
      </c>
      <c r="T3727" s="13">
        <f t="shared" si="353"/>
        <v>42418.895833333328</v>
      </c>
    </row>
    <row r="3728" spans="1:20" ht="48">
      <c r="A3728">
        <v>3726</v>
      </c>
      <c r="B3728" s="1" t="s">
        <v>3723</v>
      </c>
      <c r="C3728" s="1" t="s">
        <v>7836</v>
      </c>
      <c r="D3728" s="4">
        <v>850</v>
      </c>
      <c r="E3728" s="4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3">
        <f t="shared" si="348"/>
        <v>3.3870588235294119</v>
      </c>
      <c r="P3728" s="5">
        <f t="shared" si="349"/>
        <v>62.586956521739133</v>
      </c>
      <c r="Q3728" s="3" t="str">
        <f t="shared" si="350"/>
        <v>theater</v>
      </c>
      <c r="R3728" t="str">
        <f t="shared" si="351"/>
        <v>plays</v>
      </c>
      <c r="S3728" s="13">
        <f t="shared" si="352"/>
        <v>42462.140868055561</v>
      </c>
      <c r="T3728" s="13">
        <f t="shared" si="353"/>
        <v>42489.875</v>
      </c>
    </row>
    <row r="3729" spans="1:20" ht="48">
      <c r="A3729">
        <v>3727</v>
      </c>
      <c r="B3729" s="1" t="s">
        <v>3724</v>
      </c>
      <c r="C3729" s="1" t="s">
        <v>7837</v>
      </c>
      <c r="D3729" s="4">
        <v>2000</v>
      </c>
      <c r="E3729" s="4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3">
        <f t="shared" si="348"/>
        <v>1.0075000000000001</v>
      </c>
      <c r="P3729" s="5">
        <f t="shared" si="349"/>
        <v>61.060606060606062</v>
      </c>
      <c r="Q3729" s="3" t="str">
        <f t="shared" si="350"/>
        <v>theater</v>
      </c>
      <c r="R3729" t="str">
        <f t="shared" si="351"/>
        <v>plays</v>
      </c>
      <c r="S3729" s="13">
        <f t="shared" si="352"/>
        <v>42632.348310185189</v>
      </c>
      <c r="T3729" s="13">
        <f t="shared" si="353"/>
        <v>42663.204861111109</v>
      </c>
    </row>
    <row r="3730" spans="1:20" ht="32">
      <c r="A3730">
        <v>3728</v>
      </c>
      <c r="B3730" s="1" t="s">
        <v>3725</v>
      </c>
      <c r="C3730" s="1" t="s">
        <v>7838</v>
      </c>
      <c r="D3730" s="4">
        <v>20000</v>
      </c>
      <c r="E3730" s="4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3">
        <f t="shared" si="348"/>
        <v>9.3100000000000002E-2</v>
      </c>
      <c r="P3730" s="5">
        <f t="shared" si="349"/>
        <v>60.064516129032256</v>
      </c>
      <c r="Q3730" s="3" t="str">
        <f t="shared" si="350"/>
        <v>theater</v>
      </c>
      <c r="R3730" t="str">
        <f t="shared" si="351"/>
        <v>plays</v>
      </c>
      <c r="S3730" s="13">
        <f t="shared" si="352"/>
        <v>42205.171018518522</v>
      </c>
      <c r="T3730" s="13">
        <f t="shared" si="353"/>
        <v>42235.171018518522</v>
      </c>
    </row>
    <row r="3731" spans="1:20" ht="48">
      <c r="A3731">
        <v>3729</v>
      </c>
      <c r="B3731" s="1" t="s">
        <v>3726</v>
      </c>
      <c r="C3731" s="1" t="s">
        <v>7839</v>
      </c>
      <c r="D3731" s="4">
        <v>5000</v>
      </c>
      <c r="E3731" s="4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3">
        <f t="shared" si="348"/>
        <v>7.2400000000000006E-2</v>
      </c>
      <c r="P3731" s="5">
        <f t="shared" si="349"/>
        <v>72.400000000000006</v>
      </c>
      <c r="Q3731" s="3" t="str">
        <f t="shared" si="350"/>
        <v>theater</v>
      </c>
      <c r="R3731" t="str">
        <f t="shared" si="351"/>
        <v>plays</v>
      </c>
      <c r="S3731" s="13">
        <f t="shared" si="352"/>
        <v>42041.205000000002</v>
      </c>
      <c r="T3731" s="13">
        <f t="shared" si="353"/>
        <v>42086.16333333333</v>
      </c>
    </row>
    <row r="3732" spans="1:20" ht="48">
      <c r="A3732">
        <v>3730</v>
      </c>
      <c r="B3732" s="1" t="s">
        <v>3727</v>
      </c>
      <c r="C3732" s="1" t="s">
        <v>7840</v>
      </c>
      <c r="D3732" s="4">
        <v>1000</v>
      </c>
      <c r="E3732" s="4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3">
        <f t="shared" si="348"/>
        <v>0.1</v>
      </c>
      <c r="P3732" s="5">
        <f t="shared" si="349"/>
        <v>100</v>
      </c>
      <c r="Q3732" s="3" t="str">
        <f t="shared" si="350"/>
        <v>theater</v>
      </c>
      <c r="R3732" t="str">
        <f t="shared" si="351"/>
        <v>plays</v>
      </c>
      <c r="S3732" s="13">
        <f t="shared" si="352"/>
        <v>42203.677766203706</v>
      </c>
      <c r="T3732" s="13">
        <f t="shared" si="353"/>
        <v>42233.677766203706</v>
      </c>
    </row>
    <row r="3733" spans="1:20" ht="48">
      <c r="A3733">
        <v>3731</v>
      </c>
      <c r="B3733" s="1" t="s">
        <v>3728</v>
      </c>
      <c r="C3733" s="1" t="s">
        <v>7841</v>
      </c>
      <c r="D3733" s="4">
        <v>5500</v>
      </c>
      <c r="E3733" s="4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3">
        <f t="shared" si="348"/>
        <v>0.11272727272727273</v>
      </c>
      <c r="P3733" s="5">
        <f t="shared" si="349"/>
        <v>51.666666666666664</v>
      </c>
      <c r="Q3733" s="3" t="str">
        <f t="shared" si="350"/>
        <v>theater</v>
      </c>
      <c r="R3733" t="str">
        <f t="shared" si="351"/>
        <v>plays</v>
      </c>
      <c r="S3733" s="13">
        <f t="shared" si="352"/>
        <v>41983.752847222218</v>
      </c>
      <c r="T3733" s="13">
        <f t="shared" si="353"/>
        <v>42014.140972222223</v>
      </c>
    </row>
    <row r="3734" spans="1:20" ht="32">
      <c r="A3734">
        <v>3732</v>
      </c>
      <c r="B3734" s="1" t="s">
        <v>3729</v>
      </c>
      <c r="C3734" s="1" t="s">
        <v>7842</v>
      </c>
      <c r="D3734" s="4">
        <v>850</v>
      </c>
      <c r="E3734" s="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3">
        <f t="shared" si="348"/>
        <v>0.15411764705882353</v>
      </c>
      <c r="P3734" s="5">
        <f t="shared" si="349"/>
        <v>32.75</v>
      </c>
      <c r="Q3734" s="3" t="str">
        <f t="shared" si="350"/>
        <v>theater</v>
      </c>
      <c r="R3734" t="str">
        <f t="shared" si="351"/>
        <v>plays</v>
      </c>
      <c r="S3734" s="13">
        <f t="shared" si="352"/>
        <v>41968.677465277782</v>
      </c>
      <c r="T3734" s="13">
        <f t="shared" si="353"/>
        <v>42028.5</v>
      </c>
    </row>
    <row r="3735" spans="1:20" ht="48">
      <c r="A3735">
        <v>3733</v>
      </c>
      <c r="B3735" s="1" t="s">
        <v>3730</v>
      </c>
      <c r="C3735" s="1" t="s">
        <v>7843</v>
      </c>
      <c r="D3735" s="4">
        <v>1500</v>
      </c>
      <c r="E3735" s="4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3">
        <f t="shared" si="348"/>
        <v>0</v>
      </c>
      <c r="P3735" s="5" t="e">
        <f t="shared" si="349"/>
        <v>#DIV/0!</v>
      </c>
      <c r="Q3735" s="3" t="str">
        <f t="shared" si="350"/>
        <v>theater</v>
      </c>
      <c r="R3735" t="str">
        <f t="shared" si="351"/>
        <v>plays</v>
      </c>
      <c r="S3735" s="13">
        <f t="shared" si="352"/>
        <v>42103.024398148147</v>
      </c>
      <c r="T3735" s="13">
        <f t="shared" si="353"/>
        <v>42112.9375</v>
      </c>
    </row>
    <row r="3736" spans="1:20" ht="48">
      <c r="A3736">
        <v>3734</v>
      </c>
      <c r="B3736" s="1" t="s">
        <v>3731</v>
      </c>
      <c r="C3736" s="1" t="s">
        <v>7844</v>
      </c>
      <c r="D3736" s="4">
        <v>1500</v>
      </c>
      <c r="E3736" s="4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3">
        <f t="shared" si="348"/>
        <v>0.28466666666666668</v>
      </c>
      <c r="P3736" s="5">
        <f t="shared" si="349"/>
        <v>61</v>
      </c>
      <c r="Q3736" s="3" t="str">
        <f t="shared" si="350"/>
        <v>theater</v>
      </c>
      <c r="R3736" t="str">
        <f t="shared" si="351"/>
        <v>plays</v>
      </c>
      <c r="S3736" s="13">
        <f t="shared" si="352"/>
        <v>42089.901574074072</v>
      </c>
      <c r="T3736" s="13">
        <f t="shared" si="353"/>
        <v>42149.901574074072</v>
      </c>
    </row>
    <row r="3737" spans="1:20" ht="32">
      <c r="A3737">
        <v>3735</v>
      </c>
      <c r="B3737" s="1" t="s">
        <v>3732</v>
      </c>
      <c r="C3737" s="1" t="s">
        <v>7845</v>
      </c>
      <c r="D3737" s="4">
        <v>150</v>
      </c>
      <c r="E3737" s="4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3">
        <f t="shared" si="348"/>
        <v>0.13333333333333333</v>
      </c>
      <c r="P3737" s="5">
        <f t="shared" si="349"/>
        <v>10</v>
      </c>
      <c r="Q3737" s="3" t="str">
        <f t="shared" si="350"/>
        <v>theater</v>
      </c>
      <c r="R3737" t="str">
        <f t="shared" si="351"/>
        <v>plays</v>
      </c>
      <c r="S3737" s="13">
        <f t="shared" si="352"/>
        <v>42122.693159722221</v>
      </c>
      <c r="T3737" s="13">
        <f t="shared" si="353"/>
        <v>42152.693159722221</v>
      </c>
    </row>
    <row r="3738" spans="1:20" ht="48">
      <c r="A3738">
        <v>3736</v>
      </c>
      <c r="B3738" s="1" t="s">
        <v>3733</v>
      </c>
      <c r="C3738" s="1" t="s">
        <v>7846</v>
      </c>
      <c r="D3738" s="4">
        <v>1500</v>
      </c>
      <c r="E3738" s="4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3">
        <f t="shared" si="348"/>
        <v>6.6666666666666671E-3</v>
      </c>
      <c r="P3738" s="5">
        <f t="shared" si="349"/>
        <v>10</v>
      </c>
      <c r="Q3738" s="3" t="str">
        <f t="shared" si="350"/>
        <v>theater</v>
      </c>
      <c r="R3738" t="str">
        <f t="shared" si="351"/>
        <v>plays</v>
      </c>
      <c r="S3738" s="13">
        <f t="shared" si="352"/>
        <v>42048.711724537032</v>
      </c>
      <c r="T3738" s="13">
        <f t="shared" si="353"/>
        <v>42086.75</v>
      </c>
    </row>
    <row r="3739" spans="1:20" ht="32">
      <c r="A3739">
        <v>3737</v>
      </c>
      <c r="B3739" s="1" t="s">
        <v>3734</v>
      </c>
      <c r="C3739" s="1" t="s">
        <v>7847</v>
      </c>
      <c r="D3739" s="4">
        <v>700</v>
      </c>
      <c r="E3739" s="4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3">
        <f t="shared" si="348"/>
        <v>0.21428571428571427</v>
      </c>
      <c r="P3739" s="5">
        <f t="shared" si="349"/>
        <v>37.5</v>
      </c>
      <c r="Q3739" s="3" t="str">
        <f t="shared" si="350"/>
        <v>theater</v>
      </c>
      <c r="R3739" t="str">
        <f t="shared" si="351"/>
        <v>plays</v>
      </c>
      <c r="S3739" s="13">
        <f t="shared" si="352"/>
        <v>42297.691006944442</v>
      </c>
      <c r="T3739" s="13">
        <f t="shared" si="353"/>
        <v>42320.290972222225</v>
      </c>
    </row>
    <row r="3740" spans="1:20" ht="32">
      <c r="A3740">
        <v>3738</v>
      </c>
      <c r="B3740" s="1" t="s">
        <v>3735</v>
      </c>
      <c r="C3740" s="1" t="s">
        <v>7848</v>
      </c>
      <c r="D3740" s="4">
        <v>1500</v>
      </c>
      <c r="E3740" s="4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3">
        <f t="shared" si="348"/>
        <v>0.18</v>
      </c>
      <c r="P3740" s="5">
        <f t="shared" si="349"/>
        <v>45</v>
      </c>
      <c r="Q3740" s="3" t="str">
        <f t="shared" si="350"/>
        <v>theater</v>
      </c>
      <c r="R3740" t="str">
        <f t="shared" si="351"/>
        <v>plays</v>
      </c>
      <c r="S3740" s="13">
        <f t="shared" si="352"/>
        <v>41813.938715277778</v>
      </c>
      <c r="T3740" s="13">
        <f t="shared" si="353"/>
        <v>41835.916666666664</v>
      </c>
    </row>
    <row r="3741" spans="1:20" ht="48">
      <c r="A3741">
        <v>3739</v>
      </c>
      <c r="B3741" s="1" t="s">
        <v>3736</v>
      </c>
      <c r="C3741" s="1" t="s">
        <v>7849</v>
      </c>
      <c r="D3741" s="4">
        <v>4000</v>
      </c>
      <c r="E3741" s="4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3">
        <f t="shared" si="348"/>
        <v>0.20125000000000001</v>
      </c>
      <c r="P3741" s="5">
        <f t="shared" si="349"/>
        <v>100.625</v>
      </c>
      <c r="Q3741" s="3" t="str">
        <f t="shared" si="350"/>
        <v>theater</v>
      </c>
      <c r="R3741" t="str">
        <f t="shared" si="351"/>
        <v>plays</v>
      </c>
      <c r="S3741" s="13">
        <f t="shared" si="352"/>
        <v>42548.449861111112</v>
      </c>
      <c r="T3741" s="13">
        <f t="shared" si="353"/>
        <v>42568.449861111112</v>
      </c>
    </row>
    <row r="3742" spans="1:20" ht="48">
      <c r="A3742">
        <v>3740</v>
      </c>
      <c r="B3742" s="1" t="s">
        <v>3737</v>
      </c>
      <c r="C3742" s="1" t="s">
        <v>7850</v>
      </c>
      <c r="D3742" s="4">
        <v>2000</v>
      </c>
      <c r="E3742" s="4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3">
        <f t="shared" si="348"/>
        <v>0.17899999999999999</v>
      </c>
      <c r="P3742" s="5">
        <f t="shared" si="349"/>
        <v>25.571428571428573</v>
      </c>
      <c r="Q3742" s="3" t="str">
        <f t="shared" si="350"/>
        <v>theater</v>
      </c>
      <c r="R3742" t="str">
        <f t="shared" si="351"/>
        <v>plays</v>
      </c>
      <c r="S3742" s="13">
        <f t="shared" si="352"/>
        <v>41833.089756944442</v>
      </c>
      <c r="T3742" s="13">
        <f t="shared" si="353"/>
        <v>41863.079143518517</v>
      </c>
    </row>
    <row r="3743" spans="1:20" ht="48">
      <c r="A3743">
        <v>3741</v>
      </c>
      <c r="B3743" s="1" t="s">
        <v>3738</v>
      </c>
      <c r="C3743" s="1" t="s">
        <v>7851</v>
      </c>
      <c r="D3743" s="4">
        <v>20000</v>
      </c>
      <c r="E3743" s="4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3">
        <f t="shared" si="348"/>
        <v>0</v>
      </c>
      <c r="P3743" s="5" t="e">
        <f t="shared" si="349"/>
        <v>#DIV/0!</v>
      </c>
      <c r="Q3743" s="3" t="str">
        <f t="shared" si="350"/>
        <v>theater</v>
      </c>
      <c r="R3743" t="str">
        <f t="shared" si="351"/>
        <v>plays</v>
      </c>
      <c r="S3743" s="13">
        <f t="shared" si="352"/>
        <v>42325.920717592591</v>
      </c>
      <c r="T3743" s="13">
        <f t="shared" si="353"/>
        <v>42355.920717592591</v>
      </c>
    </row>
    <row r="3744" spans="1:20" ht="48">
      <c r="A3744">
        <v>3742</v>
      </c>
      <c r="B3744" s="1" t="s">
        <v>3739</v>
      </c>
      <c r="C3744" s="1" t="s">
        <v>7852</v>
      </c>
      <c r="D3744" s="4">
        <v>5000</v>
      </c>
      <c r="E3744" s="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3">
        <f t="shared" si="348"/>
        <v>0.02</v>
      </c>
      <c r="P3744" s="5">
        <f t="shared" si="349"/>
        <v>25</v>
      </c>
      <c r="Q3744" s="3" t="str">
        <f t="shared" si="350"/>
        <v>theater</v>
      </c>
      <c r="R3744" t="str">
        <f t="shared" si="351"/>
        <v>plays</v>
      </c>
      <c r="S3744" s="13">
        <f t="shared" si="352"/>
        <v>41858.214629629627</v>
      </c>
      <c r="T3744" s="13">
        <f t="shared" si="353"/>
        <v>41888.214629629627</v>
      </c>
    </row>
    <row r="3745" spans="1:20" ht="32">
      <c r="A3745">
        <v>3743</v>
      </c>
      <c r="B3745" s="1" t="s">
        <v>3740</v>
      </c>
      <c r="C3745" s="1" t="s">
        <v>7853</v>
      </c>
      <c r="D3745" s="4">
        <v>2200</v>
      </c>
      <c r="E3745" s="4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3">
        <f t="shared" si="348"/>
        <v>0</v>
      </c>
      <c r="P3745" s="5" t="e">
        <f t="shared" si="349"/>
        <v>#DIV/0!</v>
      </c>
      <c r="Q3745" s="3" t="str">
        <f t="shared" si="350"/>
        <v>theater</v>
      </c>
      <c r="R3745" t="str">
        <f t="shared" si="351"/>
        <v>plays</v>
      </c>
      <c r="S3745" s="13">
        <f t="shared" si="352"/>
        <v>41793.710231481484</v>
      </c>
      <c r="T3745" s="13">
        <f t="shared" si="353"/>
        <v>41823.710231481484</v>
      </c>
    </row>
    <row r="3746" spans="1:20" ht="48">
      <c r="A3746">
        <v>3744</v>
      </c>
      <c r="B3746" s="1" t="s">
        <v>3741</v>
      </c>
      <c r="C3746" s="1" t="s">
        <v>7854</v>
      </c>
      <c r="D3746" s="4">
        <v>1200</v>
      </c>
      <c r="E3746" s="4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3">
        <f t="shared" si="348"/>
        <v>0</v>
      </c>
      <c r="P3746" s="5" t="e">
        <f t="shared" si="349"/>
        <v>#DIV/0!</v>
      </c>
      <c r="Q3746" s="3" t="str">
        <f t="shared" si="350"/>
        <v>theater</v>
      </c>
      <c r="R3746" t="str">
        <f t="shared" si="351"/>
        <v>plays</v>
      </c>
      <c r="S3746" s="13">
        <f t="shared" si="352"/>
        <v>41793.814259259263</v>
      </c>
      <c r="T3746" s="13">
        <f t="shared" si="353"/>
        <v>41825.165972222225</v>
      </c>
    </row>
    <row r="3747" spans="1:20" ht="48">
      <c r="A3747">
        <v>3745</v>
      </c>
      <c r="B3747" s="1" t="s">
        <v>3742</v>
      </c>
      <c r="C3747" s="1" t="s">
        <v>7855</v>
      </c>
      <c r="D3747" s="4">
        <v>100</v>
      </c>
      <c r="E3747" s="4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3">
        <f t="shared" si="348"/>
        <v>0.1</v>
      </c>
      <c r="P3747" s="5">
        <f t="shared" si="349"/>
        <v>10</v>
      </c>
      <c r="Q3747" s="3" t="str">
        <f t="shared" si="350"/>
        <v>theater</v>
      </c>
      <c r="R3747" t="str">
        <f t="shared" si="351"/>
        <v>plays</v>
      </c>
      <c r="S3747" s="13">
        <f t="shared" si="352"/>
        <v>41831.697939814818</v>
      </c>
      <c r="T3747" s="13">
        <f t="shared" si="353"/>
        <v>41861.697939814818</v>
      </c>
    </row>
    <row r="3748" spans="1:20" ht="16">
      <c r="A3748">
        <v>3746</v>
      </c>
      <c r="B3748" s="1" t="s">
        <v>3743</v>
      </c>
      <c r="C3748" s="1" t="s">
        <v>7856</v>
      </c>
      <c r="D3748" s="4">
        <v>8500</v>
      </c>
      <c r="E3748" s="4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3">
        <f t="shared" si="348"/>
        <v>2.3764705882352941E-2</v>
      </c>
      <c r="P3748" s="5">
        <f t="shared" si="349"/>
        <v>202</v>
      </c>
      <c r="Q3748" s="3" t="str">
        <f t="shared" si="350"/>
        <v>theater</v>
      </c>
      <c r="R3748" t="str">
        <f t="shared" si="351"/>
        <v>plays</v>
      </c>
      <c r="S3748" s="13">
        <f t="shared" si="352"/>
        <v>42621.389340277776</v>
      </c>
      <c r="T3748" s="13">
        <f t="shared" si="353"/>
        <v>42651.389340277776</v>
      </c>
    </row>
    <row r="3749" spans="1:20" ht="32">
      <c r="A3749">
        <v>3747</v>
      </c>
      <c r="B3749" s="1" t="s">
        <v>3744</v>
      </c>
      <c r="C3749" s="1" t="s">
        <v>7857</v>
      </c>
      <c r="D3749" s="4">
        <v>2500</v>
      </c>
      <c r="E3749" s="4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3">
        <f t="shared" si="348"/>
        <v>0.01</v>
      </c>
      <c r="P3749" s="5">
        <f t="shared" si="349"/>
        <v>25</v>
      </c>
      <c r="Q3749" s="3" t="str">
        <f t="shared" si="350"/>
        <v>theater</v>
      </c>
      <c r="R3749" t="str">
        <f t="shared" si="351"/>
        <v>plays</v>
      </c>
      <c r="S3749" s="13">
        <f t="shared" si="352"/>
        <v>42164.299722222218</v>
      </c>
      <c r="T3749" s="13">
        <f t="shared" si="353"/>
        <v>42190.957638888889</v>
      </c>
    </row>
    <row r="3750" spans="1:20" ht="48">
      <c r="A3750">
        <v>3748</v>
      </c>
      <c r="B3750" s="1" t="s">
        <v>3745</v>
      </c>
      <c r="C3750" s="1" t="s">
        <v>7858</v>
      </c>
      <c r="D3750" s="4">
        <v>5000</v>
      </c>
      <c r="E3750" s="4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3">
        <f t="shared" si="348"/>
        <v>1.0351999999999999</v>
      </c>
      <c r="P3750" s="5">
        <f t="shared" si="349"/>
        <v>99.538461538461533</v>
      </c>
      <c r="Q3750" s="3" t="str">
        <f t="shared" si="350"/>
        <v>theater</v>
      </c>
      <c r="R3750" t="str">
        <f t="shared" si="351"/>
        <v>musical</v>
      </c>
      <c r="S3750" s="13">
        <f t="shared" si="352"/>
        <v>42395.706435185188</v>
      </c>
      <c r="T3750" s="13">
        <f t="shared" si="353"/>
        <v>42416.249305555553</v>
      </c>
    </row>
    <row r="3751" spans="1:20" ht="48">
      <c r="A3751">
        <v>3749</v>
      </c>
      <c r="B3751" s="1" t="s">
        <v>3746</v>
      </c>
      <c r="C3751" s="1" t="s">
        <v>7859</v>
      </c>
      <c r="D3751" s="4">
        <v>500</v>
      </c>
      <c r="E3751" s="4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3">
        <f t="shared" si="348"/>
        <v>1.05</v>
      </c>
      <c r="P3751" s="5">
        <f t="shared" si="349"/>
        <v>75</v>
      </c>
      <c r="Q3751" s="3" t="str">
        <f t="shared" si="350"/>
        <v>theater</v>
      </c>
      <c r="R3751" t="str">
        <f t="shared" si="351"/>
        <v>musical</v>
      </c>
      <c r="S3751" s="13">
        <f t="shared" si="352"/>
        <v>42458.127175925925</v>
      </c>
      <c r="T3751" s="13">
        <f t="shared" si="353"/>
        <v>42489.165972222225</v>
      </c>
    </row>
    <row r="3752" spans="1:20" ht="96">
      <c r="A3752">
        <v>3750</v>
      </c>
      <c r="B3752" s="1" t="s">
        <v>3747</v>
      </c>
      <c r="C3752" s="1" t="s">
        <v>7860</v>
      </c>
      <c r="D3752" s="4">
        <v>6000</v>
      </c>
      <c r="E3752" s="4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3">
        <f t="shared" si="348"/>
        <v>1.0044999999999999</v>
      </c>
      <c r="P3752" s="5">
        <f t="shared" si="349"/>
        <v>215.25</v>
      </c>
      <c r="Q3752" s="3" t="str">
        <f t="shared" si="350"/>
        <v>theater</v>
      </c>
      <c r="R3752" t="str">
        <f t="shared" si="351"/>
        <v>musical</v>
      </c>
      <c r="S3752" s="13">
        <f t="shared" si="352"/>
        <v>42016.981574074074</v>
      </c>
      <c r="T3752" s="13">
        <f t="shared" si="353"/>
        <v>42045.332638888889</v>
      </c>
    </row>
    <row r="3753" spans="1:20" ht="48">
      <c r="A3753">
        <v>3751</v>
      </c>
      <c r="B3753" s="1" t="s">
        <v>3748</v>
      </c>
      <c r="C3753" s="1" t="s">
        <v>7861</v>
      </c>
      <c r="D3753" s="4">
        <v>1000</v>
      </c>
      <c r="E3753" s="4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3">
        <f t="shared" si="348"/>
        <v>1.3260000000000001</v>
      </c>
      <c r="P3753" s="5">
        <f t="shared" si="349"/>
        <v>120.54545454545455</v>
      </c>
      <c r="Q3753" s="3" t="str">
        <f t="shared" si="350"/>
        <v>theater</v>
      </c>
      <c r="R3753" t="str">
        <f t="shared" si="351"/>
        <v>musical</v>
      </c>
      <c r="S3753" s="13">
        <f t="shared" si="352"/>
        <v>42403.035567129627</v>
      </c>
      <c r="T3753" s="13">
        <f t="shared" si="353"/>
        <v>42462.993900462956</v>
      </c>
    </row>
    <row r="3754" spans="1:20" ht="64">
      <c r="A3754">
        <v>3752</v>
      </c>
      <c r="B3754" s="1" t="s">
        <v>3749</v>
      </c>
      <c r="C3754" s="1" t="s">
        <v>7862</v>
      </c>
      <c r="D3754" s="4">
        <v>500</v>
      </c>
      <c r="E3754" s="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3">
        <f t="shared" si="348"/>
        <v>1.1299999999999999</v>
      </c>
      <c r="P3754" s="5">
        <f t="shared" si="349"/>
        <v>37.666666666666664</v>
      </c>
      <c r="Q3754" s="3" t="str">
        <f t="shared" si="350"/>
        <v>theater</v>
      </c>
      <c r="R3754" t="str">
        <f t="shared" si="351"/>
        <v>musical</v>
      </c>
      <c r="S3754" s="13">
        <f t="shared" si="352"/>
        <v>42619.802488425921</v>
      </c>
      <c r="T3754" s="13">
        <f t="shared" si="353"/>
        <v>42659.875</v>
      </c>
    </row>
    <row r="3755" spans="1:20" ht="48">
      <c r="A3755">
        <v>3753</v>
      </c>
      <c r="B3755" s="1" t="s">
        <v>3750</v>
      </c>
      <c r="C3755" s="1" t="s">
        <v>7863</v>
      </c>
      <c r="D3755" s="4">
        <v>5000</v>
      </c>
      <c r="E3755" s="4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3">
        <f t="shared" si="348"/>
        <v>1.0334000000000001</v>
      </c>
      <c r="P3755" s="5">
        <f t="shared" si="349"/>
        <v>172.23333333333332</v>
      </c>
      <c r="Q3755" s="3" t="str">
        <f t="shared" si="350"/>
        <v>theater</v>
      </c>
      <c r="R3755" t="str">
        <f t="shared" si="351"/>
        <v>musical</v>
      </c>
      <c r="S3755" s="13">
        <f t="shared" si="352"/>
        <v>42128.824074074073</v>
      </c>
      <c r="T3755" s="13">
        <f t="shared" si="353"/>
        <v>42158</v>
      </c>
    </row>
    <row r="3756" spans="1:20" ht="48">
      <c r="A3756">
        <v>3754</v>
      </c>
      <c r="B3756" s="1" t="s">
        <v>3751</v>
      </c>
      <c r="C3756" s="1" t="s">
        <v>7864</v>
      </c>
      <c r="D3756" s="4">
        <v>2500</v>
      </c>
      <c r="E3756" s="4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3">
        <f t="shared" si="348"/>
        <v>1.2</v>
      </c>
      <c r="P3756" s="5">
        <f t="shared" si="349"/>
        <v>111.11111111111111</v>
      </c>
      <c r="Q3756" s="3" t="str">
        <f t="shared" si="350"/>
        <v>theater</v>
      </c>
      <c r="R3756" t="str">
        <f t="shared" si="351"/>
        <v>musical</v>
      </c>
      <c r="S3756" s="13">
        <f t="shared" si="352"/>
        <v>41808.881215277775</v>
      </c>
      <c r="T3756" s="13">
        <f t="shared" si="353"/>
        <v>41846.207638888889</v>
      </c>
    </row>
    <row r="3757" spans="1:20" ht="48">
      <c r="A3757">
        <v>3755</v>
      </c>
      <c r="B3757" s="1" t="s">
        <v>3752</v>
      </c>
      <c r="C3757" s="1" t="s">
        <v>7865</v>
      </c>
      <c r="D3757" s="4">
        <v>550</v>
      </c>
      <c r="E3757" s="4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3">
        <f t="shared" si="348"/>
        <v>1.2963636363636364</v>
      </c>
      <c r="P3757" s="5">
        <f t="shared" si="349"/>
        <v>25.464285714285715</v>
      </c>
      <c r="Q3757" s="3" t="str">
        <f t="shared" si="350"/>
        <v>theater</v>
      </c>
      <c r="R3757" t="str">
        <f t="shared" si="351"/>
        <v>musical</v>
      </c>
      <c r="S3757" s="13">
        <f t="shared" si="352"/>
        <v>42445.866979166662</v>
      </c>
      <c r="T3757" s="13">
        <f t="shared" si="353"/>
        <v>42475.866979166662</v>
      </c>
    </row>
    <row r="3758" spans="1:20" ht="48">
      <c r="A3758">
        <v>3756</v>
      </c>
      <c r="B3758" s="1" t="s">
        <v>3753</v>
      </c>
      <c r="C3758" s="1" t="s">
        <v>7866</v>
      </c>
      <c r="D3758" s="4">
        <v>4500</v>
      </c>
      <c r="E3758" s="4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3">
        <f t="shared" si="348"/>
        <v>1.0111111111111111</v>
      </c>
      <c r="P3758" s="5">
        <f t="shared" si="349"/>
        <v>267.64705882352939</v>
      </c>
      <c r="Q3758" s="3" t="str">
        <f t="shared" si="350"/>
        <v>theater</v>
      </c>
      <c r="R3758" t="str">
        <f t="shared" si="351"/>
        <v>musical</v>
      </c>
      <c r="S3758" s="13">
        <f t="shared" si="352"/>
        <v>41771.814791666664</v>
      </c>
      <c r="T3758" s="13">
        <f t="shared" si="353"/>
        <v>41801.814791666664</v>
      </c>
    </row>
    <row r="3759" spans="1:20" ht="48">
      <c r="A3759">
        <v>3757</v>
      </c>
      <c r="B3759" s="1" t="s">
        <v>3754</v>
      </c>
      <c r="C3759" s="1" t="s">
        <v>7867</v>
      </c>
      <c r="D3759" s="4">
        <v>3500</v>
      </c>
      <c r="E3759" s="4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3">
        <f t="shared" si="348"/>
        <v>1.0851428571428572</v>
      </c>
      <c r="P3759" s="5">
        <f t="shared" si="349"/>
        <v>75.959999999999994</v>
      </c>
      <c r="Q3759" s="3" t="str">
        <f t="shared" si="350"/>
        <v>theater</v>
      </c>
      <c r="R3759" t="str">
        <f t="shared" si="351"/>
        <v>musical</v>
      </c>
      <c r="S3759" s="13">
        <f t="shared" si="352"/>
        <v>41954.850868055553</v>
      </c>
      <c r="T3759" s="13">
        <f t="shared" si="353"/>
        <v>41974.850868055553</v>
      </c>
    </row>
    <row r="3760" spans="1:20" ht="32">
      <c r="A3760">
        <v>3758</v>
      </c>
      <c r="B3760" s="1" t="s">
        <v>3755</v>
      </c>
      <c r="C3760" s="1" t="s">
        <v>7868</v>
      </c>
      <c r="D3760" s="4">
        <v>1500</v>
      </c>
      <c r="E3760" s="4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3">
        <f t="shared" si="348"/>
        <v>1.0233333333333334</v>
      </c>
      <c r="P3760" s="5">
        <f t="shared" si="349"/>
        <v>59.03846153846154</v>
      </c>
      <c r="Q3760" s="3" t="str">
        <f t="shared" si="350"/>
        <v>theater</v>
      </c>
      <c r="R3760" t="str">
        <f t="shared" si="351"/>
        <v>musical</v>
      </c>
      <c r="S3760" s="13">
        <f t="shared" si="352"/>
        <v>41747.471504629626</v>
      </c>
      <c r="T3760" s="13">
        <f t="shared" si="353"/>
        <v>41778.208333333336</v>
      </c>
    </row>
    <row r="3761" spans="1:20" ht="32">
      <c r="A3761">
        <v>3759</v>
      </c>
      <c r="B3761" s="1" t="s">
        <v>3756</v>
      </c>
      <c r="C3761" s="1" t="s">
        <v>7869</v>
      </c>
      <c r="D3761" s="4">
        <v>4000</v>
      </c>
      <c r="E3761" s="4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3">
        <f t="shared" si="348"/>
        <v>1.1024425000000002</v>
      </c>
      <c r="P3761" s="5">
        <f t="shared" si="349"/>
        <v>50.111022727272733</v>
      </c>
      <c r="Q3761" s="3" t="str">
        <f t="shared" si="350"/>
        <v>theater</v>
      </c>
      <c r="R3761" t="str">
        <f t="shared" si="351"/>
        <v>musical</v>
      </c>
      <c r="S3761" s="13">
        <f t="shared" si="352"/>
        <v>42182.108252314814</v>
      </c>
      <c r="T3761" s="13">
        <f t="shared" si="353"/>
        <v>42242.108252314814</v>
      </c>
    </row>
    <row r="3762" spans="1:20" ht="48">
      <c r="A3762">
        <v>3760</v>
      </c>
      <c r="B3762" s="1" t="s">
        <v>3757</v>
      </c>
      <c r="C3762" s="1" t="s">
        <v>7870</v>
      </c>
      <c r="D3762" s="4">
        <v>5000</v>
      </c>
      <c r="E3762" s="4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3">
        <f t="shared" si="348"/>
        <v>1.010154</v>
      </c>
      <c r="P3762" s="5">
        <f t="shared" si="349"/>
        <v>55.502967032967035</v>
      </c>
      <c r="Q3762" s="3" t="str">
        <f t="shared" si="350"/>
        <v>theater</v>
      </c>
      <c r="R3762" t="str">
        <f t="shared" si="351"/>
        <v>musical</v>
      </c>
      <c r="S3762" s="13">
        <f t="shared" si="352"/>
        <v>41739.525300925925</v>
      </c>
      <c r="T3762" s="13">
        <f t="shared" si="353"/>
        <v>41764.525300925925</v>
      </c>
    </row>
    <row r="3763" spans="1:20" ht="48">
      <c r="A3763">
        <v>3761</v>
      </c>
      <c r="B3763" s="1" t="s">
        <v>3758</v>
      </c>
      <c r="C3763" s="1" t="s">
        <v>7871</v>
      </c>
      <c r="D3763" s="4">
        <v>500</v>
      </c>
      <c r="E3763" s="4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3">
        <f t="shared" si="348"/>
        <v>1</v>
      </c>
      <c r="P3763" s="5">
        <f t="shared" si="349"/>
        <v>166.66666666666666</v>
      </c>
      <c r="Q3763" s="3" t="str">
        <f t="shared" si="350"/>
        <v>theater</v>
      </c>
      <c r="R3763" t="str">
        <f t="shared" si="351"/>
        <v>musical</v>
      </c>
      <c r="S3763" s="13">
        <f t="shared" si="352"/>
        <v>42173.466863425929</v>
      </c>
      <c r="T3763" s="13">
        <f t="shared" si="353"/>
        <v>42226.958333333328</v>
      </c>
    </row>
    <row r="3764" spans="1:20" ht="48">
      <c r="A3764">
        <v>3762</v>
      </c>
      <c r="B3764" s="1" t="s">
        <v>3759</v>
      </c>
      <c r="C3764" s="1" t="s">
        <v>7872</v>
      </c>
      <c r="D3764" s="4">
        <v>1250</v>
      </c>
      <c r="E3764" s="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3">
        <f t="shared" si="348"/>
        <v>1.0624</v>
      </c>
      <c r="P3764" s="5">
        <f t="shared" si="349"/>
        <v>47.428571428571431</v>
      </c>
      <c r="Q3764" s="3" t="str">
        <f t="shared" si="350"/>
        <v>theater</v>
      </c>
      <c r="R3764" t="str">
        <f t="shared" si="351"/>
        <v>musical</v>
      </c>
      <c r="S3764" s="13">
        <f t="shared" si="352"/>
        <v>42193.813530092593</v>
      </c>
      <c r="T3764" s="13">
        <f t="shared" si="353"/>
        <v>42218.813530092593</v>
      </c>
    </row>
    <row r="3765" spans="1:20" ht="32">
      <c r="A3765">
        <v>3763</v>
      </c>
      <c r="B3765" s="1" t="s">
        <v>3760</v>
      </c>
      <c r="C3765" s="1" t="s">
        <v>7873</v>
      </c>
      <c r="D3765" s="4">
        <v>5000</v>
      </c>
      <c r="E3765" s="4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3">
        <f t="shared" si="348"/>
        <v>1</v>
      </c>
      <c r="P3765" s="5">
        <f t="shared" si="349"/>
        <v>64.935064935064929</v>
      </c>
      <c r="Q3765" s="3" t="str">
        <f t="shared" si="350"/>
        <v>theater</v>
      </c>
      <c r="R3765" t="str">
        <f t="shared" si="351"/>
        <v>musical</v>
      </c>
      <c r="S3765" s="13">
        <f t="shared" si="352"/>
        <v>42065.750300925924</v>
      </c>
      <c r="T3765" s="13">
        <f t="shared" si="353"/>
        <v>42095.708634259259</v>
      </c>
    </row>
    <row r="3766" spans="1:20" ht="48">
      <c r="A3766">
        <v>3764</v>
      </c>
      <c r="B3766" s="1" t="s">
        <v>3761</v>
      </c>
      <c r="C3766" s="1" t="s">
        <v>7874</v>
      </c>
      <c r="D3766" s="4">
        <v>1500</v>
      </c>
      <c r="E3766" s="4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3">
        <f t="shared" si="348"/>
        <v>1</v>
      </c>
      <c r="P3766" s="5">
        <f t="shared" si="349"/>
        <v>55.555555555555557</v>
      </c>
      <c r="Q3766" s="3" t="str">
        <f t="shared" si="350"/>
        <v>theater</v>
      </c>
      <c r="R3766" t="str">
        <f t="shared" si="351"/>
        <v>musical</v>
      </c>
      <c r="S3766" s="13">
        <f t="shared" si="352"/>
        <v>42499.842962962968</v>
      </c>
      <c r="T3766" s="13">
        <f t="shared" si="353"/>
        <v>42519.024999999994</v>
      </c>
    </row>
    <row r="3767" spans="1:20" ht="48">
      <c r="A3767">
        <v>3765</v>
      </c>
      <c r="B3767" s="1" t="s">
        <v>3762</v>
      </c>
      <c r="C3767" s="1" t="s">
        <v>7875</v>
      </c>
      <c r="D3767" s="4">
        <v>7000</v>
      </c>
      <c r="E3767" s="4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3">
        <f t="shared" si="348"/>
        <v>1.1345714285714286</v>
      </c>
      <c r="P3767" s="5">
        <f t="shared" si="349"/>
        <v>74.224299065420567</v>
      </c>
      <c r="Q3767" s="3" t="str">
        <f t="shared" si="350"/>
        <v>theater</v>
      </c>
      <c r="R3767" t="str">
        <f t="shared" si="351"/>
        <v>musical</v>
      </c>
      <c r="S3767" s="13">
        <f t="shared" si="352"/>
        <v>41820.776412037041</v>
      </c>
      <c r="T3767" s="13">
        <f t="shared" si="353"/>
        <v>41850.776412037041</v>
      </c>
    </row>
    <row r="3768" spans="1:20" ht="32">
      <c r="A3768">
        <v>3766</v>
      </c>
      <c r="B3768" s="1" t="s">
        <v>3763</v>
      </c>
      <c r="C3768" s="1" t="s">
        <v>7876</v>
      </c>
      <c r="D3768" s="4">
        <v>10000</v>
      </c>
      <c r="E3768" s="4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3">
        <f t="shared" si="348"/>
        <v>1.0265010000000001</v>
      </c>
      <c r="P3768" s="5">
        <f t="shared" si="349"/>
        <v>106.9271875</v>
      </c>
      <c r="Q3768" s="3" t="str">
        <f t="shared" si="350"/>
        <v>theater</v>
      </c>
      <c r="R3768" t="str">
        <f t="shared" si="351"/>
        <v>musical</v>
      </c>
      <c r="S3768" s="13">
        <f t="shared" si="352"/>
        <v>41788.167187500003</v>
      </c>
      <c r="T3768" s="13">
        <f t="shared" si="353"/>
        <v>41823.167187500003</v>
      </c>
    </row>
    <row r="3769" spans="1:20" ht="48">
      <c r="A3769">
        <v>3767</v>
      </c>
      <c r="B3769" s="1" t="s">
        <v>3764</v>
      </c>
      <c r="C3769" s="1" t="s">
        <v>7877</v>
      </c>
      <c r="D3769" s="4">
        <v>2000</v>
      </c>
      <c r="E3769" s="4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3">
        <f t="shared" si="348"/>
        <v>1.1675</v>
      </c>
      <c r="P3769" s="5">
        <f t="shared" si="349"/>
        <v>41.696428571428569</v>
      </c>
      <c r="Q3769" s="3" t="str">
        <f t="shared" si="350"/>
        <v>theater</v>
      </c>
      <c r="R3769" t="str">
        <f t="shared" si="351"/>
        <v>musical</v>
      </c>
      <c r="S3769" s="13">
        <f t="shared" si="352"/>
        <v>42050.019641203704</v>
      </c>
      <c r="T3769" s="13">
        <f t="shared" si="353"/>
        <v>42064.207638888889</v>
      </c>
    </row>
    <row r="3770" spans="1:20" ht="48">
      <c r="A3770">
        <v>3768</v>
      </c>
      <c r="B3770" s="1" t="s">
        <v>3765</v>
      </c>
      <c r="C3770" s="1" t="s">
        <v>7878</v>
      </c>
      <c r="D3770" s="4">
        <v>4000</v>
      </c>
      <c r="E3770" s="4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3">
        <f t="shared" si="348"/>
        <v>1.0765274999999999</v>
      </c>
      <c r="P3770" s="5">
        <f t="shared" si="349"/>
        <v>74.243275862068955</v>
      </c>
      <c r="Q3770" s="3" t="str">
        <f t="shared" si="350"/>
        <v>theater</v>
      </c>
      <c r="R3770" t="str">
        <f t="shared" si="351"/>
        <v>musical</v>
      </c>
      <c r="S3770" s="13">
        <f t="shared" si="352"/>
        <v>41772.727893518517</v>
      </c>
      <c r="T3770" s="13">
        <f t="shared" si="353"/>
        <v>41802.727893518517</v>
      </c>
    </row>
    <row r="3771" spans="1:20" ht="48">
      <c r="A3771">
        <v>3769</v>
      </c>
      <c r="B3771" s="1" t="s">
        <v>3766</v>
      </c>
      <c r="C3771" s="1" t="s">
        <v>7879</v>
      </c>
      <c r="D3771" s="4">
        <v>1100</v>
      </c>
      <c r="E3771" s="4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3">
        <f t="shared" si="348"/>
        <v>1</v>
      </c>
      <c r="P3771" s="5">
        <f t="shared" si="349"/>
        <v>73.333333333333329</v>
      </c>
      <c r="Q3771" s="3" t="str">
        <f t="shared" si="350"/>
        <v>theater</v>
      </c>
      <c r="R3771" t="str">
        <f t="shared" si="351"/>
        <v>musical</v>
      </c>
      <c r="S3771" s="13">
        <f t="shared" si="352"/>
        <v>42445.598136574074</v>
      </c>
      <c r="T3771" s="13">
        <f t="shared" si="353"/>
        <v>42475.598136574074</v>
      </c>
    </row>
    <row r="3772" spans="1:20" ht="48">
      <c r="A3772">
        <v>3770</v>
      </c>
      <c r="B3772" s="1" t="s">
        <v>3767</v>
      </c>
      <c r="C3772" s="1" t="s">
        <v>7880</v>
      </c>
      <c r="D3772" s="4">
        <v>2000</v>
      </c>
      <c r="E3772" s="4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3">
        <f t="shared" si="348"/>
        <v>1</v>
      </c>
      <c r="P3772" s="5">
        <f t="shared" si="349"/>
        <v>100</v>
      </c>
      <c r="Q3772" s="3" t="str">
        <f t="shared" si="350"/>
        <v>theater</v>
      </c>
      <c r="R3772" t="str">
        <f t="shared" si="351"/>
        <v>musical</v>
      </c>
      <c r="S3772" s="13">
        <f t="shared" si="352"/>
        <v>42138.930671296301</v>
      </c>
      <c r="T3772" s="13">
        <f t="shared" si="353"/>
        <v>42168.930671296301</v>
      </c>
    </row>
    <row r="3773" spans="1:20" ht="32">
      <c r="A3773">
        <v>3771</v>
      </c>
      <c r="B3773" s="1" t="s">
        <v>3768</v>
      </c>
      <c r="C3773" s="1" t="s">
        <v>7881</v>
      </c>
      <c r="D3773" s="4">
        <v>1000</v>
      </c>
      <c r="E3773" s="4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3">
        <f t="shared" si="348"/>
        <v>1.46</v>
      </c>
      <c r="P3773" s="5">
        <f t="shared" si="349"/>
        <v>38.421052631578945</v>
      </c>
      <c r="Q3773" s="3" t="str">
        <f t="shared" si="350"/>
        <v>theater</v>
      </c>
      <c r="R3773" t="str">
        <f t="shared" si="351"/>
        <v>musical</v>
      </c>
      <c r="S3773" s="13">
        <f t="shared" si="352"/>
        <v>42493.857083333336</v>
      </c>
      <c r="T3773" s="13">
        <f t="shared" si="353"/>
        <v>42508</v>
      </c>
    </row>
    <row r="3774" spans="1:20" ht="48">
      <c r="A3774">
        <v>3772</v>
      </c>
      <c r="B3774" s="1" t="s">
        <v>3769</v>
      </c>
      <c r="C3774" s="1" t="s">
        <v>7882</v>
      </c>
      <c r="D3774" s="4">
        <v>5000</v>
      </c>
      <c r="E3774" s="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3">
        <f t="shared" si="348"/>
        <v>1.1020000000000001</v>
      </c>
      <c r="P3774" s="5">
        <f t="shared" si="349"/>
        <v>166.96969696969697</v>
      </c>
      <c r="Q3774" s="3" t="str">
        <f t="shared" si="350"/>
        <v>theater</v>
      </c>
      <c r="R3774" t="str">
        <f t="shared" si="351"/>
        <v>musical</v>
      </c>
      <c r="S3774" s="13">
        <f t="shared" si="352"/>
        <v>42682.616967592592</v>
      </c>
      <c r="T3774" s="13">
        <f t="shared" si="353"/>
        <v>42703.25</v>
      </c>
    </row>
    <row r="3775" spans="1:20" ht="32">
      <c r="A3775">
        <v>3773</v>
      </c>
      <c r="B3775" s="1" t="s">
        <v>3770</v>
      </c>
      <c r="C3775" s="1" t="s">
        <v>7883</v>
      </c>
      <c r="D3775" s="4">
        <v>5000</v>
      </c>
      <c r="E3775" s="4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3">
        <f t="shared" si="348"/>
        <v>1.0820000000000001</v>
      </c>
      <c r="P3775" s="5">
        <f t="shared" si="349"/>
        <v>94.912280701754383</v>
      </c>
      <c r="Q3775" s="3" t="str">
        <f t="shared" si="350"/>
        <v>theater</v>
      </c>
      <c r="R3775" t="str">
        <f t="shared" si="351"/>
        <v>musical</v>
      </c>
      <c r="S3775" s="13">
        <f t="shared" si="352"/>
        <v>42656.005173611105</v>
      </c>
      <c r="T3775" s="13">
        <f t="shared" si="353"/>
        <v>42689.088888888888</v>
      </c>
    </row>
    <row r="3776" spans="1:20" ht="48">
      <c r="A3776">
        <v>3774</v>
      </c>
      <c r="B3776" s="1" t="s">
        <v>3771</v>
      </c>
      <c r="C3776" s="1" t="s">
        <v>7884</v>
      </c>
      <c r="D3776" s="4">
        <v>2500</v>
      </c>
      <c r="E3776" s="4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3">
        <f t="shared" si="348"/>
        <v>1</v>
      </c>
      <c r="P3776" s="5">
        <f t="shared" si="349"/>
        <v>100</v>
      </c>
      <c r="Q3776" s="3" t="str">
        <f t="shared" si="350"/>
        <v>theater</v>
      </c>
      <c r="R3776" t="str">
        <f t="shared" si="351"/>
        <v>musical</v>
      </c>
      <c r="S3776" s="13">
        <f t="shared" si="352"/>
        <v>42087.792303240742</v>
      </c>
      <c r="T3776" s="13">
        <f t="shared" si="353"/>
        <v>42103.792303240742</v>
      </c>
    </row>
    <row r="3777" spans="1:20" ht="48">
      <c r="A3777">
        <v>3775</v>
      </c>
      <c r="B3777" s="1" t="s">
        <v>3772</v>
      </c>
      <c r="C3777" s="1" t="s">
        <v>7885</v>
      </c>
      <c r="D3777" s="4">
        <v>2000</v>
      </c>
      <c r="E3777" s="4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3">
        <f t="shared" si="348"/>
        <v>1.0024999999999999</v>
      </c>
      <c r="P3777" s="5">
        <f t="shared" si="349"/>
        <v>143.21428571428572</v>
      </c>
      <c r="Q3777" s="3" t="str">
        <f t="shared" si="350"/>
        <v>theater</v>
      </c>
      <c r="R3777" t="str">
        <f t="shared" si="351"/>
        <v>musical</v>
      </c>
      <c r="S3777" s="13">
        <f t="shared" si="352"/>
        <v>42075.942627314813</v>
      </c>
      <c r="T3777" s="13">
        <f t="shared" si="353"/>
        <v>42103.166666666672</v>
      </c>
    </row>
    <row r="3778" spans="1:20" ht="64">
      <c r="A3778">
        <v>3776</v>
      </c>
      <c r="B3778" s="1" t="s">
        <v>3773</v>
      </c>
      <c r="C3778" s="1" t="s">
        <v>7886</v>
      </c>
      <c r="D3778" s="4">
        <v>8000</v>
      </c>
      <c r="E3778" s="4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3">
        <f t="shared" si="348"/>
        <v>1.0671250000000001</v>
      </c>
      <c r="P3778" s="5">
        <f t="shared" si="349"/>
        <v>90.819148936170208</v>
      </c>
      <c r="Q3778" s="3" t="str">
        <f t="shared" si="350"/>
        <v>theater</v>
      </c>
      <c r="R3778" t="str">
        <f t="shared" si="351"/>
        <v>musical</v>
      </c>
      <c r="S3778" s="13">
        <f t="shared" si="352"/>
        <v>41814.367800925924</v>
      </c>
      <c r="T3778" s="13">
        <f t="shared" si="353"/>
        <v>41852.041666666664</v>
      </c>
    </row>
    <row r="3779" spans="1:20" ht="48">
      <c r="A3779">
        <v>3777</v>
      </c>
      <c r="B3779" s="1" t="s">
        <v>3774</v>
      </c>
      <c r="C3779" s="1" t="s">
        <v>7887</v>
      </c>
      <c r="D3779" s="4">
        <v>2000</v>
      </c>
      <c r="E3779" s="4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3">
        <f t="shared" ref="O3779:O3842" si="354">E3779/D3779</f>
        <v>1.4319999999999999</v>
      </c>
      <c r="P3779" s="5">
        <f t="shared" ref="P3779:P3842" si="355">E3779/L3779</f>
        <v>48.542372881355931</v>
      </c>
      <c r="Q3779" s="3" t="str">
        <f t="shared" ref="Q3779:Q3842" si="356">LEFT(N3779,SEARCH("/",N3779)-1)</f>
        <v>theater</v>
      </c>
      <c r="R3779" t="str">
        <f t="shared" ref="R3779:R3842" si="357">RIGHT(N3779,LEN(N3779)-SEARCH("/",N3779))</f>
        <v>musical</v>
      </c>
      <c r="S3779" s="13">
        <f t="shared" ref="S3779:S3842" si="358">(((J3779/60)/60)/24)+DATE(1970,1,1)</f>
        <v>41887.111354166671</v>
      </c>
      <c r="T3779" s="13">
        <f t="shared" ref="T3779:T3842" si="359">(((I3779/60)/60)/24)+DATE(1970,1,1)</f>
        <v>41909.166666666664</v>
      </c>
    </row>
    <row r="3780" spans="1:20" ht="32">
      <c r="A3780">
        <v>3778</v>
      </c>
      <c r="B3780" s="1" t="s">
        <v>3775</v>
      </c>
      <c r="C3780" s="1" t="s">
        <v>7888</v>
      </c>
      <c r="D3780" s="4">
        <v>2400</v>
      </c>
      <c r="E3780" s="4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3">
        <f t="shared" si="354"/>
        <v>1.0504166666666668</v>
      </c>
      <c r="P3780" s="5">
        <f t="shared" si="355"/>
        <v>70.027777777777771</v>
      </c>
      <c r="Q3780" s="3" t="str">
        <f t="shared" si="356"/>
        <v>theater</v>
      </c>
      <c r="R3780" t="str">
        <f t="shared" si="357"/>
        <v>musical</v>
      </c>
      <c r="S3780" s="13">
        <f t="shared" si="358"/>
        <v>41989.819212962961</v>
      </c>
      <c r="T3780" s="13">
        <f t="shared" si="359"/>
        <v>42049.819212962961</v>
      </c>
    </row>
    <row r="3781" spans="1:20" ht="32">
      <c r="A3781">
        <v>3779</v>
      </c>
      <c r="B3781" s="1" t="s">
        <v>3776</v>
      </c>
      <c r="C3781" s="1" t="s">
        <v>7889</v>
      </c>
      <c r="D3781" s="4">
        <v>15000</v>
      </c>
      <c r="E3781" s="4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3">
        <f t="shared" si="354"/>
        <v>1.0398000000000001</v>
      </c>
      <c r="P3781" s="5">
        <f t="shared" si="355"/>
        <v>135.62608695652173</v>
      </c>
      <c r="Q3781" s="3" t="str">
        <f t="shared" si="356"/>
        <v>theater</v>
      </c>
      <c r="R3781" t="str">
        <f t="shared" si="357"/>
        <v>musical</v>
      </c>
      <c r="S3781" s="13">
        <f t="shared" si="358"/>
        <v>42425.735416666663</v>
      </c>
      <c r="T3781" s="13">
        <f t="shared" si="359"/>
        <v>42455.693750000006</v>
      </c>
    </row>
    <row r="3782" spans="1:20" ht="48">
      <c r="A3782">
        <v>3780</v>
      </c>
      <c r="B3782" s="1" t="s">
        <v>3777</v>
      </c>
      <c r="C3782" s="1" t="s">
        <v>7890</v>
      </c>
      <c r="D3782" s="4">
        <v>2500</v>
      </c>
      <c r="E3782" s="4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3">
        <f t="shared" si="354"/>
        <v>1.2</v>
      </c>
      <c r="P3782" s="5">
        <f t="shared" si="355"/>
        <v>100</v>
      </c>
      <c r="Q3782" s="3" t="str">
        <f t="shared" si="356"/>
        <v>theater</v>
      </c>
      <c r="R3782" t="str">
        <f t="shared" si="357"/>
        <v>musical</v>
      </c>
      <c r="S3782" s="13">
        <f t="shared" si="358"/>
        <v>42166.219733796301</v>
      </c>
      <c r="T3782" s="13">
        <f t="shared" si="359"/>
        <v>42198.837499999994</v>
      </c>
    </row>
    <row r="3783" spans="1:20" ht="48">
      <c r="A3783">
        <v>3781</v>
      </c>
      <c r="B3783" s="1" t="s">
        <v>3778</v>
      </c>
      <c r="C3783" s="1" t="s">
        <v>7891</v>
      </c>
      <c r="D3783" s="4">
        <v>4500</v>
      </c>
      <c r="E3783" s="4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3">
        <f t="shared" si="354"/>
        <v>1.0966666666666667</v>
      </c>
      <c r="P3783" s="5">
        <f t="shared" si="355"/>
        <v>94.90384615384616</v>
      </c>
      <c r="Q3783" s="3" t="str">
        <f t="shared" si="356"/>
        <v>theater</v>
      </c>
      <c r="R3783" t="str">
        <f t="shared" si="357"/>
        <v>musical</v>
      </c>
      <c r="S3783" s="13">
        <f t="shared" si="358"/>
        <v>41865.882928240739</v>
      </c>
      <c r="T3783" s="13">
        <f t="shared" si="359"/>
        <v>41890.882928240739</v>
      </c>
    </row>
    <row r="3784" spans="1:20" ht="48">
      <c r="A3784">
        <v>3782</v>
      </c>
      <c r="B3784" s="1" t="s">
        <v>3779</v>
      </c>
      <c r="C3784" s="1" t="s">
        <v>7892</v>
      </c>
      <c r="D3784" s="4">
        <v>2000</v>
      </c>
      <c r="E3784" s="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3">
        <f t="shared" si="354"/>
        <v>1.0175000000000001</v>
      </c>
      <c r="P3784" s="5">
        <f t="shared" si="355"/>
        <v>75.370370370370367</v>
      </c>
      <c r="Q3784" s="3" t="str">
        <f t="shared" si="356"/>
        <v>theater</v>
      </c>
      <c r="R3784" t="str">
        <f t="shared" si="357"/>
        <v>musical</v>
      </c>
      <c r="S3784" s="13">
        <f t="shared" si="358"/>
        <v>42546.862233796302</v>
      </c>
      <c r="T3784" s="13">
        <f t="shared" si="359"/>
        <v>42575.958333333328</v>
      </c>
    </row>
    <row r="3785" spans="1:20" ht="48">
      <c r="A3785">
        <v>3783</v>
      </c>
      <c r="B3785" s="1" t="s">
        <v>3780</v>
      </c>
      <c r="C3785" s="1" t="s">
        <v>7893</v>
      </c>
      <c r="D3785" s="4">
        <v>1200</v>
      </c>
      <c r="E3785" s="4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3">
        <f t="shared" si="354"/>
        <v>1.2891666666666666</v>
      </c>
      <c r="P3785" s="5">
        <f t="shared" si="355"/>
        <v>64.458333333333329</v>
      </c>
      <c r="Q3785" s="3" t="str">
        <f t="shared" si="356"/>
        <v>theater</v>
      </c>
      <c r="R3785" t="str">
        <f t="shared" si="357"/>
        <v>musical</v>
      </c>
      <c r="S3785" s="13">
        <f t="shared" si="358"/>
        <v>42420.140277777777</v>
      </c>
      <c r="T3785" s="13">
        <f t="shared" si="359"/>
        <v>42444.666666666672</v>
      </c>
    </row>
    <row r="3786" spans="1:20" ht="48">
      <c r="A3786">
        <v>3784</v>
      </c>
      <c r="B3786" s="1" t="s">
        <v>3781</v>
      </c>
      <c r="C3786" s="1" t="s">
        <v>7894</v>
      </c>
      <c r="D3786" s="4">
        <v>1000</v>
      </c>
      <c r="E3786" s="4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3">
        <f t="shared" si="354"/>
        <v>1.1499999999999999</v>
      </c>
      <c r="P3786" s="5">
        <f t="shared" si="355"/>
        <v>115</v>
      </c>
      <c r="Q3786" s="3" t="str">
        <f t="shared" si="356"/>
        <v>theater</v>
      </c>
      <c r="R3786" t="str">
        <f t="shared" si="357"/>
        <v>musical</v>
      </c>
      <c r="S3786" s="13">
        <f t="shared" si="358"/>
        <v>42531.980694444443</v>
      </c>
      <c r="T3786" s="13">
        <f t="shared" si="359"/>
        <v>42561.980694444443</v>
      </c>
    </row>
    <row r="3787" spans="1:20" ht="48">
      <c r="A3787">
        <v>3785</v>
      </c>
      <c r="B3787" s="1" t="s">
        <v>3782</v>
      </c>
      <c r="C3787" s="1" t="s">
        <v>7895</v>
      </c>
      <c r="D3787" s="4">
        <v>2000</v>
      </c>
      <c r="E3787" s="4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3">
        <f t="shared" si="354"/>
        <v>1.5075000000000001</v>
      </c>
      <c r="P3787" s="5">
        <f t="shared" si="355"/>
        <v>100.5</v>
      </c>
      <c r="Q3787" s="3" t="str">
        <f t="shared" si="356"/>
        <v>theater</v>
      </c>
      <c r="R3787" t="str">
        <f t="shared" si="357"/>
        <v>musical</v>
      </c>
      <c r="S3787" s="13">
        <f t="shared" si="358"/>
        <v>42548.63853009259</v>
      </c>
      <c r="T3787" s="13">
        <f t="shared" si="359"/>
        <v>42584.418749999997</v>
      </c>
    </row>
    <row r="3788" spans="1:20" ht="48">
      <c r="A3788">
        <v>3786</v>
      </c>
      <c r="B3788" s="1" t="s">
        <v>3783</v>
      </c>
      <c r="C3788" s="1" t="s">
        <v>7896</v>
      </c>
      <c r="D3788" s="4">
        <v>6000</v>
      </c>
      <c r="E3788" s="4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3">
        <f t="shared" si="354"/>
        <v>1.1096666666666666</v>
      </c>
      <c r="P3788" s="5">
        <f t="shared" si="355"/>
        <v>93.774647887323937</v>
      </c>
      <c r="Q3788" s="3" t="str">
        <f t="shared" si="356"/>
        <v>theater</v>
      </c>
      <c r="R3788" t="str">
        <f t="shared" si="357"/>
        <v>musical</v>
      </c>
      <c r="S3788" s="13">
        <f t="shared" si="358"/>
        <v>42487.037905092591</v>
      </c>
      <c r="T3788" s="13">
        <f t="shared" si="359"/>
        <v>42517.037905092591</v>
      </c>
    </row>
    <row r="3789" spans="1:20" ht="48">
      <c r="A3789">
        <v>3787</v>
      </c>
      <c r="B3789" s="1" t="s">
        <v>3784</v>
      </c>
      <c r="C3789" s="1" t="s">
        <v>7897</v>
      </c>
      <c r="D3789" s="4">
        <v>350</v>
      </c>
      <c r="E3789" s="4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3">
        <f t="shared" si="354"/>
        <v>1.0028571428571429</v>
      </c>
      <c r="P3789" s="5">
        <f t="shared" si="355"/>
        <v>35.1</v>
      </c>
      <c r="Q3789" s="3" t="str">
        <f t="shared" si="356"/>
        <v>theater</v>
      </c>
      <c r="R3789" t="str">
        <f t="shared" si="357"/>
        <v>musical</v>
      </c>
      <c r="S3789" s="13">
        <f t="shared" si="358"/>
        <v>42167.534791666665</v>
      </c>
      <c r="T3789" s="13">
        <f t="shared" si="359"/>
        <v>42196.165972222225</v>
      </c>
    </row>
    <row r="3790" spans="1:20" ht="80">
      <c r="A3790">
        <v>3788</v>
      </c>
      <c r="B3790" s="1" t="s">
        <v>3785</v>
      </c>
      <c r="C3790" s="1" t="s">
        <v>7898</v>
      </c>
      <c r="D3790" s="4">
        <v>75000</v>
      </c>
      <c r="E3790" s="4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3">
        <f t="shared" si="354"/>
        <v>6.6666666666666671E-3</v>
      </c>
      <c r="P3790" s="5">
        <f t="shared" si="355"/>
        <v>500</v>
      </c>
      <c r="Q3790" s="3" t="str">
        <f t="shared" si="356"/>
        <v>theater</v>
      </c>
      <c r="R3790" t="str">
        <f t="shared" si="357"/>
        <v>musical</v>
      </c>
      <c r="S3790" s="13">
        <f t="shared" si="358"/>
        <v>42333.695821759262</v>
      </c>
      <c r="T3790" s="13">
        <f t="shared" si="359"/>
        <v>42361.679166666669</v>
      </c>
    </row>
    <row r="3791" spans="1:20" ht="48">
      <c r="A3791">
        <v>3789</v>
      </c>
      <c r="B3791" s="1" t="s">
        <v>3786</v>
      </c>
      <c r="C3791" s="1" t="s">
        <v>7899</v>
      </c>
      <c r="D3791" s="4">
        <v>3550</v>
      </c>
      <c r="E3791" s="4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3">
        <f t="shared" si="354"/>
        <v>3.267605633802817E-2</v>
      </c>
      <c r="P3791" s="5">
        <f t="shared" si="355"/>
        <v>29</v>
      </c>
      <c r="Q3791" s="3" t="str">
        <f t="shared" si="356"/>
        <v>theater</v>
      </c>
      <c r="R3791" t="str">
        <f t="shared" si="357"/>
        <v>musical</v>
      </c>
      <c r="S3791" s="13">
        <f t="shared" si="358"/>
        <v>42138.798819444448</v>
      </c>
      <c r="T3791" s="13">
        <f t="shared" si="359"/>
        <v>42170.798819444448</v>
      </c>
    </row>
    <row r="3792" spans="1:20" ht="48">
      <c r="A3792">
        <v>3790</v>
      </c>
      <c r="B3792" s="1" t="s">
        <v>3787</v>
      </c>
      <c r="C3792" s="1" t="s">
        <v>7900</v>
      </c>
      <c r="D3792" s="4">
        <v>15000</v>
      </c>
      <c r="E3792" s="4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3">
        <f t="shared" si="354"/>
        <v>0</v>
      </c>
      <c r="P3792" s="5" t="e">
        <f t="shared" si="355"/>
        <v>#DIV/0!</v>
      </c>
      <c r="Q3792" s="3" t="str">
        <f t="shared" si="356"/>
        <v>theater</v>
      </c>
      <c r="R3792" t="str">
        <f t="shared" si="357"/>
        <v>musical</v>
      </c>
      <c r="S3792" s="13">
        <f t="shared" si="358"/>
        <v>42666.666932870372</v>
      </c>
      <c r="T3792" s="13">
        <f t="shared" si="359"/>
        <v>42696.708599537036</v>
      </c>
    </row>
    <row r="3793" spans="1:20" ht="32">
      <c r="A3793">
        <v>3791</v>
      </c>
      <c r="B3793" s="1" t="s">
        <v>3788</v>
      </c>
      <c r="C3793" s="1" t="s">
        <v>7901</v>
      </c>
      <c r="D3793" s="4">
        <v>1500</v>
      </c>
      <c r="E3793" s="4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3">
        <f t="shared" si="354"/>
        <v>0</v>
      </c>
      <c r="P3793" s="5" t="e">
        <f t="shared" si="355"/>
        <v>#DIV/0!</v>
      </c>
      <c r="Q3793" s="3" t="str">
        <f t="shared" si="356"/>
        <v>theater</v>
      </c>
      <c r="R3793" t="str">
        <f t="shared" si="357"/>
        <v>musical</v>
      </c>
      <c r="S3793" s="13">
        <f t="shared" si="358"/>
        <v>41766.692037037035</v>
      </c>
      <c r="T3793" s="13">
        <f t="shared" si="359"/>
        <v>41826.692037037035</v>
      </c>
    </row>
    <row r="3794" spans="1:20" ht="32">
      <c r="A3794">
        <v>3792</v>
      </c>
      <c r="B3794" s="1" t="s">
        <v>3789</v>
      </c>
      <c r="C3794" s="1" t="s">
        <v>7902</v>
      </c>
      <c r="D3794" s="4">
        <v>12500</v>
      </c>
      <c r="E3794" s="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3">
        <f t="shared" si="354"/>
        <v>2.8E-3</v>
      </c>
      <c r="P3794" s="5">
        <f t="shared" si="355"/>
        <v>17.5</v>
      </c>
      <c r="Q3794" s="3" t="str">
        <f t="shared" si="356"/>
        <v>theater</v>
      </c>
      <c r="R3794" t="str">
        <f t="shared" si="357"/>
        <v>musical</v>
      </c>
      <c r="S3794" s="13">
        <f t="shared" si="358"/>
        <v>42170.447013888886</v>
      </c>
      <c r="T3794" s="13">
        <f t="shared" si="359"/>
        <v>42200.447013888886</v>
      </c>
    </row>
    <row r="3795" spans="1:20" ht="48">
      <c r="A3795">
        <v>3793</v>
      </c>
      <c r="B3795" s="1" t="s">
        <v>3790</v>
      </c>
      <c r="C3795" s="1" t="s">
        <v>7903</v>
      </c>
      <c r="D3795" s="4">
        <v>7000</v>
      </c>
      <c r="E3795" s="4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3">
        <f t="shared" si="354"/>
        <v>0.59657142857142853</v>
      </c>
      <c r="P3795" s="5">
        <f t="shared" si="355"/>
        <v>174</v>
      </c>
      <c r="Q3795" s="3" t="str">
        <f t="shared" si="356"/>
        <v>theater</v>
      </c>
      <c r="R3795" t="str">
        <f t="shared" si="357"/>
        <v>musical</v>
      </c>
      <c r="S3795" s="13">
        <f t="shared" si="358"/>
        <v>41968.938993055555</v>
      </c>
      <c r="T3795" s="13">
        <f t="shared" si="359"/>
        <v>41989.938993055555</v>
      </c>
    </row>
    <row r="3796" spans="1:20" ht="48">
      <c r="A3796">
        <v>3794</v>
      </c>
      <c r="B3796" s="1" t="s">
        <v>3791</v>
      </c>
      <c r="C3796" s="1" t="s">
        <v>7904</v>
      </c>
      <c r="D3796" s="4">
        <v>5000</v>
      </c>
      <c r="E3796" s="4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3">
        <f t="shared" si="354"/>
        <v>0.01</v>
      </c>
      <c r="P3796" s="5">
        <f t="shared" si="355"/>
        <v>50</v>
      </c>
      <c r="Q3796" s="3" t="str">
        <f t="shared" si="356"/>
        <v>theater</v>
      </c>
      <c r="R3796" t="str">
        <f t="shared" si="357"/>
        <v>musical</v>
      </c>
      <c r="S3796" s="13">
        <f t="shared" si="358"/>
        <v>42132.58048611111</v>
      </c>
      <c r="T3796" s="13">
        <f t="shared" si="359"/>
        <v>42162.58048611111</v>
      </c>
    </row>
    <row r="3797" spans="1:20" ht="48">
      <c r="A3797">
        <v>3795</v>
      </c>
      <c r="B3797" s="1" t="s">
        <v>3792</v>
      </c>
      <c r="C3797" s="1" t="s">
        <v>7905</v>
      </c>
      <c r="D3797" s="4">
        <v>600</v>
      </c>
      <c r="E3797" s="4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3">
        <f t="shared" si="354"/>
        <v>1.6666666666666666E-2</v>
      </c>
      <c r="P3797" s="5">
        <f t="shared" si="355"/>
        <v>5</v>
      </c>
      <c r="Q3797" s="3" t="str">
        <f t="shared" si="356"/>
        <v>theater</v>
      </c>
      <c r="R3797" t="str">
        <f t="shared" si="357"/>
        <v>musical</v>
      </c>
      <c r="S3797" s="13">
        <f t="shared" si="358"/>
        <v>42201.436226851853</v>
      </c>
      <c r="T3797" s="13">
        <f t="shared" si="359"/>
        <v>42244.9375</v>
      </c>
    </row>
    <row r="3798" spans="1:20" ht="48">
      <c r="A3798">
        <v>3796</v>
      </c>
      <c r="B3798" s="1" t="s">
        <v>3793</v>
      </c>
      <c r="C3798" s="1" t="s">
        <v>7906</v>
      </c>
      <c r="D3798" s="4">
        <v>22500</v>
      </c>
      <c r="E3798" s="4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3">
        <f t="shared" si="354"/>
        <v>4.4444444444444447E-5</v>
      </c>
      <c r="P3798" s="5">
        <f t="shared" si="355"/>
        <v>1</v>
      </c>
      <c r="Q3798" s="3" t="str">
        <f t="shared" si="356"/>
        <v>theater</v>
      </c>
      <c r="R3798" t="str">
        <f t="shared" si="357"/>
        <v>musical</v>
      </c>
      <c r="S3798" s="13">
        <f t="shared" si="358"/>
        <v>42689.029583333337</v>
      </c>
      <c r="T3798" s="13">
        <f t="shared" si="359"/>
        <v>42749.029583333337</v>
      </c>
    </row>
    <row r="3799" spans="1:20" ht="48">
      <c r="A3799">
        <v>3797</v>
      </c>
      <c r="B3799" s="1" t="s">
        <v>3794</v>
      </c>
      <c r="C3799" s="1" t="s">
        <v>7907</v>
      </c>
      <c r="D3799" s="4">
        <v>6000</v>
      </c>
      <c r="E3799" s="4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3">
        <f t="shared" si="354"/>
        <v>0.89666666666666661</v>
      </c>
      <c r="P3799" s="5">
        <f t="shared" si="355"/>
        <v>145.40540540540542</v>
      </c>
      <c r="Q3799" s="3" t="str">
        <f t="shared" si="356"/>
        <v>theater</v>
      </c>
      <c r="R3799" t="str">
        <f t="shared" si="357"/>
        <v>musical</v>
      </c>
      <c r="S3799" s="13">
        <f t="shared" si="358"/>
        <v>42084.881539351853</v>
      </c>
      <c r="T3799" s="13">
        <f t="shared" si="359"/>
        <v>42114.881539351853</v>
      </c>
    </row>
    <row r="3800" spans="1:20" ht="48">
      <c r="A3800">
        <v>3798</v>
      </c>
      <c r="B3800" s="1" t="s">
        <v>3795</v>
      </c>
      <c r="C3800" s="1" t="s">
        <v>7908</v>
      </c>
      <c r="D3800" s="4">
        <v>70000</v>
      </c>
      <c r="E3800" s="4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3">
        <f t="shared" si="354"/>
        <v>1.4642857142857143E-2</v>
      </c>
      <c r="P3800" s="5">
        <f t="shared" si="355"/>
        <v>205</v>
      </c>
      <c r="Q3800" s="3" t="str">
        <f t="shared" si="356"/>
        <v>theater</v>
      </c>
      <c r="R3800" t="str">
        <f t="shared" si="357"/>
        <v>musical</v>
      </c>
      <c r="S3800" s="13">
        <f t="shared" si="358"/>
        <v>41831.722777777781</v>
      </c>
      <c r="T3800" s="13">
        <f t="shared" si="359"/>
        <v>41861.722777777781</v>
      </c>
    </row>
    <row r="3801" spans="1:20" ht="32">
      <c r="A3801">
        <v>3799</v>
      </c>
      <c r="B3801" s="1" t="s">
        <v>3796</v>
      </c>
      <c r="C3801" s="1" t="s">
        <v>7909</v>
      </c>
      <c r="D3801" s="4">
        <v>10000</v>
      </c>
      <c r="E3801" s="4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3">
        <f t="shared" si="354"/>
        <v>4.02E-2</v>
      </c>
      <c r="P3801" s="5">
        <f t="shared" si="355"/>
        <v>100.5</v>
      </c>
      <c r="Q3801" s="3" t="str">
        <f t="shared" si="356"/>
        <v>theater</v>
      </c>
      <c r="R3801" t="str">
        <f t="shared" si="357"/>
        <v>musical</v>
      </c>
      <c r="S3801" s="13">
        <f t="shared" si="358"/>
        <v>42410.93105324074</v>
      </c>
      <c r="T3801" s="13">
        <f t="shared" si="359"/>
        <v>42440.93105324074</v>
      </c>
    </row>
    <row r="3802" spans="1:20" ht="48">
      <c r="A3802">
        <v>3800</v>
      </c>
      <c r="B3802" s="1" t="s">
        <v>3797</v>
      </c>
      <c r="C3802" s="1" t="s">
        <v>7910</v>
      </c>
      <c r="D3802" s="4">
        <v>22000</v>
      </c>
      <c r="E3802" s="4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3">
        <f t="shared" si="354"/>
        <v>4.0045454545454544E-2</v>
      </c>
      <c r="P3802" s="5">
        <f t="shared" si="355"/>
        <v>55.0625</v>
      </c>
      <c r="Q3802" s="3" t="str">
        <f t="shared" si="356"/>
        <v>theater</v>
      </c>
      <c r="R3802" t="str">
        <f t="shared" si="357"/>
        <v>musical</v>
      </c>
      <c r="S3802" s="13">
        <f t="shared" si="358"/>
        <v>41982.737071759257</v>
      </c>
      <c r="T3802" s="13">
        <f t="shared" si="359"/>
        <v>42015.207638888889</v>
      </c>
    </row>
    <row r="3803" spans="1:20" ht="48">
      <c r="A3803">
        <v>3801</v>
      </c>
      <c r="B3803" s="1" t="s">
        <v>3798</v>
      </c>
      <c r="C3803" s="1" t="s">
        <v>7911</v>
      </c>
      <c r="D3803" s="4">
        <v>5000</v>
      </c>
      <c r="E3803" s="4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3">
        <f t="shared" si="354"/>
        <v>8.5199999999999998E-2</v>
      </c>
      <c r="P3803" s="5">
        <f t="shared" si="355"/>
        <v>47.333333333333336</v>
      </c>
      <c r="Q3803" s="3" t="str">
        <f t="shared" si="356"/>
        <v>theater</v>
      </c>
      <c r="R3803" t="str">
        <f t="shared" si="357"/>
        <v>musical</v>
      </c>
      <c r="S3803" s="13">
        <f t="shared" si="358"/>
        <v>41975.676111111112</v>
      </c>
      <c r="T3803" s="13">
        <f t="shared" si="359"/>
        <v>42006.676111111112</v>
      </c>
    </row>
    <row r="3804" spans="1:20" ht="48">
      <c r="A3804">
        <v>3802</v>
      </c>
      <c r="B3804" s="1" t="s">
        <v>3799</v>
      </c>
      <c r="C3804" s="1" t="s">
        <v>7912</v>
      </c>
      <c r="D3804" s="4">
        <v>3000</v>
      </c>
      <c r="E3804" s="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3">
        <f t="shared" si="354"/>
        <v>0</v>
      </c>
      <c r="P3804" s="5" t="e">
        <f t="shared" si="355"/>
        <v>#DIV/0!</v>
      </c>
      <c r="Q3804" s="3" t="str">
        <f t="shared" si="356"/>
        <v>theater</v>
      </c>
      <c r="R3804" t="str">
        <f t="shared" si="357"/>
        <v>musical</v>
      </c>
      <c r="S3804" s="13">
        <f t="shared" si="358"/>
        <v>42269.126226851848</v>
      </c>
      <c r="T3804" s="13">
        <f t="shared" si="359"/>
        <v>42299.126226851848</v>
      </c>
    </row>
    <row r="3805" spans="1:20" ht="32">
      <c r="A3805">
        <v>3803</v>
      </c>
      <c r="B3805" s="1" t="s">
        <v>3800</v>
      </c>
      <c r="C3805" s="1" t="s">
        <v>7913</v>
      </c>
      <c r="D3805" s="4">
        <v>12000</v>
      </c>
      <c r="E3805" s="4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3">
        <f t="shared" si="354"/>
        <v>0.19650000000000001</v>
      </c>
      <c r="P3805" s="5">
        <f t="shared" si="355"/>
        <v>58.95</v>
      </c>
      <c r="Q3805" s="3" t="str">
        <f t="shared" si="356"/>
        <v>theater</v>
      </c>
      <c r="R3805" t="str">
        <f t="shared" si="357"/>
        <v>musical</v>
      </c>
      <c r="S3805" s="13">
        <f t="shared" si="358"/>
        <v>42403.971851851849</v>
      </c>
      <c r="T3805" s="13">
        <f t="shared" si="359"/>
        <v>42433.971851851849</v>
      </c>
    </row>
    <row r="3806" spans="1:20" ht="48">
      <c r="A3806">
        <v>3804</v>
      </c>
      <c r="B3806" s="1" t="s">
        <v>3801</v>
      </c>
      <c r="C3806" s="1" t="s">
        <v>7914</v>
      </c>
      <c r="D3806" s="4">
        <v>8000</v>
      </c>
      <c r="E3806" s="4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3">
        <f t="shared" si="354"/>
        <v>0</v>
      </c>
      <c r="P3806" s="5" t="e">
        <f t="shared" si="355"/>
        <v>#DIV/0!</v>
      </c>
      <c r="Q3806" s="3" t="str">
        <f t="shared" si="356"/>
        <v>theater</v>
      </c>
      <c r="R3806" t="str">
        <f t="shared" si="357"/>
        <v>musical</v>
      </c>
      <c r="S3806" s="13">
        <f t="shared" si="358"/>
        <v>42527.00953703704</v>
      </c>
      <c r="T3806" s="13">
        <f t="shared" si="359"/>
        <v>42582.291666666672</v>
      </c>
    </row>
    <row r="3807" spans="1:20" ht="48">
      <c r="A3807">
        <v>3805</v>
      </c>
      <c r="B3807" s="1" t="s">
        <v>3802</v>
      </c>
      <c r="C3807" s="1" t="s">
        <v>7915</v>
      </c>
      <c r="D3807" s="4">
        <v>150000</v>
      </c>
      <c r="E3807" s="4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3">
        <f t="shared" si="354"/>
        <v>2.0000000000000002E-5</v>
      </c>
      <c r="P3807" s="5">
        <f t="shared" si="355"/>
        <v>1.5</v>
      </c>
      <c r="Q3807" s="3" t="str">
        <f t="shared" si="356"/>
        <v>theater</v>
      </c>
      <c r="R3807" t="str">
        <f t="shared" si="357"/>
        <v>musical</v>
      </c>
      <c r="S3807" s="13">
        <f t="shared" si="358"/>
        <v>41849.887037037035</v>
      </c>
      <c r="T3807" s="13">
        <f t="shared" si="359"/>
        <v>41909.887037037035</v>
      </c>
    </row>
    <row r="3808" spans="1:20" ht="48">
      <c r="A3808">
        <v>3806</v>
      </c>
      <c r="B3808" s="1" t="s">
        <v>3803</v>
      </c>
      <c r="C3808" s="1" t="s">
        <v>7916</v>
      </c>
      <c r="D3808" s="4">
        <v>7500</v>
      </c>
      <c r="E3808" s="4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3">
        <f t="shared" si="354"/>
        <v>6.6666666666666664E-4</v>
      </c>
      <c r="P3808" s="5">
        <f t="shared" si="355"/>
        <v>5</v>
      </c>
      <c r="Q3808" s="3" t="str">
        <f t="shared" si="356"/>
        <v>theater</v>
      </c>
      <c r="R3808" t="str">
        <f t="shared" si="357"/>
        <v>musical</v>
      </c>
      <c r="S3808" s="13">
        <f t="shared" si="358"/>
        <v>41799.259039351848</v>
      </c>
      <c r="T3808" s="13">
        <f t="shared" si="359"/>
        <v>41819.259039351848</v>
      </c>
    </row>
    <row r="3809" spans="1:20" ht="48">
      <c r="A3809">
        <v>3807</v>
      </c>
      <c r="B3809" s="1" t="s">
        <v>3804</v>
      </c>
      <c r="C3809" s="1" t="s">
        <v>7917</v>
      </c>
      <c r="D3809" s="4">
        <v>1500</v>
      </c>
      <c r="E3809" s="4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3">
        <f t="shared" si="354"/>
        <v>0.30333333333333334</v>
      </c>
      <c r="P3809" s="5">
        <f t="shared" si="355"/>
        <v>50.555555555555557</v>
      </c>
      <c r="Q3809" s="3" t="str">
        <f t="shared" si="356"/>
        <v>theater</v>
      </c>
      <c r="R3809" t="str">
        <f t="shared" si="357"/>
        <v>musical</v>
      </c>
      <c r="S3809" s="13">
        <f t="shared" si="358"/>
        <v>42090.909016203703</v>
      </c>
      <c r="T3809" s="13">
        <f t="shared" si="359"/>
        <v>42097.909016203703</v>
      </c>
    </row>
    <row r="3810" spans="1:20" ht="48">
      <c r="A3810">
        <v>3808</v>
      </c>
      <c r="B3810" s="1" t="s">
        <v>3805</v>
      </c>
      <c r="C3810" s="1" t="s">
        <v>7918</v>
      </c>
      <c r="D3810" s="4">
        <v>1000</v>
      </c>
      <c r="E3810" s="4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3">
        <f t="shared" si="354"/>
        <v>1</v>
      </c>
      <c r="P3810" s="5">
        <f t="shared" si="355"/>
        <v>41.666666666666664</v>
      </c>
      <c r="Q3810" s="3" t="str">
        <f t="shared" si="356"/>
        <v>theater</v>
      </c>
      <c r="R3810" t="str">
        <f t="shared" si="357"/>
        <v>plays</v>
      </c>
      <c r="S3810" s="13">
        <f t="shared" si="358"/>
        <v>42059.453923611116</v>
      </c>
      <c r="T3810" s="13">
        <f t="shared" si="359"/>
        <v>42119.412256944444</v>
      </c>
    </row>
    <row r="3811" spans="1:20" ht="48">
      <c r="A3811">
        <v>3809</v>
      </c>
      <c r="B3811" s="1" t="s">
        <v>3806</v>
      </c>
      <c r="C3811" s="1" t="s">
        <v>7919</v>
      </c>
      <c r="D3811" s="4">
        <v>2000</v>
      </c>
      <c r="E3811" s="4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3">
        <f t="shared" si="354"/>
        <v>1.0125</v>
      </c>
      <c r="P3811" s="5">
        <f t="shared" si="355"/>
        <v>53.289473684210527</v>
      </c>
      <c r="Q3811" s="3" t="str">
        <f t="shared" si="356"/>
        <v>theater</v>
      </c>
      <c r="R3811" t="str">
        <f t="shared" si="357"/>
        <v>plays</v>
      </c>
      <c r="S3811" s="13">
        <f t="shared" si="358"/>
        <v>41800.526701388888</v>
      </c>
      <c r="T3811" s="13">
        <f t="shared" si="359"/>
        <v>41850.958333333336</v>
      </c>
    </row>
    <row r="3812" spans="1:20" ht="48">
      <c r="A3812">
        <v>3810</v>
      </c>
      <c r="B3812" s="1" t="s">
        <v>3807</v>
      </c>
      <c r="C3812" s="1" t="s">
        <v>7920</v>
      </c>
      <c r="D3812" s="4">
        <v>1500</v>
      </c>
      <c r="E3812" s="4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3">
        <f t="shared" si="354"/>
        <v>1.2173333333333334</v>
      </c>
      <c r="P3812" s="5">
        <f t="shared" si="355"/>
        <v>70.230769230769226</v>
      </c>
      <c r="Q3812" s="3" t="str">
        <f t="shared" si="356"/>
        <v>theater</v>
      </c>
      <c r="R3812" t="str">
        <f t="shared" si="357"/>
        <v>plays</v>
      </c>
      <c r="S3812" s="13">
        <f t="shared" si="358"/>
        <v>42054.849050925928</v>
      </c>
      <c r="T3812" s="13">
        <f t="shared" si="359"/>
        <v>42084.807384259257</v>
      </c>
    </row>
    <row r="3813" spans="1:20" ht="48">
      <c r="A3813">
        <v>3811</v>
      </c>
      <c r="B3813" s="1" t="s">
        <v>3808</v>
      </c>
      <c r="C3813" s="1" t="s">
        <v>7921</v>
      </c>
      <c r="D3813" s="4">
        <v>250</v>
      </c>
      <c r="E3813" s="4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3">
        <f t="shared" si="354"/>
        <v>3.3</v>
      </c>
      <c r="P3813" s="5">
        <f t="shared" si="355"/>
        <v>43.421052631578945</v>
      </c>
      <c r="Q3813" s="3" t="str">
        <f t="shared" si="356"/>
        <v>theater</v>
      </c>
      <c r="R3813" t="str">
        <f t="shared" si="357"/>
        <v>plays</v>
      </c>
      <c r="S3813" s="13">
        <f t="shared" si="358"/>
        <v>42487.62700231481</v>
      </c>
      <c r="T3813" s="13">
        <f t="shared" si="359"/>
        <v>42521.458333333328</v>
      </c>
    </row>
    <row r="3814" spans="1:20" ht="48">
      <c r="A3814">
        <v>3812</v>
      </c>
      <c r="B3814" s="1" t="s">
        <v>3809</v>
      </c>
      <c r="C3814" s="1" t="s">
        <v>7922</v>
      </c>
      <c r="D3814" s="4">
        <v>2000</v>
      </c>
      <c r="E3814" s="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3">
        <f t="shared" si="354"/>
        <v>1.0954999999999999</v>
      </c>
      <c r="P3814" s="5">
        <f t="shared" si="355"/>
        <v>199.18181818181819</v>
      </c>
      <c r="Q3814" s="3" t="str">
        <f t="shared" si="356"/>
        <v>theater</v>
      </c>
      <c r="R3814" t="str">
        <f t="shared" si="357"/>
        <v>plays</v>
      </c>
      <c r="S3814" s="13">
        <f t="shared" si="358"/>
        <v>42109.751250000001</v>
      </c>
      <c r="T3814" s="13">
        <f t="shared" si="359"/>
        <v>42156.165972222225</v>
      </c>
    </row>
    <row r="3815" spans="1:20" ht="48">
      <c r="A3815">
        <v>3813</v>
      </c>
      <c r="B3815" s="1" t="s">
        <v>3810</v>
      </c>
      <c r="C3815" s="1" t="s">
        <v>7923</v>
      </c>
      <c r="D3815" s="4">
        <v>2100</v>
      </c>
      <c r="E3815" s="4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3">
        <f t="shared" si="354"/>
        <v>1.0095190476190474</v>
      </c>
      <c r="P3815" s="5">
        <f t="shared" si="355"/>
        <v>78.518148148148143</v>
      </c>
      <c r="Q3815" s="3" t="str">
        <f t="shared" si="356"/>
        <v>theater</v>
      </c>
      <c r="R3815" t="str">
        <f t="shared" si="357"/>
        <v>plays</v>
      </c>
      <c r="S3815" s="13">
        <f t="shared" si="358"/>
        <v>42497.275706018518</v>
      </c>
      <c r="T3815" s="13">
        <f t="shared" si="359"/>
        <v>42535.904861111107</v>
      </c>
    </row>
    <row r="3816" spans="1:20" ht="48">
      <c r="A3816">
        <v>3814</v>
      </c>
      <c r="B3816" s="1" t="s">
        <v>3811</v>
      </c>
      <c r="C3816" s="1" t="s">
        <v>7924</v>
      </c>
      <c r="D3816" s="4">
        <v>1500</v>
      </c>
      <c r="E3816" s="4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3">
        <f t="shared" si="354"/>
        <v>1.4013333333333333</v>
      </c>
      <c r="P3816" s="5">
        <f t="shared" si="355"/>
        <v>61.823529411764703</v>
      </c>
      <c r="Q3816" s="3" t="str">
        <f t="shared" si="356"/>
        <v>theater</v>
      </c>
      <c r="R3816" t="str">
        <f t="shared" si="357"/>
        <v>plays</v>
      </c>
      <c r="S3816" s="13">
        <f t="shared" si="358"/>
        <v>42058.904074074075</v>
      </c>
      <c r="T3816" s="13">
        <f t="shared" si="359"/>
        <v>42095.165972222225</v>
      </c>
    </row>
    <row r="3817" spans="1:20" ht="32">
      <c r="A3817">
        <v>3815</v>
      </c>
      <c r="B3817" s="1" t="s">
        <v>3812</v>
      </c>
      <c r="C3817" s="1" t="s">
        <v>7925</v>
      </c>
      <c r="D3817" s="4">
        <v>1000</v>
      </c>
      <c r="E3817" s="4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3">
        <f t="shared" si="354"/>
        <v>1.0000100000000001</v>
      </c>
      <c r="P3817" s="5">
        <f t="shared" si="355"/>
        <v>50.000500000000002</v>
      </c>
      <c r="Q3817" s="3" t="str">
        <f t="shared" si="356"/>
        <v>theater</v>
      </c>
      <c r="R3817" t="str">
        <f t="shared" si="357"/>
        <v>plays</v>
      </c>
      <c r="S3817" s="13">
        <f t="shared" si="358"/>
        <v>42207.259918981479</v>
      </c>
      <c r="T3817" s="13">
        <f t="shared" si="359"/>
        <v>42236.958333333328</v>
      </c>
    </row>
    <row r="3818" spans="1:20" ht="64">
      <c r="A3818">
        <v>3816</v>
      </c>
      <c r="B3818" s="1" t="s">
        <v>3813</v>
      </c>
      <c r="C3818" s="1" t="s">
        <v>7926</v>
      </c>
      <c r="D3818" s="4">
        <v>1500</v>
      </c>
      <c r="E3818" s="4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3">
        <f t="shared" si="354"/>
        <v>1.19238</v>
      </c>
      <c r="P3818" s="5">
        <f t="shared" si="355"/>
        <v>48.339729729729726</v>
      </c>
      <c r="Q3818" s="3" t="str">
        <f t="shared" si="356"/>
        <v>theater</v>
      </c>
      <c r="R3818" t="str">
        <f t="shared" si="357"/>
        <v>plays</v>
      </c>
      <c r="S3818" s="13">
        <f t="shared" si="358"/>
        <v>41807.690081018518</v>
      </c>
      <c r="T3818" s="13">
        <f t="shared" si="359"/>
        <v>41837.690081018518</v>
      </c>
    </row>
    <row r="3819" spans="1:20" ht="48">
      <c r="A3819">
        <v>3817</v>
      </c>
      <c r="B3819" s="1" t="s">
        <v>3814</v>
      </c>
      <c r="C3819" s="1" t="s">
        <v>7927</v>
      </c>
      <c r="D3819" s="4">
        <v>2000</v>
      </c>
      <c r="E3819" s="4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3">
        <f t="shared" si="354"/>
        <v>1.0725</v>
      </c>
      <c r="P3819" s="5">
        <f t="shared" si="355"/>
        <v>107.25</v>
      </c>
      <c r="Q3819" s="3" t="str">
        <f t="shared" si="356"/>
        <v>theater</v>
      </c>
      <c r="R3819" t="str">
        <f t="shared" si="357"/>
        <v>plays</v>
      </c>
      <c r="S3819" s="13">
        <f t="shared" si="358"/>
        <v>42284.69694444444</v>
      </c>
      <c r="T3819" s="13">
        <f t="shared" si="359"/>
        <v>42301.165972222225</v>
      </c>
    </row>
    <row r="3820" spans="1:20" ht="48">
      <c r="A3820">
        <v>3818</v>
      </c>
      <c r="B3820" s="1" t="s">
        <v>3815</v>
      </c>
      <c r="C3820" s="1" t="s">
        <v>7928</v>
      </c>
      <c r="D3820" s="4">
        <v>250</v>
      </c>
      <c r="E3820" s="4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3">
        <f t="shared" si="354"/>
        <v>2.2799999999999998</v>
      </c>
      <c r="P3820" s="5">
        <f t="shared" si="355"/>
        <v>57</v>
      </c>
      <c r="Q3820" s="3" t="str">
        <f t="shared" si="356"/>
        <v>theater</v>
      </c>
      <c r="R3820" t="str">
        <f t="shared" si="357"/>
        <v>plays</v>
      </c>
      <c r="S3820" s="13">
        <f t="shared" si="358"/>
        <v>42045.84238425926</v>
      </c>
      <c r="T3820" s="13">
        <f t="shared" si="359"/>
        <v>42075.800717592589</v>
      </c>
    </row>
    <row r="3821" spans="1:20" ht="32">
      <c r="A3821">
        <v>3819</v>
      </c>
      <c r="B3821" s="1" t="s">
        <v>3816</v>
      </c>
      <c r="C3821" s="1" t="s">
        <v>7817</v>
      </c>
      <c r="D3821" s="4">
        <v>1000</v>
      </c>
      <c r="E3821" s="4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3">
        <f t="shared" si="354"/>
        <v>1.0640000000000001</v>
      </c>
      <c r="P3821" s="5">
        <f t="shared" si="355"/>
        <v>40.92307692307692</v>
      </c>
      <c r="Q3821" s="3" t="str">
        <f t="shared" si="356"/>
        <v>theater</v>
      </c>
      <c r="R3821" t="str">
        <f t="shared" si="357"/>
        <v>plays</v>
      </c>
      <c r="S3821" s="13">
        <f t="shared" si="358"/>
        <v>42184.209537037037</v>
      </c>
      <c r="T3821" s="13">
        <f t="shared" si="359"/>
        <v>42202.876388888893</v>
      </c>
    </row>
    <row r="3822" spans="1:20" ht="48">
      <c r="A3822">
        <v>3820</v>
      </c>
      <c r="B3822" s="1" t="s">
        <v>3817</v>
      </c>
      <c r="C3822" s="1" t="s">
        <v>7929</v>
      </c>
      <c r="D3822" s="4">
        <v>300</v>
      </c>
      <c r="E3822" s="4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3">
        <f t="shared" si="354"/>
        <v>1.4333333333333333</v>
      </c>
      <c r="P3822" s="5">
        <f t="shared" si="355"/>
        <v>21.5</v>
      </c>
      <c r="Q3822" s="3" t="str">
        <f t="shared" si="356"/>
        <v>theater</v>
      </c>
      <c r="R3822" t="str">
        <f t="shared" si="357"/>
        <v>plays</v>
      </c>
      <c r="S3822" s="13">
        <f t="shared" si="358"/>
        <v>42160.651817129634</v>
      </c>
      <c r="T3822" s="13">
        <f t="shared" si="359"/>
        <v>42190.651817129634</v>
      </c>
    </row>
    <row r="3823" spans="1:20" ht="48">
      <c r="A3823">
        <v>3821</v>
      </c>
      <c r="B3823" s="1" t="s">
        <v>3818</v>
      </c>
      <c r="C3823" s="1" t="s">
        <v>7930</v>
      </c>
      <c r="D3823" s="4">
        <v>3500</v>
      </c>
      <c r="E3823" s="4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3">
        <f t="shared" si="354"/>
        <v>1.0454285714285714</v>
      </c>
      <c r="P3823" s="5">
        <f t="shared" si="355"/>
        <v>79.543478260869563</v>
      </c>
      <c r="Q3823" s="3" t="str">
        <f t="shared" si="356"/>
        <v>theater</v>
      </c>
      <c r="R3823" t="str">
        <f t="shared" si="357"/>
        <v>plays</v>
      </c>
      <c r="S3823" s="13">
        <f t="shared" si="358"/>
        <v>42341.180636574078</v>
      </c>
      <c r="T3823" s="13">
        <f t="shared" si="359"/>
        <v>42373.180636574078</v>
      </c>
    </row>
    <row r="3824" spans="1:20" ht="48">
      <c r="A3824">
        <v>3822</v>
      </c>
      <c r="B3824" s="1" t="s">
        <v>3819</v>
      </c>
      <c r="C3824" s="1" t="s">
        <v>7931</v>
      </c>
      <c r="D3824" s="4">
        <v>5000</v>
      </c>
      <c r="E3824" s="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3">
        <f t="shared" si="354"/>
        <v>1.1002000000000001</v>
      </c>
      <c r="P3824" s="5">
        <f t="shared" si="355"/>
        <v>72.381578947368425</v>
      </c>
      <c r="Q3824" s="3" t="str">
        <f t="shared" si="356"/>
        <v>theater</v>
      </c>
      <c r="R3824" t="str">
        <f t="shared" si="357"/>
        <v>plays</v>
      </c>
      <c r="S3824" s="13">
        <f t="shared" si="358"/>
        <v>42329.838159722218</v>
      </c>
      <c r="T3824" s="13">
        <f t="shared" si="359"/>
        <v>42388.957638888889</v>
      </c>
    </row>
    <row r="3825" spans="1:20" ht="48">
      <c r="A3825">
        <v>3823</v>
      </c>
      <c r="B3825" s="1" t="s">
        <v>3820</v>
      </c>
      <c r="C3825" s="1" t="s">
        <v>7932</v>
      </c>
      <c r="D3825" s="4">
        <v>2500</v>
      </c>
      <c r="E3825" s="4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3">
        <f t="shared" si="354"/>
        <v>1.06</v>
      </c>
      <c r="P3825" s="5">
        <f t="shared" si="355"/>
        <v>64.634146341463421</v>
      </c>
      <c r="Q3825" s="3" t="str">
        <f t="shared" si="356"/>
        <v>theater</v>
      </c>
      <c r="R3825" t="str">
        <f t="shared" si="357"/>
        <v>plays</v>
      </c>
      <c r="S3825" s="13">
        <f t="shared" si="358"/>
        <v>42170.910231481481</v>
      </c>
      <c r="T3825" s="13">
        <f t="shared" si="359"/>
        <v>42205.165972222225</v>
      </c>
    </row>
    <row r="3826" spans="1:20" ht="48">
      <c r="A3826">
        <v>3824</v>
      </c>
      <c r="B3826" s="1" t="s">
        <v>3821</v>
      </c>
      <c r="C3826" s="1" t="s">
        <v>7933</v>
      </c>
      <c r="D3826" s="4">
        <v>250</v>
      </c>
      <c r="E3826" s="4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3">
        <f t="shared" si="354"/>
        <v>1.08</v>
      </c>
      <c r="P3826" s="5">
        <f t="shared" si="355"/>
        <v>38.571428571428569</v>
      </c>
      <c r="Q3826" s="3" t="str">
        <f t="shared" si="356"/>
        <v>theater</v>
      </c>
      <c r="R3826" t="str">
        <f t="shared" si="357"/>
        <v>plays</v>
      </c>
      <c r="S3826" s="13">
        <f t="shared" si="358"/>
        <v>42571.626192129625</v>
      </c>
      <c r="T3826" s="13">
        <f t="shared" si="359"/>
        <v>42583.570138888885</v>
      </c>
    </row>
    <row r="3827" spans="1:20" ht="48">
      <c r="A3827">
        <v>3825</v>
      </c>
      <c r="B3827" s="1" t="s">
        <v>3822</v>
      </c>
      <c r="C3827" s="1" t="s">
        <v>7934</v>
      </c>
      <c r="D3827" s="4">
        <v>5000</v>
      </c>
      <c r="E3827" s="4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3">
        <f t="shared" si="354"/>
        <v>1.0542</v>
      </c>
      <c r="P3827" s="5">
        <f t="shared" si="355"/>
        <v>107.57142857142857</v>
      </c>
      <c r="Q3827" s="3" t="str">
        <f t="shared" si="356"/>
        <v>theater</v>
      </c>
      <c r="R3827" t="str">
        <f t="shared" si="357"/>
        <v>plays</v>
      </c>
      <c r="S3827" s="13">
        <f t="shared" si="358"/>
        <v>42151.069606481484</v>
      </c>
      <c r="T3827" s="13">
        <f t="shared" si="359"/>
        <v>42172.069606481484</v>
      </c>
    </row>
    <row r="3828" spans="1:20" ht="32">
      <c r="A3828">
        <v>3826</v>
      </c>
      <c r="B3828" s="1" t="s">
        <v>3823</v>
      </c>
      <c r="C3828" s="1" t="s">
        <v>7935</v>
      </c>
      <c r="D3828" s="4">
        <v>600</v>
      </c>
      <c r="E3828" s="4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3">
        <f t="shared" si="354"/>
        <v>1.1916666666666667</v>
      </c>
      <c r="P3828" s="5">
        <f t="shared" si="355"/>
        <v>27.5</v>
      </c>
      <c r="Q3828" s="3" t="str">
        <f t="shared" si="356"/>
        <v>theater</v>
      </c>
      <c r="R3828" t="str">
        <f t="shared" si="357"/>
        <v>plays</v>
      </c>
      <c r="S3828" s="13">
        <f t="shared" si="358"/>
        <v>42101.423541666663</v>
      </c>
      <c r="T3828" s="13">
        <f t="shared" si="359"/>
        <v>42131.423541666663</v>
      </c>
    </row>
    <row r="3829" spans="1:20" ht="64">
      <c r="A3829">
        <v>3827</v>
      </c>
      <c r="B3829" s="1" t="s">
        <v>3824</v>
      </c>
      <c r="C3829" s="1" t="s">
        <v>7936</v>
      </c>
      <c r="D3829" s="4">
        <v>3000</v>
      </c>
      <c r="E3829" s="4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3">
        <f t="shared" si="354"/>
        <v>1.5266666666666666</v>
      </c>
      <c r="P3829" s="5">
        <f t="shared" si="355"/>
        <v>70.461538461538467</v>
      </c>
      <c r="Q3829" s="3" t="str">
        <f t="shared" si="356"/>
        <v>theater</v>
      </c>
      <c r="R3829" t="str">
        <f t="shared" si="357"/>
        <v>plays</v>
      </c>
      <c r="S3829" s="13">
        <f t="shared" si="358"/>
        <v>42034.928252314814</v>
      </c>
      <c r="T3829" s="13">
        <f t="shared" si="359"/>
        <v>42090</v>
      </c>
    </row>
    <row r="3830" spans="1:20" ht="48">
      <c r="A3830">
        <v>3828</v>
      </c>
      <c r="B3830" s="1" t="s">
        <v>3825</v>
      </c>
      <c r="C3830" s="1" t="s">
        <v>7937</v>
      </c>
      <c r="D3830" s="4">
        <v>5000</v>
      </c>
      <c r="E3830" s="4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3">
        <f t="shared" si="354"/>
        <v>1</v>
      </c>
      <c r="P3830" s="5">
        <f t="shared" si="355"/>
        <v>178.57142857142858</v>
      </c>
      <c r="Q3830" s="3" t="str">
        <f t="shared" si="356"/>
        <v>theater</v>
      </c>
      <c r="R3830" t="str">
        <f t="shared" si="357"/>
        <v>plays</v>
      </c>
      <c r="S3830" s="13">
        <f t="shared" si="358"/>
        <v>41944.527627314819</v>
      </c>
      <c r="T3830" s="13">
        <f t="shared" si="359"/>
        <v>42004.569293981483</v>
      </c>
    </row>
    <row r="3831" spans="1:20" ht="48">
      <c r="A3831">
        <v>3829</v>
      </c>
      <c r="B3831" s="1" t="s">
        <v>3826</v>
      </c>
      <c r="C3831" s="1" t="s">
        <v>7938</v>
      </c>
      <c r="D3831" s="4">
        <v>500</v>
      </c>
      <c r="E3831" s="4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3">
        <f t="shared" si="354"/>
        <v>1.002</v>
      </c>
      <c r="P3831" s="5">
        <f t="shared" si="355"/>
        <v>62.625</v>
      </c>
      <c r="Q3831" s="3" t="str">
        <f t="shared" si="356"/>
        <v>theater</v>
      </c>
      <c r="R3831" t="str">
        <f t="shared" si="357"/>
        <v>plays</v>
      </c>
      <c r="S3831" s="13">
        <f t="shared" si="358"/>
        <v>42593.865405092598</v>
      </c>
      <c r="T3831" s="13">
        <f t="shared" si="359"/>
        <v>42613.865405092598</v>
      </c>
    </row>
    <row r="3832" spans="1:20" ht="48">
      <c r="A3832">
        <v>3830</v>
      </c>
      <c r="B3832" s="1" t="s">
        <v>3827</v>
      </c>
      <c r="C3832" s="1" t="s">
        <v>7939</v>
      </c>
      <c r="D3832" s="4">
        <v>100</v>
      </c>
      <c r="E3832" s="4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3">
        <f t="shared" si="354"/>
        <v>2.25</v>
      </c>
      <c r="P3832" s="5">
        <f t="shared" si="355"/>
        <v>75</v>
      </c>
      <c r="Q3832" s="3" t="str">
        <f t="shared" si="356"/>
        <v>theater</v>
      </c>
      <c r="R3832" t="str">
        <f t="shared" si="357"/>
        <v>plays</v>
      </c>
      <c r="S3832" s="13">
        <f t="shared" si="358"/>
        <v>42503.740868055553</v>
      </c>
      <c r="T3832" s="13">
        <f t="shared" si="359"/>
        <v>42517.740868055553</v>
      </c>
    </row>
    <row r="3833" spans="1:20" ht="48">
      <c r="A3833">
        <v>3831</v>
      </c>
      <c r="B3833" s="1" t="s">
        <v>3828</v>
      </c>
      <c r="C3833" s="1" t="s">
        <v>7940</v>
      </c>
      <c r="D3833" s="4">
        <v>500</v>
      </c>
      <c r="E3833" s="4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3">
        <f t="shared" si="354"/>
        <v>1.0602199999999999</v>
      </c>
      <c r="P3833" s="5">
        <f t="shared" si="355"/>
        <v>58.901111111111113</v>
      </c>
      <c r="Q3833" s="3" t="str">
        <f t="shared" si="356"/>
        <v>theater</v>
      </c>
      <c r="R3833" t="str">
        <f t="shared" si="357"/>
        <v>plays</v>
      </c>
      <c r="S3833" s="13">
        <f t="shared" si="358"/>
        <v>41927.848900462966</v>
      </c>
      <c r="T3833" s="13">
        <f t="shared" si="359"/>
        <v>41948.890567129631</v>
      </c>
    </row>
    <row r="3834" spans="1:20" ht="48">
      <c r="A3834">
        <v>3832</v>
      </c>
      <c r="B3834" s="1" t="s">
        <v>3829</v>
      </c>
      <c r="C3834" s="1" t="s">
        <v>7941</v>
      </c>
      <c r="D3834" s="4">
        <v>1200</v>
      </c>
      <c r="E3834" s="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3">
        <f t="shared" si="354"/>
        <v>1.0466666666666666</v>
      </c>
      <c r="P3834" s="5">
        <f t="shared" si="355"/>
        <v>139.55555555555554</v>
      </c>
      <c r="Q3834" s="3" t="str">
        <f t="shared" si="356"/>
        <v>theater</v>
      </c>
      <c r="R3834" t="str">
        <f t="shared" si="357"/>
        <v>plays</v>
      </c>
      <c r="S3834" s="13">
        <f t="shared" si="358"/>
        <v>42375.114988425921</v>
      </c>
      <c r="T3834" s="13">
        <f t="shared" si="359"/>
        <v>42420.114988425921</v>
      </c>
    </row>
    <row r="3835" spans="1:20" ht="48">
      <c r="A3835">
        <v>3833</v>
      </c>
      <c r="B3835" s="1" t="s">
        <v>3830</v>
      </c>
      <c r="C3835" s="1" t="s">
        <v>7942</v>
      </c>
      <c r="D3835" s="4">
        <v>1200</v>
      </c>
      <c r="E3835" s="4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3">
        <f t="shared" si="354"/>
        <v>1.1666666666666667</v>
      </c>
      <c r="P3835" s="5">
        <f t="shared" si="355"/>
        <v>70</v>
      </c>
      <c r="Q3835" s="3" t="str">
        <f t="shared" si="356"/>
        <v>theater</v>
      </c>
      <c r="R3835" t="str">
        <f t="shared" si="357"/>
        <v>plays</v>
      </c>
      <c r="S3835" s="13">
        <f t="shared" si="358"/>
        <v>41963.872361111105</v>
      </c>
      <c r="T3835" s="13">
        <f t="shared" si="359"/>
        <v>41974.797916666663</v>
      </c>
    </row>
    <row r="3836" spans="1:20" ht="48">
      <c r="A3836">
        <v>3834</v>
      </c>
      <c r="B3836" s="1" t="s">
        <v>3831</v>
      </c>
      <c r="C3836" s="1" t="s">
        <v>7943</v>
      </c>
      <c r="D3836" s="4">
        <v>3000</v>
      </c>
      <c r="E3836" s="4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3">
        <f t="shared" si="354"/>
        <v>1.0903333333333334</v>
      </c>
      <c r="P3836" s="5">
        <f t="shared" si="355"/>
        <v>57.385964912280699</v>
      </c>
      <c r="Q3836" s="3" t="str">
        <f t="shared" si="356"/>
        <v>theater</v>
      </c>
      <c r="R3836" t="str">
        <f t="shared" si="357"/>
        <v>plays</v>
      </c>
      <c r="S3836" s="13">
        <f t="shared" si="358"/>
        <v>42143.445219907408</v>
      </c>
      <c r="T3836" s="13">
        <f t="shared" si="359"/>
        <v>42173.445219907408</v>
      </c>
    </row>
    <row r="3837" spans="1:20" ht="48">
      <c r="A3837">
        <v>3835</v>
      </c>
      <c r="B3837" s="1" t="s">
        <v>3832</v>
      </c>
      <c r="C3837" s="1" t="s">
        <v>7944</v>
      </c>
      <c r="D3837" s="4">
        <v>200</v>
      </c>
      <c r="E3837" s="4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3">
        <f t="shared" si="354"/>
        <v>1.6</v>
      </c>
      <c r="P3837" s="5">
        <f t="shared" si="355"/>
        <v>40</v>
      </c>
      <c r="Q3837" s="3" t="str">
        <f t="shared" si="356"/>
        <v>theater</v>
      </c>
      <c r="R3837" t="str">
        <f t="shared" si="357"/>
        <v>plays</v>
      </c>
      <c r="S3837" s="13">
        <f t="shared" si="358"/>
        <v>42460.94222222222</v>
      </c>
      <c r="T3837" s="13">
        <f t="shared" si="359"/>
        <v>42481.94222222222</v>
      </c>
    </row>
    <row r="3838" spans="1:20" ht="48">
      <c r="A3838">
        <v>3836</v>
      </c>
      <c r="B3838" s="1" t="s">
        <v>3833</v>
      </c>
      <c r="C3838" s="1" t="s">
        <v>7945</v>
      </c>
      <c r="D3838" s="4">
        <v>800</v>
      </c>
      <c r="E3838" s="4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3">
        <f t="shared" si="354"/>
        <v>1.125</v>
      </c>
      <c r="P3838" s="5">
        <f t="shared" si="355"/>
        <v>64.285714285714292</v>
      </c>
      <c r="Q3838" s="3" t="str">
        <f t="shared" si="356"/>
        <v>theater</v>
      </c>
      <c r="R3838" t="str">
        <f t="shared" si="357"/>
        <v>plays</v>
      </c>
      <c r="S3838" s="13">
        <f t="shared" si="358"/>
        <v>42553.926527777774</v>
      </c>
      <c r="T3838" s="13">
        <f t="shared" si="359"/>
        <v>42585.172916666663</v>
      </c>
    </row>
    <row r="3839" spans="1:20" ht="32">
      <c r="A3839">
        <v>3837</v>
      </c>
      <c r="B3839" s="1" t="s">
        <v>3834</v>
      </c>
      <c r="C3839" s="1" t="s">
        <v>7946</v>
      </c>
      <c r="D3839" s="4">
        <v>2000</v>
      </c>
      <c r="E3839" s="4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3">
        <f t="shared" si="354"/>
        <v>1.0209999999999999</v>
      </c>
      <c r="P3839" s="5">
        <f t="shared" si="355"/>
        <v>120.11764705882354</v>
      </c>
      <c r="Q3839" s="3" t="str">
        <f t="shared" si="356"/>
        <v>theater</v>
      </c>
      <c r="R3839" t="str">
        <f t="shared" si="357"/>
        <v>plays</v>
      </c>
      <c r="S3839" s="13">
        <f t="shared" si="358"/>
        <v>42152.765717592592</v>
      </c>
      <c r="T3839" s="13">
        <f t="shared" si="359"/>
        <v>42188.765717592592</v>
      </c>
    </row>
    <row r="3840" spans="1:20" ht="48">
      <c r="A3840">
        <v>3838</v>
      </c>
      <c r="B3840" s="1" t="s">
        <v>3835</v>
      </c>
      <c r="C3840" s="1" t="s">
        <v>7947</v>
      </c>
      <c r="D3840" s="4">
        <v>100000</v>
      </c>
      <c r="E3840" s="4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3">
        <f t="shared" si="354"/>
        <v>1.00824</v>
      </c>
      <c r="P3840" s="5">
        <f t="shared" si="355"/>
        <v>1008.24</v>
      </c>
      <c r="Q3840" s="3" t="str">
        <f t="shared" si="356"/>
        <v>theater</v>
      </c>
      <c r="R3840" t="str">
        <f t="shared" si="357"/>
        <v>plays</v>
      </c>
      <c r="S3840" s="13">
        <f t="shared" si="358"/>
        <v>42116.710752314815</v>
      </c>
      <c r="T3840" s="13">
        <f t="shared" si="359"/>
        <v>42146.710752314815</v>
      </c>
    </row>
    <row r="3841" spans="1:20" ht="48">
      <c r="A3841">
        <v>3839</v>
      </c>
      <c r="B3841" s="1" t="s">
        <v>3836</v>
      </c>
      <c r="C3841" s="1" t="s">
        <v>7948</v>
      </c>
      <c r="D3841" s="4">
        <v>2000</v>
      </c>
      <c r="E3841" s="4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3">
        <f t="shared" si="354"/>
        <v>1.0125</v>
      </c>
      <c r="P3841" s="5">
        <f t="shared" si="355"/>
        <v>63.28125</v>
      </c>
      <c r="Q3841" s="3" t="str">
        <f t="shared" si="356"/>
        <v>theater</v>
      </c>
      <c r="R3841" t="str">
        <f t="shared" si="357"/>
        <v>plays</v>
      </c>
      <c r="S3841" s="13">
        <f t="shared" si="358"/>
        <v>42155.142638888887</v>
      </c>
      <c r="T3841" s="13">
        <f t="shared" si="359"/>
        <v>42215.142638888887</v>
      </c>
    </row>
    <row r="3842" spans="1:20" ht="48">
      <c r="A3842">
        <v>3840</v>
      </c>
      <c r="B3842" s="1" t="s">
        <v>3837</v>
      </c>
      <c r="C3842" s="1" t="s">
        <v>7949</v>
      </c>
      <c r="D3842" s="4">
        <v>1</v>
      </c>
      <c r="E3842" s="4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3">
        <f t="shared" si="354"/>
        <v>65</v>
      </c>
      <c r="P3842" s="5">
        <f t="shared" si="355"/>
        <v>21.666666666666668</v>
      </c>
      <c r="Q3842" s="3" t="str">
        <f t="shared" si="356"/>
        <v>theater</v>
      </c>
      <c r="R3842" t="str">
        <f t="shared" si="357"/>
        <v>plays</v>
      </c>
      <c r="S3842" s="13">
        <f t="shared" si="358"/>
        <v>42432.701724537037</v>
      </c>
      <c r="T3842" s="13">
        <f t="shared" si="359"/>
        <v>42457.660057870366</v>
      </c>
    </row>
    <row r="3843" spans="1:20" ht="48">
      <c r="A3843">
        <v>3841</v>
      </c>
      <c r="B3843" s="1" t="s">
        <v>3838</v>
      </c>
      <c r="C3843" s="1" t="s">
        <v>7950</v>
      </c>
      <c r="D3843" s="4">
        <v>10000</v>
      </c>
      <c r="E3843" s="4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3">
        <f t="shared" ref="O3843:O3906" si="360">E3843/D3843</f>
        <v>8.72E-2</v>
      </c>
      <c r="P3843" s="5">
        <f t="shared" ref="P3843:P3906" si="361">E3843/L3843</f>
        <v>25.647058823529413</v>
      </c>
      <c r="Q3843" s="3" t="str">
        <f t="shared" ref="Q3843:Q3906" si="362">LEFT(N3843,SEARCH("/",N3843)-1)</f>
        <v>theater</v>
      </c>
      <c r="R3843" t="str">
        <f t="shared" ref="R3843:R3906" si="363">RIGHT(N3843,LEN(N3843)-SEARCH("/",N3843))</f>
        <v>plays</v>
      </c>
      <c r="S3843" s="13">
        <f t="shared" ref="S3843:S3906" si="364">(((J3843/60)/60)/24)+DATE(1970,1,1)</f>
        <v>41780.785729166666</v>
      </c>
      <c r="T3843" s="13">
        <f t="shared" ref="T3843:T3906" si="365">(((I3843/60)/60)/24)+DATE(1970,1,1)</f>
        <v>41840.785729166666</v>
      </c>
    </row>
    <row r="3844" spans="1:20" ht="48">
      <c r="A3844">
        <v>3842</v>
      </c>
      <c r="B3844" s="1" t="s">
        <v>3839</v>
      </c>
      <c r="C3844" s="1" t="s">
        <v>7951</v>
      </c>
      <c r="D3844" s="4">
        <v>5000</v>
      </c>
      <c r="E3844" s="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3">
        <f t="shared" si="360"/>
        <v>0.21940000000000001</v>
      </c>
      <c r="P3844" s="5">
        <f t="shared" si="361"/>
        <v>47.695652173913047</v>
      </c>
      <c r="Q3844" s="3" t="str">
        <f t="shared" si="362"/>
        <v>theater</v>
      </c>
      <c r="R3844" t="str">
        <f t="shared" si="363"/>
        <v>plays</v>
      </c>
      <c r="S3844" s="13">
        <f t="shared" si="364"/>
        <v>41740.493657407409</v>
      </c>
      <c r="T3844" s="13">
        <f t="shared" si="365"/>
        <v>41770.493657407409</v>
      </c>
    </row>
    <row r="3845" spans="1:20" ht="48">
      <c r="A3845">
        <v>3843</v>
      </c>
      <c r="B3845" s="1" t="s">
        <v>3840</v>
      </c>
      <c r="C3845" s="1" t="s">
        <v>7952</v>
      </c>
      <c r="D3845" s="4">
        <v>5000</v>
      </c>
      <c r="E3845" s="4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3">
        <f t="shared" si="360"/>
        <v>0.21299999999999999</v>
      </c>
      <c r="P3845" s="5">
        <f t="shared" si="361"/>
        <v>56.05263157894737</v>
      </c>
      <c r="Q3845" s="3" t="str">
        <f t="shared" si="362"/>
        <v>theater</v>
      </c>
      <c r="R3845" t="str">
        <f t="shared" si="363"/>
        <v>plays</v>
      </c>
      <c r="S3845" s="13">
        <f t="shared" si="364"/>
        <v>41766.072500000002</v>
      </c>
      <c r="T3845" s="13">
        <f t="shared" si="365"/>
        <v>41791.072500000002</v>
      </c>
    </row>
    <row r="3846" spans="1:20" ht="48">
      <c r="A3846">
        <v>3844</v>
      </c>
      <c r="B3846" s="1" t="s">
        <v>3841</v>
      </c>
      <c r="C3846" s="1" t="s">
        <v>7953</v>
      </c>
      <c r="D3846" s="4">
        <v>9800</v>
      </c>
      <c r="E3846" s="4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3">
        <f t="shared" si="360"/>
        <v>0.41489795918367345</v>
      </c>
      <c r="P3846" s="5">
        <f t="shared" si="361"/>
        <v>81.319999999999993</v>
      </c>
      <c r="Q3846" s="3" t="str">
        <f t="shared" si="362"/>
        <v>theater</v>
      </c>
      <c r="R3846" t="str">
        <f t="shared" si="363"/>
        <v>plays</v>
      </c>
      <c r="S3846" s="13">
        <f t="shared" si="364"/>
        <v>41766.617291666669</v>
      </c>
      <c r="T3846" s="13">
        <f t="shared" si="365"/>
        <v>41793.290972222225</v>
      </c>
    </row>
    <row r="3847" spans="1:20" ht="64">
      <c r="A3847">
        <v>3845</v>
      </c>
      <c r="B3847" s="1" t="s">
        <v>3842</v>
      </c>
      <c r="C3847" s="1" t="s">
        <v>7954</v>
      </c>
      <c r="D3847" s="4">
        <v>40000</v>
      </c>
      <c r="E3847" s="4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3">
        <f t="shared" si="360"/>
        <v>2.1049999999999999E-2</v>
      </c>
      <c r="P3847" s="5">
        <f t="shared" si="361"/>
        <v>70.166666666666671</v>
      </c>
      <c r="Q3847" s="3" t="str">
        <f t="shared" si="362"/>
        <v>theater</v>
      </c>
      <c r="R3847" t="str">
        <f t="shared" si="363"/>
        <v>plays</v>
      </c>
      <c r="S3847" s="13">
        <f t="shared" si="364"/>
        <v>42248.627013888887</v>
      </c>
      <c r="T3847" s="13">
        <f t="shared" si="365"/>
        <v>42278.627013888887</v>
      </c>
    </row>
    <row r="3848" spans="1:20" ht="48">
      <c r="A3848">
        <v>3846</v>
      </c>
      <c r="B3848" s="1" t="s">
        <v>3843</v>
      </c>
      <c r="C3848" s="1" t="s">
        <v>7955</v>
      </c>
      <c r="D3848" s="4">
        <v>7000</v>
      </c>
      <c r="E3848" s="4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3">
        <f t="shared" si="360"/>
        <v>2.7E-2</v>
      </c>
      <c r="P3848" s="5">
        <f t="shared" si="361"/>
        <v>23.625</v>
      </c>
      <c r="Q3848" s="3" t="str">
        <f t="shared" si="362"/>
        <v>theater</v>
      </c>
      <c r="R3848" t="str">
        <f t="shared" si="363"/>
        <v>plays</v>
      </c>
      <c r="S3848" s="13">
        <f t="shared" si="364"/>
        <v>41885.221550925926</v>
      </c>
      <c r="T3848" s="13">
        <f t="shared" si="365"/>
        <v>41916.290972222225</v>
      </c>
    </row>
    <row r="3849" spans="1:20" ht="48">
      <c r="A3849">
        <v>3847</v>
      </c>
      <c r="B3849" s="1" t="s">
        <v>3844</v>
      </c>
      <c r="C3849" s="1" t="s">
        <v>7956</v>
      </c>
      <c r="D3849" s="4">
        <v>10500</v>
      </c>
      <c r="E3849" s="4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3">
        <f t="shared" si="360"/>
        <v>0.16161904761904761</v>
      </c>
      <c r="P3849" s="5">
        <f t="shared" si="361"/>
        <v>188.55555555555554</v>
      </c>
      <c r="Q3849" s="3" t="str">
        <f t="shared" si="362"/>
        <v>theater</v>
      </c>
      <c r="R3849" t="str">
        <f t="shared" si="363"/>
        <v>plays</v>
      </c>
      <c r="S3849" s="13">
        <f t="shared" si="364"/>
        <v>42159.224432870367</v>
      </c>
      <c r="T3849" s="13">
        <f t="shared" si="365"/>
        <v>42204.224432870367</v>
      </c>
    </row>
    <row r="3850" spans="1:20" ht="48">
      <c r="A3850">
        <v>3848</v>
      </c>
      <c r="B3850" s="1" t="s">
        <v>3845</v>
      </c>
      <c r="C3850" s="1" t="s">
        <v>7957</v>
      </c>
      <c r="D3850" s="4">
        <v>13000</v>
      </c>
      <c r="E3850" s="4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3">
        <f t="shared" si="360"/>
        <v>0.16376923076923078</v>
      </c>
      <c r="P3850" s="5">
        <f t="shared" si="361"/>
        <v>49.511627906976742</v>
      </c>
      <c r="Q3850" s="3" t="str">
        <f t="shared" si="362"/>
        <v>theater</v>
      </c>
      <c r="R3850" t="str">
        <f t="shared" si="363"/>
        <v>plays</v>
      </c>
      <c r="S3850" s="13">
        <f t="shared" si="364"/>
        <v>42265.817002314812</v>
      </c>
      <c r="T3850" s="13">
        <f t="shared" si="365"/>
        <v>42295.817002314812</v>
      </c>
    </row>
    <row r="3851" spans="1:20" ht="48">
      <c r="A3851">
        <v>3849</v>
      </c>
      <c r="B3851" s="1" t="s">
        <v>3846</v>
      </c>
      <c r="C3851" s="1" t="s">
        <v>7958</v>
      </c>
      <c r="D3851" s="4">
        <v>30000</v>
      </c>
      <c r="E3851" s="4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3">
        <f t="shared" si="360"/>
        <v>7.0433333333333334E-2</v>
      </c>
      <c r="P3851" s="5">
        <f t="shared" si="361"/>
        <v>75.464285714285708</v>
      </c>
      <c r="Q3851" s="3" t="str">
        <f t="shared" si="362"/>
        <v>theater</v>
      </c>
      <c r="R3851" t="str">
        <f t="shared" si="363"/>
        <v>plays</v>
      </c>
      <c r="S3851" s="13">
        <f t="shared" si="364"/>
        <v>42136.767175925925</v>
      </c>
      <c r="T3851" s="13">
        <f t="shared" si="365"/>
        <v>42166.767175925925</v>
      </c>
    </row>
    <row r="3852" spans="1:20" ht="32">
      <c r="A3852">
        <v>3850</v>
      </c>
      <c r="B3852" s="1" t="s">
        <v>3847</v>
      </c>
      <c r="C3852" s="1" t="s">
        <v>7959</v>
      </c>
      <c r="D3852" s="4">
        <v>1000</v>
      </c>
      <c r="E3852" s="4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3">
        <f t="shared" si="360"/>
        <v>3.7999999999999999E-2</v>
      </c>
      <c r="P3852" s="5">
        <f t="shared" si="361"/>
        <v>9.5</v>
      </c>
      <c r="Q3852" s="3" t="str">
        <f t="shared" si="362"/>
        <v>theater</v>
      </c>
      <c r="R3852" t="str">
        <f t="shared" si="363"/>
        <v>plays</v>
      </c>
      <c r="S3852" s="13">
        <f t="shared" si="364"/>
        <v>41975.124340277776</v>
      </c>
      <c r="T3852" s="13">
        <f t="shared" si="365"/>
        <v>42005.124340277776</v>
      </c>
    </row>
    <row r="3853" spans="1:20" ht="48">
      <c r="A3853">
        <v>3851</v>
      </c>
      <c r="B3853" s="1" t="s">
        <v>3848</v>
      </c>
      <c r="C3853" s="1" t="s">
        <v>7960</v>
      </c>
      <c r="D3853" s="4">
        <v>2500</v>
      </c>
      <c r="E3853" s="4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3">
        <f t="shared" si="360"/>
        <v>0.34079999999999999</v>
      </c>
      <c r="P3853" s="5">
        <f t="shared" si="361"/>
        <v>35.5</v>
      </c>
      <c r="Q3853" s="3" t="str">
        <f t="shared" si="362"/>
        <v>theater</v>
      </c>
      <c r="R3853" t="str">
        <f t="shared" si="363"/>
        <v>plays</v>
      </c>
      <c r="S3853" s="13">
        <f t="shared" si="364"/>
        <v>42172.439571759256</v>
      </c>
      <c r="T3853" s="13">
        <f t="shared" si="365"/>
        <v>42202.439571759256</v>
      </c>
    </row>
    <row r="3854" spans="1:20" ht="48">
      <c r="A3854">
        <v>3852</v>
      </c>
      <c r="B3854" s="1" t="s">
        <v>3849</v>
      </c>
      <c r="C3854" s="1" t="s">
        <v>7961</v>
      </c>
      <c r="D3854" s="4">
        <v>10000</v>
      </c>
      <c r="E3854" s="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3">
        <f t="shared" si="360"/>
        <v>2E-3</v>
      </c>
      <c r="P3854" s="5">
        <f t="shared" si="361"/>
        <v>10</v>
      </c>
      <c r="Q3854" s="3" t="str">
        <f t="shared" si="362"/>
        <v>theater</v>
      </c>
      <c r="R3854" t="str">
        <f t="shared" si="363"/>
        <v>plays</v>
      </c>
      <c r="S3854" s="13">
        <f t="shared" si="364"/>
        <v>42065.190694444449</v>
      </c>
      <c r="T3854" s="13">
        <f t="shared" si="365"/>
        <v>42090.149027777778</v>
      </c>
    </row>
    <row r="3855" spans="1:20" ht="32">
      <c r="A3855">
        <v>3853</v>
      </c>
      <c r="B3855" s="1" t="s">
        <v>3850</v>
      </c>
      <c r="C3855" s="1" t="s">
        <v>7962</v>
      </c>
      <c r="D3855" s="4">
        <v>100000</v>
      </c>
      <c r="E3855" s="4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3">
        <f t="shared" si="360"/>
        <v>2.5999999999999998E-4</v>
      </c>
      <c r="P3855" s="5">
        <f t="shared" si="361"/>
        <v>13</v>
      </c>
      <c r="Q3855" s="3" t="str">
        <f t="shared" si="362"/>
        <v>theater</v>
      </c>
      <c r="R3855" t="str">
        <f t="shared" si="363"/>
        <v>plays</v>
      </c>
      <c r="S3855" s="13">
        <f t="shared" si="364"/>
        <v>41848.84002314815</v>
      </c>
      <c r="T3855" s="13">
        <f t="shared" si="365"/>
        <v>41883.84002314815</v>
      </c>
    </row>
    <row r="3856" spans="1:20" ht="32">
      <c r="A3856">
        <v>3854</v>
      </c>
      <c r="B3856" s="1" t="s">
        <v>3851</v>
      </c>
      <c r="C3856" s="1" t="s">
        <v>7963</v>
      </c>
      <c r="D3856" s="4">
        <v>11000</v>
      </c>
      <c r="E3856" s="4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3">
        <f t="shared" si="360"/>
        <v>0.16254545454545455</v>
      </c>
      <c r="P3856" s="5">
        <f t="shared" si="361"/>
        <v>89.4</v>
      </c>
      <c r="Q3856" s="3" t="str">
        <f t="shared" si="362"/>
        <v>theater</v>
      </c>
      <c r="R3856" t="str">
        <f t="shared" si="363"/>
        <v>plays</v>
      </c>
      <c r="S3856" s="13">
        <f t="shared" si="364"/>
        <v>42103.884930555556</v>
      </c>
      <c r="T3856" s="13">
        <f t="shared" si="365"/>
        <v>42133.884930555556</v>
      </c>
    </row>
    <row r="3857" spans="1:20" ht="48">
      <c r="A3857">
        <v>3855</v>
      </c>
      <c r="B3857" s="1" t="s">
        <v>3852</v>
      </c>
      <c r="C3857" s="1" t="s">
        <v>7964</v>
      </c>
      <c r="D3857" s="4">
        <v>1000</v>
      </c>
      <c r="E3857" s="4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3">
        <f t="shared" si="360"/>
        <v>2.5000000000000001E-2</v>
      </c>
      <c r="P3857" s="5">
        <f t="shared" si="361"/>
        <v>25</v>
      </c>
      <c r="Q3857" s="3" t="str">
        <f t="shared" si="362"/>
        <v>theater</v>
      </c>
      <c r="R3857" t="str">
        <f t="shared" si="363"/>
        <v>plays</v>
      </c>
      <c r="S3857" s="13">
        <f t="shared" si="364"/>
        <v>42059.970729166671</v>
      </c>
      <c r="T3857" s="13">
        <f t="shared" si="365"/>
        <v>42089.929062499999</v>
      </c>
    </row>
    <row r="3858" spans="1:20" ht="48">
      <c r="A3858">
        <v>3856</v>
      </c>
      <c r="B3858" s="1" t="s">
        <v>3853</v>
      </c>
      <c r="C3858" s="1" t="s">
        <v>7965</v>
      </c>
      <c r="D3858" s="4">
        <v>5000</v>
      </c>
      <c r="E3858" s="4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3">
        <f t="shared" si="360"/>
        <v>2.0000000000000001E-4</v>
      </c>
      <c r="P3858" s="5">
        <f t="shared" si="361"/>
        <v>1</v>
      </c>
      <c r="Q3858" s="3" t="str">
        <f t="shared" si="362"/>
        <v>theater</v>
      </c>
      <c r="R3858" t="str">
        <f t="shared" si="363"/>
        <v>plays</v>
      </c>
      <c r="S3858" s="13">
        <f t="shared" si="364"/>
        <v>42041.743090277778</v>
      </c>
      <c r="T3858" s="13">
        <f t="shared" si="365"/>
        <v>42071.701423611114</v>
      </c>
    </row>
    <row r="3859" spans="1:20" ht="48">
      <c r="A3859">
        <v>3857</v>
      </c>
      <c r="B3859" s="1" t="s">
        <v>3854</v>
      </c>
      <c r="C3859" s="1" t="s">
        <v>7966</v>
      </c>
      <c r="D3859" s="4">
        <v>5000</v>
      </c>
      <c r="E3859" s="4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3">
        <f t="shared" si="360"/>
        <v>5.1999999999999998E-2</v>
      </c>
      <c r="P3859" s="5">
        <f t="shared" si="361"/>
        <v>65</v>
      </c>
      <c r="Q3859" s="3" t="str">
        <f t="shared" si="362"/>
        <v>theater</v>
      </c>
      <c r="R3859" t="str">
        <f t="shared" si="363"/>
        <v>plays</v>
      </c>
      <c r="S3859" s="13">
        <f t="shared" si="364"/>
        <v>41829.73715277778</v>
      </c>
      <c r="T3859" s="13">
        <f t="shared" si="365"/>
        <v>41852.716666666667</v>
      </c>
    </row>
    <row r="3860" spans="1:20" ht="48">
      <c r="A3860">
        <v>3858</v>
      </c>
      <c r="B3860" s="1" t="s">
        <v>3855</v>
      </c>
      <c r="C3860" s="1" t="s">
        <v>7967</v>
      </c>
      <c r="D3860" s="4">
        <v>500</v>
      </c>
      <c r="E3860" s="4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3">
        <f t="shared" si="360"/>
        <v>0.02</v>
      </c>
      <c r="P3860" s="5">
        <f t="shared" si="361"/>
        <v>10</v>
      </c>
      <c r="Q3860" s="3" t="str">
        <f t="shared" si="362"/>
        <v>theater</v>
      </c>
      <c r="R3860" t="str">
        <f t="shared" si="363"/>
        <v>plays</v>
      </c>
      <c r="S3860" s="13">
        <f t="shared" si="364"/>
        <v>42128.431064814817</v>
      </c>
      <c r="T3860" s="13">
        <f t="shared" si="365"/>
        <v>42146.875</v>
      </c>
    </row>
    <row r="3861" spans="1:20" ht="48">
      <c r="A3861">
        <v>3859</v>
      </c>
      <c r="B3861" s="1" t="s">
        <v>3856</v>
      </c>
      <c r="C3861" s="1" t="s">
        <v>7968</v>
      </c>
      <c r="D3861" s="4">
        <v>2500</v>
      </c>
      <c r="E3861" s="4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3">
        <f t="shared" si="360"/>
        <v>4.0000000000000002E-4</v>
      </c>
      <c r="P3861" s="5">
        <f t="shared" si="361"/>
        <v>1</v>
      </c>
      <c r="Q3861" s="3" t="str">
        <f t="shared" si="362"/>
        <v>theater</v>
      </c>
      <c r="R3861" t="str">
        <f t="shared" si="363"/>
        <v>plays</v>
      </c>
      <c r="S3861" s="13">
        <f t="shared" si="364"/>
        <v>41789.893599537041</v>
      </c>
      <c r="T3861" s="13">
        <f t="shared" si="365"/>
        <v>41815.875</v>
      </c>
    </row>
    <row r="3862" spans="1:20" ht="48">
      <c r="A3862">
        <v>3860</v>
      </c>
      <c r="B3862" s="1" t="s">
        <v>3857</v>
      </c>
      <c r="C3862" s="1" t="s">
        <v>7969</v>
      </c>
      <c r="D3862" s="4">
        <v>6000</v>
      </c>
      <c r="E3862" s="4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3">
        <f t="shared" si="360"/>
        <v>0.17666666666666667</v>
      </c>
      <c r="P3862" s="5">
        <f t="shared" si="361"/>
        <v>81.538461538461533</v>
      </c>
      <c r="Q3862" s="3" t="str">
        <f t="shared" si="362"/>
        <v>theater</v>
      </c>
      <c r="R3862" t="str">
        <f t="shared" si="363"/>
        <v>plays</v>
      </c>
      <c r="S3862" s="13">
        <f t="shared" si="364"/>
        <v>41833.660995370366</v>
      </c>
      <c r="T3862" s="13">
        <f t="shared" si="365"/>
        <v>41863.660995370366</v>
      </c>
    </row>
    <row r="3863" spans="1:20" ht="16">
      <c r="A3863">
        <v>3861</v>
      </c>
      <c r="B3863" s="1" t="s">
        <v>3858</v>
      </c>
      <c r="C3863" s="1" t="s">
        <v>7970</v>
      </c>
      <c r="D3863" s="4">
        <v>2000</v>
      </c>
      <c r="E3863" s="4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3">
        <f t="shared" si="360"/>
        <v>0.05</v>
      </c>
      <c r="P3863" s="5">
        <f t="shared" si="361"/>
        <v>100</v>
      </c>
      <c r="Q3863" s="3" t="str">
        <f t="shared" si="362"/>
        <v>theater</v>
      </c>
      <c r="R3863" t="str">
        <f t="shared" si="363"/>
        <v>plays</v>
      </c>
      <c r="S3863" s="13">
        <f t="shared" si="364"/>
        <v>41914.590011574073</v>
      </c>
      <c r="T3863" s="13">
        <f t="shared" si="365"/>
        <v>41955.907638888893</v>
      </c>
    </row>
    <row r="3864" spans="1:20" ht="32">
      <c r="A3864">
        <v>3862</v>
      </c>
      <c r="B3864" s="1" t="s">
        <v>3859</v>
      </c>
      <c r="C3864" s="1" t="s">
        <v>7971</v>
      </c>
      <c r="D3864" s="4">
        <v>7500</v>
      </c>
      <c r="E3864" s="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3">
        <f t="shared" si="360"/>
        <v>1.3333333333333334E-4</v>
      </c>
      <c r="P3864" s="5">
        <f t="shared" si="361"/>
        <v>1</v>
      </c>
      <c r="Q3864" s="3" t="str">
        <f t="shared" si="362"/>
        <v>theater</v>
      </c>
      <c r="R3864" t="str">
        <f t="shared" si="363"/>
        <v>plays</v>
      </c>
      <c r="S3864" s="13">
        <f t="shared" si="364"/>
        <v>42611.261064814811</v>
      </c>
      <c r="T3864" s="13">
        <f t="shared" si="365"/>
        <v>42625.707638888889</v>
      </c>
    </row>
    <row r="3865" spans="1:20" ht="48">
      <c r="A3865">
        <v>3863</v>
      </c>
      <c r="B3865" s="1" t="s">
        <v>3860</v>
      </c>
      <c r="C3865" s="1" t="s">
        <v>7972</v>
      </c>
      <c r="D3865" s="4">
        <v>6000</v>
      </c>
      <c r="E3865" s="4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3">
        <f t="shared" si="360"/>
        <v>0</v>
      </c>
      <c r="P3865" s="5" t="e">
        <f t="shared" si="361"/>
        <v>#DIV/0!</v>
      </c>
      <c r="Q3865" s="3" t="str">
        <f t="shared" si="362"/>
        <v>theater</v>
      </c>
      <c r="R3865" t="str">
        <f t="shared" si="363"/>
        <v>plays</v>
      </c>
      <c r="S3865" s="13">
        <f t="shared" si="364"/>
        <v>42253.633159722223</v>
      </c>
      <c r="T3865" s="13">
        <f t="shared" si="365"/>
        <v>42313.674826388888</v>
      </c>
    </row>
    <row r="3866" spans="1:20" ht="48">
      <c r="A3866">
        <v>3864</v>
      </c>
      <c r="B3866" s="1" t="s">
        <v>3861</v>
      </c>
      <c r="C3866" s="1" t="s">
        <v>7973</v>
      </c>
      <c r="D3866" s="4">
        <v>5000</v>
      </c>
      <c r="E3866" s="4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3">
        <f t="shared" si="360"/>
        <v>1.2E-2</v>
      </c>
      <c r="P3866" s="5">
        <f t="shared" si="361"/>
        <v>20</v>
      </c>
      <c r="Q3866" s="3" t="str">
        <f t="shared" si="362"/>
        <v>theater</v>
      </c>
      <c r="R3866" t="str">
        <f t="shared" si="363"/>
        <v>plays</v>
      </c>
      <c r="S3866" s="13">
        <f t="shared" si="364"/>
        <v>42295.891828703709</v>
      </c>
      <c r="T3866" s="13">
        <f t="shared" si="365"/>
        <v>42325.933495370366</v>
      </c>
    </row>
    <row r="3867" spans="1:20" ht="48">
      <c r="A3867">
        <v>3865</v>
      </c>
      <c r="B3867" s="1" t="s">
        <v>3862</v>
      </c>
      <c r="C3867" s="1" t="s">
        <v>7974</v>
      </c>
      <c r="D3867" s="4">
        <v>2413</v>
      </c>
      <c r="E3867" s="4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3">
        <f t="shared" si="360"/>
        <v>0.26937422295897223</v>
      </c>
      <c r="P3867" s="5">
        <f t="shared" si="361"/>
        <v>46.428571428571431</v>
      </c>
      <c r="Q3867" s="3" t="str">
        <f t="shared" si="362"/>
        <v>theater</v>
      </c>
      <c r="R3867" t="str">
        <f t="shared" si="363"/>
        <v>plays</v>
      </c>
      <c r="S3867" s="13">
        <f t="shared" si="364"/>
        <v>41841.651597222226</v>
      </c>
      <c r="T3867" s="13">
        <f t="shared" si="365"/>
        <v>41881.229166666664</v>
      </c>
    </row>
    <row r="3868" spans="1:20" ht="32">
      <c r="A3868">
        <v>3866</v>
      </c>
      <c r="B3868" s="1" t="s">
        <v>3863</v>
      </c>
      <c r="C3868" s="1" t="s">
        <v>7975</v>
      </c>
      <c r="D3868" s="4">
        <v>2000</v>
      </c>
      <c r="E3868" s="4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3">
        <f t="shared" si="360"/>
        <v>5.4999999999999997E-3</v>
      </c>
      <c r="P3868" s="5">
        <f t="shared" si="361"/>
        <v>5.5</v>
      </c>
      <c r="Q3868" s="3" t="str">
        <f t="shared" si="362"/>
        <v>theater</v>
      </c>
      <c r="R3868" t="str">
        <f t="shared" si="363"/>
        <v>plays</v>
      </c>
      <c r="S3868" s="13">
        <f t="shared" si="364"/>
        <v>42402.947002314817</v>
      </c>
      <c r="T3868" s="13">
        <f t="shared" si="365"/>
        <v>42452.145138888889</v>
      </c>
    </row>
    <row r="3869" spans="1:20" ht="48">
      <c r="A3869">
        <v>3867</v>
      </c>
      <c r="B3869" s="1" t="s">
        <v>3864</v>
      </c>
      <c r="C3869" s="1" t="s">
        <v>7976</v>
      </c>
      <c r="D3869" s="4">
        <v>2000</v>
      </c>
      <c r="E3869" s="4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3">
        <f t="shared" si="360"/>
        <v>0.1255</v>
      </c>
      <c r="P3869" s="5">
        <f t="shared" si="361"/>
        <v>50.2</v>
      </c>
      <c r="Q3869" s="3" t="str">
        <f t="shared" si="362"/>
        <v>theater</v>
      </c>
      <c r="R3869" t="str">
        <f t="shared" si="363"/>
        <v>plays</v>
      </c>
      <c r="S3869" s="13">
        <f t="shared" si="364"/>
        <v>42509.814108796301</v>
      </c>
      <c r="T3869" s="13">
        <f t="shared" si="365"/>
        <v>42539.814108796301</v>
      </c>
    </row>
    <row r="3870" spans="1:20" ht="16">
      <c r="A3870">
        <v>3868</v>
      </c>
      <c r="B3870" s="1" t="s">
        <v>3865</v>
      </c>
      <c r="C3870" s="1" t="s">
        <v>7977</v>
      </c>
      <c r="D3870" s="4">
        <v>5000</v>
      </c>
      <c r="E3870" s="4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3">
        <f t="shared" si="360"/>
        <v>2E-3</v>
      </c>
      <c r="P3870" s="5">
        <f t="shared" si="361"/>
        <v>10</v>
      </c>
      <c r="Q3870" s="3" t="str">
        <f t="shared" si="362"/>
        <v>theater</v>
      </c>
      <c r="R3870" t="str">
        <f t="shared" si="363"/>
        <v>musical</v>
      </c>
      <c r="S3870" s="13">
        <f t="shared" si="364"/>
        <v>41865.659780092588</v>
      </c>
      <c r="T3870" s="13">
        <f t="shared" si="365"/>
        <v>41890.659780092588</v>
      </c>
    </row>
    <row r="3871" spans="1:20" ht="32">
      <c r="A3871">
        <v>3869</v>
      </c>
      <c r="B3871" s="1" t="s">
        <v>3866</v>
      </c>
      <c r="C3871" s="1" t="s">
        <v>7978</v>
      </c>
      <c r="D3871" s="4">
        <v>13111</v>
      </c>
      <c r="E3871" s="4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3">
        <f t="shared" si="360"/>
        <v>3.44748684310884E-2</v>
      </c>
      <c r="P3871" s="5">
        <f t="shared" si="361"/>
        <v>30.133333333333333</v>
      </c>
      <c r="Q3871" s="3" t="str">
        <f t="shared" si="362"/>
        <v>theater</v>
      </c>
      <c r="R3871" t="str">
        <f t="shared" si="363"/>
        <v>musical</v>
      </c>
      <c r="S3871" s="13">
        <f t="shared" si="364"/>
        <v>42047.724444444444</v>
      </c>
      <c r="T3871" s="13">
        <f t="shared" si="365"/>
        <v>42077.132638888885</v>
      </c>
    </row>
    <row r="3872" spans="1:20" ht="48">
      <c r="A3872">
        <v>3870</v>
      </c>
      <c r="B3872" s="1" t="s">
        <v>3867</v>
      </c>
      <c r="C3872" s="1" t="s">
        <v>7979</v>
      </c>
      <c r="D3872" s="4">
        <v>10000</v>
      </c>
      <c r="E3872" s="4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3">
        <f t="shared" si="360"/>
        <v>0.15</v>
      </c>
      <c r="P3872" s="5">
        <f t="shared" si="361"/>
        <v>150</v>
      </c>
      <c r="Q3872" s="3" t="str">
        <f t="shared" si="362"/>
        <v>theater</v>
      </c>
      <c r="R3872" t="str">
        <f t="shared" si="363"/>
        <v>musical</v>
      </c>
      <c r="S3872" s="13">
        <f t="shared" si="364"/>
        <v>41793.17219907407</v>
      </c>
      <c r="T3872" s="13">
        <f t="shared" si="365"/>
        <v>41823.17219907407</v>
      </c>
    </row>
    <row r="3873" spans="1:20" ht="32">
      <c r="A3873">
        <v>3871</v>
      </c>
      <c r="B3873" s="1" t="s">
        <v>3868</v>
      </c>
      <c r="C3873" s="1" t="s">
        <v>7980</v>
      </c>
      <c r="D3873" s="4">
        <v>1500</v>
      </c>
      <c r="E3873" s="4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3">
        <f t="shared" si="360"/>
        <v>2.6666666666666668E-2</v>
      </c>
      <c r="P3873" s="5">
        <f t="shared" si="361"/>
        <v>13.333333333333334</v>
      </c>
      <c r="Q3873" s="3" t="str">
        <f t="shared" si="362"/>
        <v>theater</v>
      </c>
      <c r="R3873" t="str">
        <f t="shared" si="363"/>
        <v>musical</v>
      </c>
      <c r="S3873" s="13">
        <f t="shared" si="364"/>
        <v>42763.780671296292</v>
      </c>
      <c r="T3873" s="13">
        <f t="shared" si="365"/>
        <v>42823.739004629635</v>
      </c>
    </row>
    <row r="3874" spans="1:20" ht="48">
      <c r="A3874">
        <v>3872</v>
      </c>
      <c r="B3874" s="1" t="s">
        <v>3869</v>
      </c>
      <c r="C3874" s="1" t="s">
        <v>7981</v>
      </c>
      <c r="D3874" s="4">
        <v>15000</v>
      </c>
      <c r="E3874" s="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3">
        <f t="shared" si="360"/>
        <v>0</v>
      </c>
      <c r="P3874" s="5" t="e">
        <f t="shared" si="361"/>
        <v>#DIV/0!</v>
      </c>
      <c r="Q3874" s="3" t="str">
        <f t="shared" si="362"/>
        <v>theater</v>
      </c>
      <c r="R3874" t="str">
        <f t="shared" si="363"/>
        <v>musical</v>
      </c>
      <c r="S3874" s="13">
        <f t="shared" si="364"/>
        <v>42180.145787037036</v>
      </c>
      <c r="T3874" s="13">
        <f t="shared" si="365"/>
        <v>42230.145787037036</v>
      </c>
    </row>
    <row r="3875" spans="1:20" ht="48">
      <c r="A3875">
        <v>3873</v>
      </c>
      <c r="B3875" s="1" t="s">
        <v>3870</v>
      </c>
      <c r="C3875" s="1" t="s">
        <v>7982</v>
      </c>
      <c r="D3875" s="4">
        <v>5500</v>
      </c>
      <c r="E3875" s="4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3">
        <f t="shared" si="360"/>
        <v>0</v>
      </c>
      <c r="P3875" s="5" t="e">
        <f t="shared" si="361"/>
        <v>#DIV/0!</v>
      </c>
      <c r="Q3875" s="3" t="str">
        <f t="shared" si="362"/>
        <v>theater</v>
      </c>
      <c r="R3875" t="str">
        <f t="shared" si="363"/>
        <v>musical</v>
      </c>
      <c r="S3875" s="13">
        <f t="shared" si="364"/>
        <v>42255.696006944447</v>
      </c>
      <c r="T3875" s="13">
        <f t="shared" si="365"/>
        <v>42285.696006944447</v>
      </c>
    </row>
    <row r="3876" spans="1:20" ht="48">
      <c r="A3876">
        <v>3874</v>
      </c>
      <c r="B3876" s="1" t="s">
        <v>3871</v>
      </c>
      <c r="C3876" s="1" t="s">
        <v>7983</v>
      </c>
      <c r="D3876" s="4">
        <v>620</v>
      </c>
      <c r="E3876" s="4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3">
        <f t="shared" si="360"/>
        <v>0</v>
      </c>
      <c r="P3876" s="5" t="e">
        <f t="shared" si="361"/>
        <v>#DIV/0!</v>
      </c>
      <c r="Q3876" s="3" t="str">
        <f t="shared" si="362"/>
        <v>theater</v>
      </c>
      <c r="R3876" t="str">
        <f t="shared" si="363"/>
        <v>musical</v>
      </c>
      <c r="S3876" s="13">
        <f t="shared" si="364"/>
        <v>42007.016458333332</v>
      </c>
      <c r="T3876" s="13">
        <f t="shared" si="365"/>
        <v>42028.041666666672</v>
      </c>
    </row>
    <row r="3877" spans="1:20" ht="48">
      <c r="A3877">
        <v>3875</v>
      </c>
      <c r="B3877" s="1" t="s">
        <v>3872</v>
      </c>
      <c r="C3877" s="1" t="s">
        <v>7984</v>
      </c>
      <c r="D3877" s="4">
        <v>30000</v>
      </c>
      <c r="E3877" s="4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3">
        <f t="shared" si="360"/>
        <v>0</v>
      </c>
      <c r="P3877" s="5" t="e">
        <f t="shared" si="361"/>
        <v>#DIV/0!</v>
      </c>
      <c r="Q3877" s="3" t="str">
        <f t="shared" si="362"/>
        <v>theater</v>
      </c>
      <c r="R3877" t="str">
        <f t="shared" si="363"/>
        <v>musical</v>
      </c>
      <c r="S3877" s="13">
        <f t="shared" si="364"/>
        <v>42615.346817129626</v>
      </c>
      <c r="T3877" s="13">
        <f t="shared" si="365"/>
        <v>42616.416666666672</v>
      </c>
    </row>
    <row r="3878" spans="1:20" ht="48">
      <c r="A3878">
        <v>3876</v>
      </c>
      <c r="B3878" s="1" t="s">
        <v>3873</v>
      </c>
      <c r="C3878" s="1" t="s">
        <v>7985</v>
      </c>
      <c r="D3878" s="4">
        <v>3900</v>
      </c>
      <c r="E3878" s="4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3">
        <f t="shared" si="360"/>
        <v>0.52794871794871789</v>
      </c>
      <c r="P3878" s="5">
        <f t="shared" si="361"/>
        <v>44.760869565217391</v>
      </c>
      <c r="Q3878" s="3" t="str">
        <f t="shared" si="362"/>
        <v>theater</v>
      </c>
      <c r="R3878" t="str">
        <f t="shared" si="363"/>
        <v>musical</v>
      </c>
      <c r="S3878" s="13">
        <f t="shared" si="364"/>
        <v>42372.624166666668</v>
      </c>
      <c r="T3878" s="13">
        <f t="shared" si="365"/>
        <v>42402.624166666668</v>
      </c>
    </row>
    <row r="3879" spans="1:20" ht="48">
      <c r="A3879">
        <v>3877</v>
      </c>
      <c r="B3879" s="1" t="s">
        <v>3874</v>
      </c>
      <c r="C3879" s="1" t="s">
        <v>7986</v>
      </c>
      <c r="D3879" s="4">
        <v>25000</v>
      </c>
      <c r="E3879" s="4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3">
        <f t="shared" si="360"/>
        <v>4.9639999999999997E-2</v>
      </c>
      <c r="P3879" s="5">
        <f t="shared" si="361"/>
        <v>88.642857142857139</v>
      </c>
      <c r="Q3879" s="3" t="str">
        <f t="shared" si="362"/>
        <v>theater</v>
      </c>
      <c r="R3879" t="str">
        <f t="shared" si="363"/>
        <v>musical</v>
      </c>
      <c r="S3879" s="13">
        <f t="shared" si="364"/>
        <v>42682.67768518519</v>
      </c>
      <c r="T3879" s="13">
        <f t="shared" si="365"/>
        <v>42712.67768518519</v>
      </c>
    </row>
    <row r="3880" spans="1:20" ht="48">
      <c r="A3880">
        <v>3878</v>
      </c>
      <c r="B3880" s="1" t="s">
        <v>3875</v>
      </c>
      <c r="C3880" s="1" t="s">
        <v>7987</v>
      </c>
      <c r="D3880" s="4">
        <v>18000</v>
      </c>
      <c r="E3880" s="4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3">
        <f t="shared" si="360"/>
        <v>5.5555555555555556E-4</v>
      </c>
      <c r="P3880" s="5">
        <f t="shared" si="361"/>
        <v>10</v>
      </c>
      <c r="Q3880" s="3" t="str">
        <f t="shared" si="362"/>
        <v>theater</v>
      </c>
      <c r="R3880" t="str">
        <f t="shared" si="363"/>
        <v>musical</v>
      </c>
      <c r="S3880" s="13">
        <f t="shared" si="364"/>
        <v>42154.818819444445</v>
      </c>
      <c r="T3880" s="13">
        <f t="shared" si="365"/>
        <v>42185.165972222225</v>
      </c>
    </row>
    <row r="3881" spans="1:20" ht="48">
      <c r="A3881">
        <v>3879</v>
      </c>
      <c r="B3881" s="1" t="s">
        <v>3876</v>
      </c>
      <c r="C3881" s="1" t="s">
        <v>7988</v>
      </c>
      <c r="D3881" s="4">
        <v>15000</v>
      </c>
      <c r="E3881" s="4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3">
        <f t="shared" si="360"/>
        <v>0</v>
      </c>
      <c r="P3881" s="5" t="e">
        <f t="shared" si="361"/>
        <v>#DIV/0!</v>
      </c>
      <c r="Q3881" s="3" t="str">
        <f t="shared" si="362"/>
        <v>theater</v>
      </c>
      <c r="R3881" t="str">
        <f t="shared" si="363"/>
        <v>musical</v>
      </c>
      <c r="S3881" s="13">
        <f t="shared" si="364"/>
        <v>41999.861064814817</v>
      </c>
      <c r="T3881" s="13">
        <f t="shared" si="365"/>
        <v>42029.861064814817</v>
      </c>
    </row>
    <row r="3882" spans="1:20" ht="48">
      <c r="A3882">
        <v>3880</v>
      </c>
      <c r="B3882" s="1" t="s">
        <v>3877</v>
      </c>
      <c r="C3882" s="1" t="s">
        <v>7989</v>
      </c>
      <c r="D3882" s="4">
        <v>7500</v>
      </c>
      <c r="E3882" s="4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3">
        <f t="shared" si="360"/>
        <v>0.13066666666666665</v>
      </c>
      <c r="P3882" s="5">
        <f t="shared" si="361"/>
        <v>57.647058823529413</v>
      </c>
      <c r="Q3882" s="3" t="str">
        <f t="shared" si="362"/>
        <v>theater</v>
      </c>
      <c r="R3882" t="str">
        <f t="shared" si="363"/>
        <v>musical</v>
      </c>
      <c r="S3882" s="13">
        <f t="shared" si="364"/>
        <v>41815.815046296295</v>
      </c>
      <c r="T3882" s="13">
        <f t="shared" si="365"/>
        <v>41850.958333333336</v>
      </c>
    </row>
    <row r="3883" spans="1:20" ht="32">
      <c r="A3883">
        <v>3881</v>
      </c>
      <c r="B3883" s="1" t="s">
        <v>3878</v>
      </c>
      <c r="C3883" s="1" t="s">
        <v>7990</v>
      </c>
      <c r="D3883" s="4">
        <v>500</v>
      </c>
      <c r="E3883" s="4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3">
        <f t="shared" si="360"/>
        <v>0.05</v>
      </c>
      <c r="P3883" s="5">
        <f t="shared" si="361"/>
        <v>25</v>
      </c>
      <c r="Q3883" s="3" t="str">
        <f t="shared" si="362"/>
        <v>theater</v>
      </c>
      <c r="R3883" t="str">
        <f t="shared" si="363"/>
        <v>musical</v>
      </c>
      <c r="S3883" s="13">
        <f t="shared" si="364"/>
        <v>42756.018506944441</v>
      </c>
      <c r="T3883" s="13">
        <f t="shared" si="365"/>
        <v>42786.018506944441</v>
      </c>
    </row>
    <row r="3884" spans="1:20" ht="48">
      <c r="A3884">
        <v>3882</v>
      </c>
      <c r="B3884" s="1" t="s">
        <v>3879</v>
      </c>
      <c r="C3884" s="1" t="s">
        <v>7991</v>
      </c>
      <c r="D3884" s="4">
        <v>30000</v>
      </c>
      <c r="E3884" s="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3">
        <f t="shared" si="360"/>
        <v>0</v>
      </c>
      <c r="P3884" s="5" t="e">
        <f t="shared" si="361"/>
        <v>#DIV/0!</v>
      </c>
      <c r="Q3884" s="3" t="str">
        <f t="shared" si="362"/>
        <v>theater</v>
      </c>
      <c r="R3884" t="str">
        <f t="shared" si="363"/>
        <v>musical</v>
      </c>
      <c r="S3884" s="13">
        <f t="shared" si="364"/>
        <v>42373.983449074076</v>
      </c>
      <c r="T3884" s="13">
        <f t="shared" si="365"/>
        <v>42400.960416666669</v>
      </c>
    </row>
    <row r="3885" spans="1:20" ht="48">
      <c r="A3885">
        <v>3883</v>
      </c>
      <c r="B3885" s="1" t="s">
        <v>3880</v>
      </c>
      <c r="C3885" s="1" t="s">
        <v>7992</v>
      </c>
      <c r="D3885" s="4">
        <v>15000</v>
      </c>
      <c r="E3885" s="4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3">
        <f t="shared" si="360"/>
        <v>0</v>
      </c>
      <c r="P3885" s="5" t="e">
        <f t="shared" si="361"/>
        <v>#DIV/0!</v>
      </c>
      <c r="Q3885" s="3" t="str">
        <f t="shared" si="362"/>
        <v>theater</v>
      </c>
      <c r="R3885" t="str">
        <f t="shared" si="363"/>
        <v>musical</v>
      </c>
      <c r="S3885" s="13">
        <f t="shared" si="364"/>
        <v>41854.602650462963</v>
      </c>
      <c r="T3885" s="13">
        <f t="shared" si="365"/>
        <v>41884.602650462963</v>
      </c>
    </row>
    <row r="3886" spans="1:20" ht="48">
      <c r="A3886">
        <v>3884</v>
      </c>
      <c r="B3886" s="1" t="s">
        <v>3881</v>
      </c>
      <c r="C3886" s="1" t="s">
        <v>7993</v>
      </c>
      <c r="D3886" s="4">
        <v>10000</v>
      </c>
      <c r="E3886" s="4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3">
        <f t="shared" si="360"/>
        <v>0</v>
      </c>
      <c r="P3886" s="5" t="e">
        <f t="shared" si="361"/>
        <v>#DIV/0!</v>
      </c>
      <c r="Q3886" s="3" t="str">
        <f t="shared" si="362"/>
        <v>theater</v>
      </c>
      <c r="R3886" t="str">
        <f t="shared" si="363"/>
        <v>musical</v>
      </c>
      <c r="S3886" s="13">
        <f t="shared" si="364"/>
        <v>42065.791574074072</v>
      </c>
      <c r="T3886" s="13">
        <f t="shared" si="365"/>
        <v>42090.749907407408</v>
      </c>
    </row>
    <row r="3887" spans="1:20" ht="48">
      <c r="A3887">
        <v>3885</v>
      </c>
      <c r="B3887" s="1" t="s">
        <v>3882</v>
      </c>
      <c r="C3887" s="1" t="s">
        <v>7994</v>
      </c>
      <c r="D3887" s="4">
        <v>375000</v>
      </c>
      <c r="E3887" s="4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3">
        <f t="shared" si="360"/>
        <v>0</v>
      </c>
      <c r="P3887" s="5" t="e">
        <f t="shared" si="361"/>
        <v>#DIV/0!</v>
      </c>
      <c r="Q3887" s="3" t="str">
        <f t="shared" si="362"/>
        <v>theater</v>
      </c>
      <c r="R3887" t="str">
        <f t="shared" si="363"/>
        <v>musical</v>
      </c>
      <c r="S3887" s="13">
        <f t="shared" si="364"/>
        <v>42469.951284722221</v>
      </c>
      <c r="T3887" s="13">
        <f t="shared" si="365"/>
        <v>42499.951284722221</v>
      </c>
    </row>
    <row r="3888" spans="1:20" ht="16">
      <c r="A3888">
        <v>3886</v>
      </c>
      <c r="B3888" s="1" t="s">
        <v>3883</v>
      </c>
      <c r="C3888" s="1">
        <v>1</v>
      </c>
      <c r="D3888" s="4">
        <v>10000</v>
      </c>
      <c r="E3888" s="4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3">
        <f t="shared" si="360"/>
        <v>0</v>
      </c>
      <c r="P3888" s="5" t="e">
        <f t="shared" si="361"/>
        <v>#DIV/0!</v>
      </c>
      <c r="Q3888" s="3" t="str">
        <f t="shared" si="362"/>
        <v>theater</v>
      </c>
      <c r="R3888" t="str">
        <f t="shared" si="363"/>
        <v>musical</v>
      </c>
      <c r="S3888" s="13">
        <f t="shared" si="364"/>
        <v>41954.228032407409</v>
      </c>
      <c r="T3888" s="13">
        <f t="shared" si="365"/>
        <v>41984.228032407409</v>
      </c>
    </row>
    <row r="3889" spans="1:20" ht="48">
      <c r="A3889">
        <v>3887</v>
      </c>
      <c r="B3889" s="1" t="s">
        <v>3884</v>
      </c>
      <c r="C3889" s="1" t="s">
        <v>7995</v>
      </c>
      <c r="D3889" s="4">
        <v>2000</v>
      </c>
      <c r="E3889" s="4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3">
        <f t="shared" si="360"/>
        <v>1.7500000000000002E-2</v>
      </c>
      <c r="P3889" s="5">
        <f t="shared" si="361"/>
        <v>17.5</v>
      </c>
      <c r="Q3889" s="3" t="str">
        <f t="shared" si="362"/>
        <v>theater</v>
      </c>
      <c r="R3889" t="str">
        <f t="shared" si="363"/>
        <v>musical</v>
      </c>
      <c r="S3889" s="13">
        <f t="shared" si="364"/>
        <v>42079.857974537037</v>
      </c>
      <c r="T3889" s="13">
        <f t="shared" si="365"/>
        <v>42125.916666666672</v>
      </c>
    </row>
    <row r="3890" spans="1:20" ht="48">
      <c r="A3890">
        <v>3888</v>
      </c>
      <c r="B3890" s="1" t="s">
        <v>3885</v>
      </c>
      <c r="C3890" s="1" t="s">
        <v>7996</v>
      </c>
      <c r="D3890" s="4">
        <v>2000</v>
      </c>
      <c r="E3890" s="4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3">
        <f t="shared" si="360"/>
        <v>0.27100000000000002</v>
      </c>
      <c r="P3890" s="5">
        <f t="shared" si="361"/>
        <v>38.714285714285715</v>
      </c>
      <c r="Q3890" s="3" t="str">
        <f t="shared" si="362"/>
        <v>theater</v>
      </c>
      <c r="R3890" t="str">
        <f t="shared" si="363"/>
        <v>plays</v>
      </c>
      <c r="S3890" s="13">
        <f t="shared" si="364"/>
        <v>42762.545810185184</v>
      </c>
      <c r="T3890" s="13">
        <f t="shared" si="365"/>
        <v>42792.545810185184</v>
      </c>
    </row>
    <row r="3891" spans="1:20" ht="48">
      <c r="A3891">
        <v>3889</v>
      </c>
      <c r="B3891" s="1" t="s">
        <v>3886</v>
      </c>
      <c r="C3891" s="1" t="s">
        <v>7997</v>
      </c>
      <c r="D3891" s="4">
        <v>8000</v>
      </c>
      <c r="E3891" s="4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3">
        <f t="shared" si="360"/>
        <v>1.4749999999999999E-2</v>
      </c>
      <c r="P3891" s="5">
        <f t="shared" si="361"/>
        <v>13.111111111111111</v>
      </c>
      <c r="Q3891" s="3" t="str">
        <f t="shared" si="362"/>
        <v>theater</v>
      </c>
      <c r="R3891" t="str">
        <f t="shared" si="363"/>
        <v>plays</v>
      </c>
      <c r="S3891" s="13">
        <f t="shared" si="364"/>
        <v>41977.004976851851</v>
      </c>
      <c r="T3891" s="13">
        <f t="shared" si="365"/>
        <v>42008.976388888885</v>
      </c>
    </row>
    <row r="3892" spans="1:20" ht="48">
      <c r="A3892">
        <v>3890</v>
      </c>
      <c r="B3892" s="1" t="s">
        <v>3887</v>
      </c>
      <c r="C3892" s="1" t="s">
        <v>7998</v>
      </c>
      <c r="D3892" s="4">
        <v>15000</v>
      </c>
      <c r="E3892" s="4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3">
        <f t="shared" si="360"/>
        <v>0.16826666666666668</v>
      </c>
      <c r="P3892" s="5">
        <f t="shared" si="361"/>
        <v>315.5</v>
      </c>
      <c r="Q3892" s="3" t="str">
        <f t="shared" si="362"/>
        <v>theater</v>
      </c>
      <c r="R3892" t="str">
        <f t="shared" si="363"/>
        <v>plays</v>
      </c>
      <c r="S3892" s="13">
        <f t="shared" si="364"/>
        <v>42171.758611111116</v>
      </c>
      <c r="T3892" s="13">
        <f t="shared" si="365"/>
        <v>42231.758611111116</v>
      </c>
    </row>
    <row r="3893" spans="1:20" ht="32">
      <c r="A3893">
        <v>3891</v>
      </c>
      <c r="B3893" s="1" t="s">
        <v>3888</v>
      </c>
      <c r="C3893" s="1" t="s">
        <v>7999</v>
      </c>
      <c r="D3893" s="4">
        <v>800</v>
      </c>
      <c r="E3893" s="4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3">
        <f t="shared" si="360"/>
        <v>0.32500000000000001</v>
      </c>
      <c r="P3893" s="5">
        <f t="shared" si="361"/>
        <v>37.142857142857146</v>
      </c>
      <c r="Q3893" s="3" t="str">
        <f t="shared" si="362"/>
        <v>theater</v>
      </c>
      <c r="R3893" t="str">
        <f t="shared" si="363"/>
        <v>plays</v>
      </c>
      <c r="S3893" s="13">
        <f t="shared" si="364"/>
        <v>42056.1324537037</v>
      </c>
      <c r="T3893" s="13">
        <f t="shared" si="365"/>
        <v>42086.207638888889</v>
      </c>
    </row>
    <row r="3894" spans="1:20" ht="48">
      <c r="A3894">
        <v>3892</v>
      </c>
      <c r="B3894" s="1" t="s">
        <v>3889</v>
      </c>
      <c r="C3894" s="1" t="s">
        <v>8000</v>
      </c>
      <c r="D3894" s="4">
        <v>1000</v>
      </c>
      <c r="E3894" s="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3">
        <f t="shared" si="360"/>
        <v>0</v>
      </c>
      <c r="P3894" s="5" t="e">
        <f t="shared" si="361"/>
        <v>#DIV/0!</v>
      </c>
      <c r="Q3894" s="3" t="str">
        <f t="shared" si="362"/>
        <v>theater</v>
      </c>
      <c r="R3894" t="str">
        <f t="shared" si="363"/>
        <v>plays</v>
      </c>
      <c r="S3894" s="13">
        <f t="shared" si="364"/>
        <v>41867.652280092596</v>
      </c>
      <c r="T3894" s="13">
        <f t="shared" si="365"/>
        <v>41875.291666666664</v>
      </c>
    </row>
    <row r="3895" spans="1:20" ht="48">
      <c r="A3895">
        <v>3893</v>
      </c>
      <c r="B3895" s="1" t="s">
        <v>3890</v>
      </c>
      <c r="C3895" s="1" t="s">
        <v>8001</v>
      </c>
      <c r="D3895" s="4">
        <v>50000</v>
      </c>
      <c r="E3895" s="4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3">
        <f t="shared" si="360"/>
        <v>0.2155</v>
      </c>
      <c r="P3895" s="5">
        <f t="shared" si="361"/>
        <v>128.27380952380952</v>
      </c>
      <c r="Q3895" s="3" t="str">
        <f t="shared" si="362"/>
        <v>theater</v>
      </c>
      <c r="R3895" t="str">
        <f t="shared" si="363"/>
        <v>plays</v>
      </c>
      <c r="S3895" s="13">
        <f t="shared" si="364"/>
        <v>41779.657870370371</v>
      </c>
      <c r="T3895" s="13">
        <f t="shared" si="365"/>
        <v>41821.25</v>
      </c>
    </row>
    <row r="3896" spans="1:20" ht="48">
      <c r="A3896">
        <v>3894</v>
      </c>
      <c r="B3896" s="1" t="s">
        <v>3891</v>
      </c>
      <c r="C3896" s="1" t="s">
        <v>8002</v>
      </c>
      <c r="D3896" s="4">
        <v>15000</v>
      </c>
      <c r="E3896" s="4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3">
        <f t="shared" si="360"/>
        <v>3.4666666666666665E-2</v>
      </c>
      <c r="P3896" s="5">
        <f t="shared" si="361"/>
        <v>47.272727272727273</v>
      </c>
      <c r="Q3896" s="3" t="str">
        <f t="shared" si="362"/>
        <v>theater</v>
      </c>
      <c r="R3896" t="str">
        <f t="shared" si="363"/>
        <v>plays</v>
      </c>
      <c r="S3896" s="13">
        <f t="shared" si="364"/>
        <v>42679.958472222221</v>
      </c>
      <c r="T3896" s="13">
        <f t="shared" si="365"/>
        <v>42710.207638888889</v>
      </c>
    </row>
    <row r="3897" spans="1:20" ht="48">
      <c r="A3897">
        <v>3895</v>
      </c>
      <c r="B3897" s="1" t="s">
        <v>3892</v>
      </c>
      <c r="C3897" s="1" t="s">
        <v>8003</v>
      </c>
      <c r="D3897" s="4">
        <v>1000</v>
      </c>
      <c r="E3897" s="4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3">
        <f t="shared" si="360"/>
        <v>0.05</v>
      </c>
      <c r="P3897" s="5">
        <f t="shared" si="361"/>
        <v>50</v>
      </c>
      <c r="Q3897" s="3" t="str">
        <f t="shared" si="362"/>
        <v>theater</v>
      </c>
      <c r="R3897" t="str">
        <f t="shared" si="363"/>
        <v>plays</v>
      </c>
      <c r="S3897" s="13">
        <f t="shared" si="364"/>
        <v>42032.250208333338</v>
      </c>
      <c r="T3897" s="13">
        <f t="shared" si="365"/>
        <v>42063.250208333338</v>
      </c>
    </row>
    <row r="3898" spans="1:20" ht="48">
      <c r="A3898">
        <v>3896</v>
      </c>
      <c r="B3898" s="1" t="s">
        <v>3893</v>
      </c>
      <c r="C3898" s="1" t="s">
        <v>8004</v>
      </c>
      <c r="D3898" s="4">
        <v>1600</v>
      </c>
      <c r="E3898" s="4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3">
        <f t="shared" si="360"/>
        <v>0.10625</v>
      </c>
      <c r="P3898" s="5">
        <f t="shared" si="361"/>
        <v>42.5</v>
      </c>
      <c r="Q3898" s="3" t="str">
        <f t="shared" si="362"/>
        <v>theater</v>
      </c>
      <c r="R3898" t="str">
        <f t="shared" si="363"/>
        <v>plays</v>
      </c>
      <c r="S3898" s="13">
        <f t="shared" si="364"/>
        <v>41793.191875000004</v>
      </c>
      <c r="T3898" s="13">
        <f t="shared" si="365"/>
        <v>41807.191875000004</v>
      </c>
    </row>
    <row r="3899" spans="1:20" ht="48">
      <c r="A3899">
        <v>3897</v>
      </c>
      <c r="B3899" s="1" t="s">
        <v>3894</v>
      </c>
      <c r="C3899" s="1" t="s">
        <v>8005</v>
      </c>
      <c r="D3899" s="4">
        <v>2500</v>
      </c>
      <c r="E3899" s="4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3">
        <f t="shared" si="360"/>
        <v>0.17599999999999999</v>
      </c>
      <c r="P3899" s="5">
        <f t="shared" si="361"/>
        <v>44</v>
      </c>
      <c r="Q3899" s="3" t="str">
        <f t="shared" si="362"/>
        <v>theater</v>
      </c>
      <c r="R3899" t="str">
        <f t="shared" si="363"/>
        <v>plays</v>
      </c>
      <c r="S3899" s="13">
        <f t="shared" si="364"/>
        <v>41982.87364583333</v>
      </c>
      <c r="T3899" s="13">
        <f t="shared" si="365"/>
        <v>42012.87364583333</v>
      </c>
    </row>
    <row r="3900" spans="1:20" ht="64">
      <c r="A3900">
        <v>3898</v>
      </c>
      <c r="B3900" s="1" t="s">
        <v>3895</v>
      </c>
      <c r="C3900" s="1" t="s">
        <v>8006</v>
      </c>
      <c r="D3900" s="4">
        <v>2500</v>
      </c>
      <c r="E3900" s="4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3">
        <f t="shared" si="360"/>
        <v>0.3256</v>
      </c>
      <c r="P3900" s="5">
        <f t="shared" si="361"/>
        <v>50.875</v>
      </c>
      <c r="Q3900" s="3" t="str">
        <f t="shared" si="362"/>
        <v>theater</v>
      </c>
      <c r="R3900" t="str">
        <f t="shared" si="363"/>
        <v>plays</v>
      </c>
      <c r="S3900" s="13">
        <f t="shared" si="364"/>
        <v>42193.482291666667</v>
      </c>
      <c r="T3900" s="13">
        <f t="shared" si="365"/>
        <v>42233.666666666672</v>
      </c>
    </row>
    <row r="3901" spans="1:20" ht="48">
      <c r="A3901">
        <v>3899</v>
      </c>
      <c r="B3901" s="1" t="s">
        <v>3896</v>
      </c>
      <c r="C3901" s="1" t="s">
        <v>8007</v>
      </c>
      <c r="D3901" s="4">
        <v>10000</v>
      </c>
      <c r="E3901" s="4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3">
        <f t="shared" si="360"/>
        <v>1.2500000000000001E-2</v>
      </c>
      <c r="P3901" s="5">
        <f t="shared" si="361"/>
        <v>62.5</v>
      </c>
      <c r="Q3901" s="3" t="str">
        <f t="shared" si="362"/>
        <v>theater</v>
      </c>
      <c r="R3901" t="str">
        <f t="shared" si="363"/>
        <v>plays</v>
      </c>
      <c r="S3901" s="13">
        <f t="shared" si="364"/>
        <v>41843.775011574071</v>
      </c>
      <c r="T3901" s="13">
        <f t="shared" si="365"/>
        <v>41863.775011574071</v>
      </c>
    </row>
    <row r="3902" spans="1:20" ht="32">
      <c r="A3902">
        <v>3900</v>
      </c>
      <c r="B3902" s="1" t="s">
        <v>3897</v>
      </c>
      <c r="C3902" s="1" t="s">
        <v>8008</v>
      </c>
      <c r="D3902" s="4">
        <v>2500</v>
      </c>
      <c r="E3902" s="4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3">
        <f t="shared" si="360"/>
        <v>5.3999999999999999E-2</v>
      </c>
      <c r="P3902" s="5">
        <f t="shared" si="361"/>
        <v>27</v>
      </c>
      <c r="Q3902" s="3" t="str">
        <f t="shared" si="362"/>
        <v>theater</v>
      </c>
      <c r="R3902" t="str">
        <f t="shared" si="363"/>
        <v>plays</v>
      </c>
      <c r="S3902" s="13">
        <f t="shared" si="364"/>
        <v>42136.092488425929</v>
      </c>
      <c r="T3902" s="13">
        <f t="shared" si="365"/>
        <v>42166.092488425929</v>
      </c>
    </row>
    <row r="3903" spans="1:20" ht="48">
      <c r="A3903">
        <v>3901</v>
      </c>
      <c r="B3903" s="1" t="s">
        <v>3898</v>
      </c>
      <c r="C3903" s="1" t="s">
        <v>8009</v>
      </c>
      <c r="D3903" s="4">
        <v>3000</v>
      </c>
      <c r="E3903" s="4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3">
        <f t="shared" si="360"/>
        <v>8.3333333333333332E-3</v>
      </c>
      <c r="P3903" s="5">
        <f t="shared" si="361"/>
        <v>25</v>
      </c>
      <c r="Q3903" s="3" t="str">
        <f t="shared" si="362"/>
        <v>theater</v>
      </c>
      <c r="R3903" t="str">
        <f t="shared" si="363"/>
        <v>plays</v>
      </c>
      <c r="S3903" s="13">
        <f t="shared" si="364"/>
        <v>42317.826377314821</v>
      </c>
      <c r="T3903" s="13">
        <f t="shared" si="365"/>
        <v>42357.826377314821</v>
      </c>
    </row>
    <row r="3904" spans="1:20" ht="48">
      <c r="A3904">
        <v>3902</v>
      </c>
      <c r="B3904" s="1" t="s">
        <v>3899</v>
      </c>
      <c r="C3904" s="1" t="s">
        <v>8010</v>
      </c>
      <c r="D3904" s="4">
        <v>3000</v>
      </c>
      <c r="E3904" s="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3">
        <f t="shared" si="360"/>
        <v>0.48833333333333334</v>
      </c>
      <c r="P3904" s="5">
        <f t="shared" si="361"/>
        <v>47.258064516129032</v>
      </c>
      <c r="Q3904" s="3" t="str">
        <f t="shared" si="362"/>
        <v>theater</v>
      </c>
      <c r="R3904" t="str">
        <f t="shared" si="363"/>
        <v>plays</v>
      </c>
      <c r="S3904" s="13">
        <f t="shared" si="364"/>
        <v>42663.468078703707</v>
      </c>
      <c r="T3904" s="13">
        <f t="shared" si="365"/>
        <v>42688.509745370371</v>
      </c>
    </row>
    <row r="3905" spans="1:20" ht="48">
      <c r="A3905">
        <v>3903</v>
      </c>
      <c r="B3905" s="1" t="s">
        <v>3900</v>
      </c>
      <c r="C3905" s="1" t="s">
        <v>8011</v>
      </c>
      <c r="D3905" s="4">
        <v>1500</v>
      </c>
      <c r="E3905" s="4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3">
        <f t="shared" si="360"/>
        <v>0</v>
      </c>
      <c r="P3905" s="5" t="e">
        <f t="shared" si="361"/>
        <v>#DIV/0!</v>
      </c>
      <c r="Q3905" s="3" t="str">
        <f t="shared" si="362"/>
        <v>theater</v>
      </c>
      <c r="R3905" t="str">
        <f t="shared" si="363"/>
        <v>plays</v>
      </c>
      <c r="S3905" s="13">
        <f t="shared" si="364"/>
        <v>42186.01116898148</v>
      </c>
      <c r="T3905" s="13">
        <f t="shared" si="365"/>
        <v>42230.818055555559</v>
      </c>
    </row>
    <row r="3906" spans="1:20" ht="16">
      <c r="A3906">
        <v>3904</v>
      </c>
      <c r="B3906" s="1" t="s">
        <v>3901</v>
      </c>
      <c r="C3906" s="1" t="s">
        <v>8012</v>
      </c>
      <c r="D3906" s="4">
        <v>10000</v>
      </c>
      <c r="E3906" s="4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3">
        <f t="shared" si="360"/>
        <v>2.9999999999999997E-4</v>
      </c>
      <c r="P3906" s="5">
        <f t="shared" si="361"/>
        <v>1.5</v>
      </c>
      <c r="Q3906" s="3" t="str">
        <f t="shared" si="362"/>
        <v>theater</v>
      </c>
      <c r="R3906" t="str">
        <f t="shared" si="363"/>
        <v>plays</v>
      </c>
      <c r="S3906" s="13">
        <f t="shared" si="364"/>
        <v>42095.229166666672</v>
      </c>
      <c r="T3906" s="13">
        <f t="shared" si="365"/>
        <v>42109.211111111115</v>
      </c>
    </row>
    <row r="3907" spans="1:20" ht="48">
      <c r="A3907">
        <v>3905</v>
      </c>
      <c r="B3907" s="1" t="s">
        <v>3902</v>
      </c>
      <c r="C3907" s="1" t="s">
        <v>8013</v>
      </c>
      <c r="D3907" s="4">
        <v>1500</v>
      </c>
      <c r="E3907" s="4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3">
        <f t="shared" ref="O3907:O3970" si="366">E3907/D3907</f>
        <v>0.11533333333333333</v>
      </c>
      <c r="P3907" s="5">
        <f t="shared" ref="P3907:P3970" si="367">E3907/L3907</f>
        <v>24.714285714285715</v>
      </c>
      <c r="Q3907" s="3" t="str">
        <f t="shared" ref="Q3907:Q3970" si="368">LEFT(N3907,SEARCH("/",N3907)-1)</f>
        <v>theater</v>
      </c>
      <c r="R3907" t="str">
        <f t="shared" ref="R3907:R3970" si="369">RIGHT(N3907,LEN(N3907)-SEARCH("/",N3907))</f>
        <v>plays</v>
      </c>
      <c r="S3907" s="13">
        <f t="shared" ref="S3907:S3970" si="370">(((J3907/60)/60)/24)+DATE(1970,1,1)</f>
        <v>42124.623877314814</v>
      </c>
      <c r="T3907" s="13">
        <f t="shared" ref="T3907:T3970" si="371">(((I3907/60)/60)/24)+DATE(1970,1,1)</f>
        <v>42166.958333333328</v>
      </c>
    </row>
    <row r="3908" spans="1:20" ht="48">
      <c r="A3908">
        <v>3906</v>
      </c>
      <c r="B3908" s="1" t="s">
        <v>3903</v>
      </c>
      <c r="C3908" s="1" t="s">
        <v>8014</v>
      </c>
      <c r="D3908" s="4">
        <v>1500</v>
      </c>
      <c r="E3908" s="4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3">
        <f t="shared" si="366"/>
        <v>0.67333333333333334</v>
      </c>
      <c r="P3908" s="5">
        <f t="shared" si="367"/>
        <v>63.125</v>
      </c>
      <c r="Q3908" s="3" t="str">
        <f t="shared" si="368"/>
        <v>theater</v>
      </c>
      <c r="R3908" t="str">
        <f t="shared" si="369"/>
        <v>plays</v>
      </c>
      <c r="S3908" s="13">
        <f t="shared" si="370"/>
        <v>42143.917743055557</v>
      </c>
      <c r="T3908" s="13">
        <f t="shared" si="371"/>
        <v>42181.559027777781</v>
      </c>
    </row>
    <row r="3909" spans="1:20" ht="32">
      <c r="A3909">
        <v>3907</v>
      </c>
      <c r="B3909" s="1" t="s">
        <v>3904</v>
      </c>
      <c r="C3909" s="1" t="s">
        <v>8015</v>
      </c>
      <c r="D3909" s="4">
        <v>1000</v>
      </c>
      <c r="E3909" s="4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3">
        <f t="shared" si="366"/>
        <v>0.153</v>
      </c>
      <c r="P3909" s="5">
        <f t="shared" si="367"/>
        <v>38.25</v>
      </c>
      <c r="Q3909" s="3" t="str">
        <f t="shared" si="368"/>
        <v>theater</v>
      </c>
      <c r="R3909" t="str">
        <f t="shared" si="369"/>
        <v>plays</v>
      </c>
      <c r="S3909" s="13">
        <f t="shared" si="370"/>
        <v>41906.819513888891</v>
      </c>
      <c r="T3909" s="13">
        <f t="shared" si="371"/>
        <v>41938.838888888888</v>
      </c>
    </row>
    <row r="3910" spans="1:20" ht="48">
      <c r="A3910">
        <v>3908</v>
      </c>
      <c r="B3910" s="1" t="s">
        <v>3905</v>
      </c>
      <c r="C3910" s="1" t="s">
        <v>8016</v>
      </c>
      <c r="D3910" s="4">
        <v>750</v>
      </c>
      <c r="E3910" s="4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3">
        <f t="shared" si="366"/>
        <v>8.666666666666667E-2</v>
      </c>
      <c r="P3910" s="5">
        <f t="shared" si="367"/>
        <v>16.25</v>
      </c>
      <c r="Q3910" s="3" t="str">
        <f t="shared" si="368"/>
        <v>theater</v>
      </c>
      <c r="R3910" t="str">
        <f t="shared" si="369"/>
        <v>plays</v>
      </c>
      <c r="S3910" s="13">
        <f t="shared" si="370"/>
        <v>41834.135370370372</v>
      </c>
      <c r="T3910" s="13">
        <f t="shared" si="371"/>
        <v>41849.135370370372</v>
      </c>
    </row>
    <row r="3911" spans="1:20" ht="48">
      <c r="A3911">
        <v>3909</v>
      </c>
      <c r="B3911" s="1" t="s">
        <v>3906</v>
      </c>
      <c r="C3911" s="1" t="s">
        <v>8017</v>
      </c>
      <c r="D3911" s="4">
        <v>60000</v>
      </c>
      <c r="E3911" s="4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3">
        <f t="shared" si="366"/>
        <v>2.2499999999999998E-3</v>
      </c>
      <c r="P3911" s="5">
        <f t="shared" si="367"/>
        <v>33.75</v>
      </c>
      <c r="Q3911" s="3" t="str">
        <f t="shared" si="368"/>
        <v>theater</v>
      </c>
      <c r="R3911" t="str">
        <f t="shared" si="369"/>
        <v>plays</v>
      </c>
      <c r="S3911" s="13">
        <f t="shared" si="370"/>
        <v>41863.359282407408</v>
      </c>
      <c r="T3911" s="13">
        <f t="shared" si="371"/>
        <v>41893.359282407408</v>
      </c>
    </row>
    <row r="3912" spans="1:20" ht="48">
      <c r="A3912">
        <v>3910</v>
      </c>
      <c r="B3912" s="1" t="s">
        <v>3907</v>
      </c>
      <c r="C3912" s="1" t="s">
        <v>8018</v>
      </c>
      <c r="D3912" s="4">
        <v>6000</v>
      </c>
      <c r="E3912" s="4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3">
        <f t="shared" si="366"/>
        <v>3.0833333333333334E-2</v>
      </c>
      <c r="P3912" s="5">
        <f t="shared" si="367"/>
        <v>61.666666666666664</v>
      </c>
      <c r="Q3912" s="3" t="str">
        <f t="shared" si="368"/>
        <v>theater</v>
      </c>
      <c r="R3912" t="str">
        <f t="shared" si="369"/>
        <v>plays</v>
      </c>
      <c r="S3912" s="13">
        <f t="shared" si="370"/>
        <v>42224.756909722222</v>
      </c>
      <c r="T3912" s="13">
        <f t="shared" si="371"/>
        <v>42254.756909722222</v>
      </c>
    </row>
    <row r="3913" spans="1:20" ht="48">
      <c r="A3913">
        <v>3911</v>
      </c>
      <c r="B3913" s="1" t="s">
        <v>3908</v>
      </c>
      <c r="C3913" s="1" t="s">
        <v>8019</v>
      </c>
      <c r="D3913" s="4">
        <v>8000</v>
      </c>
      <c r="E3913" s="4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3">
        <f t="shared" si="366"/>
        <v>0.37412499999999999</v>
      </c>
      <c r="P3913" s="5">
        <f t="shared" si="367"/>
        <v>83.138888888888886</v>
      </c>
      <c r="Q3913" s="3" t="str">
        <f t="shared" si="368"/>
        <v>theater</v>
      </c>
      <c r="R3913" t="str">
        <f t="shared" si="369"/>
        <v>plays</v>
      </c>
      <c r="S3913" s="13">
        <f t="shared" si="370"/>
        <v>41939.8122337963</v>
      </c>
      <c r="T3913" s="13">
        <f t="shared" si="371"/>
        <v>41969.853900462964</v>
      </c>
    </row>
    <row r="3914" spans="1:20" ht="48">
      <c r="A3914">
        <v>3912</v>
      </c>
      <c r="B3914" s="1" t="s">
        <v>3909</v>
      </c>
      <c r="C3914" s="1" t="s">
        <v>8020</v>
      </c>
      <c r="D3914" s="4">
        <v>15000</v>
      </c>
      <c r="E3914" s="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3">
        <f t="shared" si="366"/>
        <v>6.666666666666667E-5</v>
      </c>
      <c r="P3914" s="5">
        <f t="shared" si="367"/>
        <v>1</v>
      </c>
      <c r="Q3914" s="3" t="str">
        <f t="shared" si="368"/>
        <v>theater</v>
      </c>
      <c r="R3914" t="str">
        <f t="shared" si="369"/>
        <v>plays</v>
      </c>
      <c r="S3914" s="13">
        <f t="shared" si="370"/>
        <v>42059.270023148143</v>
      </c>
      <c r="T3914" s="13">
        <f t="shared" si="371"/>
        <v>42119.190972222219</v>
      </c>
    </row>
    <row r="3915" spans="1:20" ht="48">
      <c r="A3915">
        <v>3913</v>
      </c>
      <c r="B3915" s="1" t="s">
        <v>3910</v>
      </c>
      <c r="C3915" s="1" t="s">
        <v>8021</v>
      </c>
      <c r="D3915" s="4">
        <v>10000</v>
      </c>
      <c r="E3915" s="4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3">
        <f t="shared" si="366"/>
        <v>0.1</v>
      </c>
      <c r="P3915" s="5">
        <f t="shared" si="367"/>
        <v>142.85714285714286</v>
      </c>
      <c r="Q3915" s="3" t="str">
        <f t="shared" si="368"/>
        <v>theater</v>
      </c>
      <c r="R3915" t="str">
        <f t="shared" si="369"/>
        <v>plays</v>
      </c>
      <c r="S3915" s="13">
        <f t="shared" si="370"/>
        <v>42308.211215277777</v>
      </c>
      <c r="T3915" s="13">
        <f t="shared" si="371"/>
        <v>42338.252881944441</v>
      </c>
    </row>
    <row r="3916" spans="1:20" ht="48">
      <c r="A3916">
        <v>3914</v>
      </c>
      <c r="B3916" s="1" t="s">
        <v>3911</v>
      </c>
      <c r="C3916" s="1" t="s">
        <v>8022</v>
      </c>
      <c r="D3916" s="4">
        <v>2500</v>
      </c>
      <c r="E3916" s="4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3">
        <f t="shared" si="366"/>
        <v>0.36359999999999998</v>
      </c>
      <c r="P3916" s="5">
        <f t="shared" si="367"/>
        <v>33.666666666666664</v>
      </c>
      <c r="Q3916" s="3" t="str">
        <f t="shared" si="368"/>
        <v>theater</v>
      </c>
      <c r="R3916" t="str">
        <f t="shared" si="369"/>
        <v>plays</v>
      </c>
      <c r="S3916" s="13">
        <f t="shared" si="370"/>
        <v>42114.818935185183</v>
      </c>
      <c r="T3916" s="13">
        <f t="shared" si="371"/>
        <v>42134.957638888889</v>
      </c>
    </row>
    <row r="3917" spans="1:20" ht="48">
      <c r="A3917">
        <v>3915</v>
      </c>
      <c r="B3917" s="1" t="s">
        <v>3912</v>
      </c>
      <c r="C3917" s="1" t="s">
        <v>8023</v>
      </c>
      <c r="D3917" s="4">
        <v>1500</v>
      </c>
      <c r="E3917" s="4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3">
        <f t="shared" si="366"/>
        <v>3.3333333333333335E-3</v>
      </c>
      <c r="P3917" s="5">
        <f t="shared" si="367"/>
        <v>5</v>
      </c>
      <c r="Q3917" s="3" t="str">
        <f t="shared" si="368"/>
        <v>theater</v>
      </c>
      <c r="R3917" t="str">
        <f t="shared" si="369"/>
        <v>plays</v>
      </c>
      <c r="S3917" s="13">
        <f t="shared" si="370"/>
        <v>42492.98505787037</v>
      </c>
      <c r="T3917" s="13">
        <f t="shared" si="371"/>
        <v>42522.98505787037</v>
      </c>
    </row>
    <row r="3918" spans="1:20" ht="48">
      <c r="A3918">
        <v>3916</v>
      </c>
      <c r="B3918" s="1" t="s">
        <v>3913</v>
      </c>
      <c r="C3918" s="1" t="s">
        <v>8024</v>
      </c>
      <c r="D3918" s="4">
        <v>2000</v>
      </c>
      <c r="E3918" s="4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3">
        <f t="shared" si="366"/>
        <v>0</v>
      </c>
      <c r="P3918" s="5" t="e">
        <f t="shared" si="367"/>
        <v>#DIV/0!</v>
      </c>
      <c r="Q3918" s="3" t="str">
        <f t="shared" si="368"/>
        <v>theater</v>
      </c>
      <c r="R3918" t="str">
        <f t="shared" si="369"/>
        <v>plays</v>
      </c>
      <c r="S3918" s="13">
        <f t="shared" si="370"/>
        <v>42494.471666666665</v>
      </c>
      <c r="T3918" s="13">
        <f t="shared" si="371"/>
        <v>42524.471666666665</v>
      </c>
    </row>
    <row r="3919" spans="1:20" ht="48">
      <c r="A3919">
        <v>3917</v>
      </c>
      <c r="B3919" s="1" t="s">
        <v>3914</v>
      </c>
      <c r="C3919" s="1" t="s">
        <v>8025</v>
      </c>
      <c r="D3919" s="4">
        <v>3500</v>
      </c>
      <c r="E3919" s="4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3">
        <f t="shared" si="366"/>
        <v>2.8571428571428571E-3</v>
      </c>
      <c r="P3919" s="5">
        <f t="shared" si="367"/>
        <v>10</v>
      </c>
      <c r="Q3919" s="3" t="str">
        <f t="shared" si="368"/>
        <v>theater</v>
      </c>
      <c r="R3919" t="str">
        <f t="shared" si="369"/>
        <v>plays</v>
      </c>
      <c r="S3919" s="13">
        <f t="shared" si="370"/>
        <v>41863.527326388888</v>
      </c>
      <c r="T3919" s="13">
        <f t="shared" si="371"/>
        <v>41893.527326388888</v>
      </c>
    </row>
    <row r="3920" spans="1:20" ht="48">
      <c r="A3920">
        <v>3918</v>
      </c>
      <c r="B3920" s="1" t="s">
        <v>3915</v>
      </c>
      <c r="C3920" s="1" t="s">
        <v>8026</v>
      </c>
      <c r="D3920" s="4">
        <v>60000</v>
      </c>
      <c r="E3920" s="4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3">
        <f t="shared" si="366"/>
        <v>2E-3</v>
      </c>
      <c r="P3920" s="5">
        <f t="shared" si="367"/>
        <v>40</v>
      </c>
      <c r="Q3920" s="3" t="str">
        <f t="shared" si="368"/>
        <v>theater</v>
      </c>
      <c r="R3920" t="str">
        <f t="shared" si="369"/>
        <v>plays</v>
      </c>
      <c r="S3920" s="13">
        <f t="shared" si="370"/>
        <v>41843.664618055554</v>
      </c>
      <c r="T3920" s="13">
        <f t="shared" si="371"/>
        <v>41855.666666666664</v>
      </c>
    </row>
    <row r="3921" spans="1:20" ht="48">
      <c r="A3921">
        <v>3919</v>
      </c>
      <c r="B3921" s="1" t="s">
        <v>3916</v>
      </c>
      <c r="C3921" s="1" t="s">
        <v>8027</v>
      </c>
      <c r="D3921" s="4">
        <v>5000</v>
      </c>
      <c r="E3921" s="4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3">
        <f t="shared" si="366"/>
        <v>1.7999999999999999E-2</v>
      </c>
      <c r="P3921" s="5">
        <f t="shared" si="367"/>
        <v>30</v>
      </c>
      <c r="Q3921" s="3" t="str">
        <f t="shared" si="368"/>
        <v>theater</v>
      </c>
      <c r="R3921" t="str">
        <f t="shared" si="369"/>
        <v>plays</v>
      </c>
      <c r="S3921" s="13">
        <f t="shared" si="370"/>
        <v>42358.684872685189</v>
      </c>
      <c r="T3921" s="13">
        <f t="shared" si="371"/>
        <v>42387</v>
      </c>
    </row>
    <row r="3922" spans="1:20" ht="48">
      <c r="A3922">
        <v>3920</v>
      </c>
      <c r="B3922" s="1" t="s">
        <v>3917</v>
      </c>
      <c r="C3922" s="1" t="s">
        <v>8028</v>
      </c>
      <c r="D3922" s="4">
        <v>2500</v>
      </c>
      <c r="E3922" s="4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3">
        <f t="shared" si="366"/>
        <v>5.3999999999999999E-2</v>
      </c>
      <c r="P3922" s="5">
        <f t="shared" si="367"/>
        <v>45</v>
      </c>
      <c r="Q3922" s="3" t="str">
        <f t="shared" si="368"/>
        <v>theater</v>
      </c>
      <c r="R3922" t="str">
        <f t="shared" si="369"/>
        <v>plays</v>
      </c>
      <c r="S3922" s="13">
        <f t="shared" si="370"/>
        <v>42657.38726851852</v>
      </c>
      <c r="T3922" s="13">
        <f t="shared" si="371"/>
        <v>42687.428935185191</v>
      </c>
    </row>
    <row r="3923" spans="1:20" ht="48">
      <c r="A3923">
        <v>3921</v>
      </c>
      <c r="B3923" s="1" t="s">
        <v>3918</v>
      </c>
      <c r="C3923" s="1" t="s">
        <v>8029</v>
      </c>
      <c r="D3923" s="4">
        <v>3000</v>
      </c>
      <c r="E3923" s="4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3">
        <f t="shared" si="366"/>
        <v>0</v>
      </c>
      <c r="P3923" s="5" t="e">
        <f t="shared" si="367"/>
        <v>#DIV/0!</v>
      </c>
      <c r="Q3923" s="3" t="str">
        <f t="shared" si="368"/>
        <v>theater</v>
      </c>
      <c r="R3923" t="str">
        <f t="shared" si="369"/>
        <v>plays</v>
      </c>
      <c r="S3923" s="13">
        <f t="shared" si="370"/>
        <v>41926.542303240742</v>
      </c>
      <c r="T3923" s="13">
        <f t="shared" si="371"/>
        <v>41938.75</v>
      </c>
    </row>
    <row r="3924" spans="1:20" ht="48">
      <c r="A3924">
        <v>3922</v>
      </c>
      <c r="B3924" s="1" t="s">
        <v>3919</v>
      </c>
      <c r="C3924" s="1" t="s">
        <v>8030</v>
      </c>
      <c r="D3924" s="4">
        <v>750</v>
      </c>
      <c r="E3924" s="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3">
        <f t="shared" si="366"/>
        <v>8.1333333333333327E-2</v>
      </c>
      <c r="P3924" s="5">
        <f t="shared" si="367"/>
        <v>10.166666666666666</v>
      </c>
      <c r="Q3924" s="3" t="str">
        <f t="shared" si="368"/>
        <v>theater</v>
      </c>
      <c r="R3924" t="str">
        <f t="shared" si="369"/>
        <v>plays</v>
      </c>
      <c r="S3924" s="13">
        <f t="shared" si="370"/>
        <v>42020.768634259264</v>
      </c>
      <c r="T3924" s="13">
        <f t="shared" si="371"/>
        <v>42065.958333333328</v>
      </c>
    </row>
    <row r="3925" spans="1:20" ht="48">
      <c r="A3925">
        <v>3923</v>
      </c>
      <c r="B3925" s="1" t="s">
        <v>3920</v>
      </c>
      <c r="C3925" s="1" t="s">
        <v>8031</v>
      </c>
      <c r="D3925" s="4">
        <v>11500</v>
      </c>
      <c r="E3925" s="4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3">
        <f t="shared" si="366"/>
        <v>0.12034782608695652</v>
      </c>
      <c r="P3925" s="5">
        <f t="shared" si="367"/>
        <v>81.411764705882348</v>
      </c>
      <c r="Q3925" s="3" t="str">
        <f t="shared" si="368"/>
        <v>theater</v>
      </c>
      <c r="R3925" t="str">
        <f t="shared" si="369"/>
        <v>plays</v>
      </c>
      <c r="S3925" s="13">
        <f t="shared" si="370"/>
        <v>42075.979988425926</v>
      </c>
      <c r="T3925" s="13">
        <f t="shared" si="371"/>
        <v>42103.979988425926</v>
      </c>
    </row>
    <row r="3926" spans="1:20" ht="48">
      <c r="A3926">
        <v>3924</v>
      </c>
      <c r="B3926" s="1" t="s">
        <v>3921</v>
      </c>
      <c r="C3926" s="1" t="s">
        <v>8032</v>
      </c>
      <c r="D3926" s="4">
        <v>15000</v>
      </c>
      <c r="E3926" s="4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3">
        <f t="shared" si="366"/>
        <v>0.15266666666666667</v>
      </c>
      <c r="P3926" s="5">
        <f t="shared" si="367"/>
        <v>57.25</v>
      </c>
      <c r="Q3926" s="3" t="str">
        <f t="shared" si="368"/>
        <v>theater</v>
      </c>
      <c r="R3926" t="str">
        <f t="shared" si="369"/>
        <v>plays</v>
      </c>
      <c r="S3926" s="13">
        <f t="shared" si="370"/>
        <v>41786.959745370368</v>
      </c>
      <c r="T3926" s="13">
        <f t="shared" si="371"/>
        <v>41816.959745370368</v>
      </c>
    </row>
    <row r="3927" spans="1:20" ht="48">
      <c r="A3927">
        <v>3925</v>
      </c>
      <c r="B3927" s="1" t="s">
        <v>3922</v>
      </c>
      <c r="C3927" s="1" t="s">
        <v>8033</v>
      </c>
      <c r="D3927" s="4">
        <v>150</v>
      </c>
      <c r="E3927" s="4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3">
        <f t="shared" si="366"/>
        <v>0.1</v>
      </c>
      <c r="P3927" s="5">
        <f t="shared" si="367"/>
        <v>5</v>
      </c>
      <c r="Q3927" s="3" t="str">
        <f t="shared" si="368"/>
        <v>theater</v>
      </c>
      <c r="R3927" t="str">
        <f t="shared" si="369"/>
        <v>plays</v>
      </c>
      <c r="S3927" s="13">
        <f t="shared" si="370"/>
        <v>41820.870821759258</v>
      </c>
      <c r="T3927" s="13">
        <f t="shared" si="371"/>
        <v>41850.870821759258</v>
      </c>
    </row>
    <row r="3928" spans="1:20" ht="32">
      <c r="A3928">
        <v>3926</v>
      </c>
      <c r="B3928" s="1" t="s">
        <v>3923</v>
      </c>
      <c r="C3928" s="1" t="s">
        <v>8034</v>
      </c>
      <c r="D3928" s="4">
        <v>5000</v>
      </c>
      <c r="E3928" s="4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3">
        <f t="shared" si="366"/>
        <v>3.0000000000000001E-3</v>
      </c>
      <c r="P3928" s="5">
        <f t="shared" si="367"/>
        <v>15</v>
      </c>
      <c r="Q3928" s="3" t="str">
        <f t="shared" si="368"/>
        <v>theater</v>
      </c>
      <c r="R3928" t="str">
        <f t="shared" si="369"/>
        <v>plays</v>
      </c>
      <c r="S3928" s="13">
        <f t="shared" si="370"/>
        <v>41970.085046296299</v>
      </c>
      <c r="T3928" s="13">
        <f t="shared" si="371"/>
        <v>42000.085046296299</v>
      </c>
    </row>
    <row r="3929" spans="1:20" ht="48">
      <c r="A3929">
        <v>3927</v>
      </c>
      <c r="B3929" s="1" t="s">
        <v>3924</v>
      </c>
      <c r="C3929" s="1" t="s">
        <v>8035</v>
      </c>
      <c r="D3929" s="4">
        <v>2500</v>
      </c>
      <c r="E3929" s="4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3">
        <f t="shared" si="366"/>
        <v>0.01</v>
      </c>
      <c r="P3929" s="5">
        <f t="shared" si="367"/>
        <v>12.5</v>
      </c>
      <c r="Q3929" s="3" t="str">
        <f t="shared" si="368"/>
        <v>theater</v>
      </c>
      <c r="R3929" t="str">
        <f t="shared" si="369"/>
        <v>plays</v>
      </c>
      <c r="S3929" s="13">
        <f t="shared" si="370"/>
        <v>41830.267407407409</v>
      </c>
      <c r="T3929" s="13">
        <f t="shared" si="371"/>
        <v>41860.267407407409</v>
      </c>
    </row>
    <row r="3930" spans="1:20" ht="48">
      <c r="A3930">
        <v>3928</v>
      </c>
      <c r="B3930" s="1" t="s">
        <v>3925</v>
      </c>
      <c r="C3930" s="1" t="s">
        <v>8036</v>
      </c>
      <c r="D3930" s="4">
        <v>5000</v>
      </c>
      <c r="E3930" s="4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3">
        <f t="shared" si="366"/>
        <v>0.13020000000000001</v>
      </c>
      <c r="P3930" s="5">
        <f t="shared" si="367"/>
        <v>93</v>
      </c>
      <c r="Q3930" s="3" t="str">
        <f t="shared" si="368"/>
        <v>theater</v>
      </c>
      <c r="R3930" t="str">
        <f t="shared" si="369"/>
        <v>plays</v>
      </c>
      <c r="S3930" s="13">
        <f t="shared" si="370"/>
        <v>42265.683182870373</v>
      </c>
      <c r="T3930" s="13">
        <f t="shared" si="371"/>
        <v>42293.207638888889</v>
      </c>
    </row>
    <row r="3931" spans="1:20" ht="48">
      <c r="A3931">
        <v>3929</v>
      </c>
      <c r="B3931" s="1" t="s">
        <v>3926</v>
      </c>
      <c r="C3931" s="1" t="s">
        <v>8037</v>
      </c>
      <c r="D3931" s="4">
        <v>20000</v>
      </c>
      <c r="E3931" s="4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3">
        <f t="shared" si="366"/>
        <v>2.265E-2</v>
      </c>
      <c r="P3931" s="5">
        <f t="shared" si="367"/>
        <v>32.357142857142854</v>
      </c>
      <c r="Q3931" s="3" t="str">
        <f t="shared" si="368"/>
        <v>theater</v>
      </c>
      <c r="R3931" t="str">
        <f t="shared" si="369"/>
        <v>plays</v>
      </c>
      <c r="S3931" s="13">
        <f t="shared" si="370"/>
        <v>42601.827141203699</v>
      </c>
      <c r="T3931" s="13">
        <f t="shared" si="371"/>
        <v>42631.827141203699</v>
      </c>
    </row>
    <row r="3932" spans="1:20" ht="48">
      <c r="A3932">
        <v>3930</v>
      </c>
      <c r="B3932" s="1" t="s">
        <v>3927</v>
      </c>
      <c r="C3932" s="1" t="s">
        <v>8038</v>
      </c>
      <c r="D3932" s="4">
        <v>10000</v>
      </c>
      <c r="E3932" s="4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3">
        <f t="shared" si="366"/>
        <v>0</v>
      </c>
      <c r="P3932" s="5" t="e">
        <f t="shared" si="367"/>
        <v>#DIV/0!</v>
      </c>
      <c r="Q3932" s="3" t="str">
        <f t="shared" si="368"/>
        <v>theater</v>
      </c>
      <c r="R3932" t="str">
        <f t="shared" si="369"/>
        <v>plays</v>
      </c>
      <c r="S3932" s="13">
        <f t="shared" si="370"/>
        <v>42433.338749999995</v>
      </c>
      <c r="T3932" s="13">
        <f t="shared" si="371"/>
        <v>42461.25</v>
      </c>
    </row>
    <row r="3933" spans="1:20" ht="48">
      <c r="A3933">
        <v>3931</v>
      </c>
      <c r="B3933" s="1" t="s">
        <v>3928</v>
      </c>
      <c r="C3933" s="1" t="s">
        <v>8039</v>
      </c>
      <c r="D3933" s="4">
        <v>8000</v>
      </c>
      <c r="E3933" s="4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3">
        <f t="shared" si="366"/>
        <v>0</v>
      </c>
      <c r="P3933" s="5" t="e">
        <f t="shared" si="367"/>
        <v>#DIV/0!</v>
      </c>
      <c r="Q3933" s="3" t="str">
        <f t="shared" si="368"/>
        <v>theater</v>
      </c>
      <c r="R3933" t="str">
        <f t="shared" si="369"/>
        <v>plays</v>
      </c>
      <c r="S3933" s="13">
        <f t="shared" si="370"/>
        <v>42228.151701388888</v>
      </c>
      <c r="T3933" s="13">
        <f t="shared" si="371"/>
        <v>42253.151701388888</v>
      </c>
    </row>
    <row r="3934" spans="1:20" ht="48">
      <c r="A3934">
        <v>3932</v>
      </c>
      <c r="B3934" s="1" t="s">
        <v>3929</v>
      </c>
      <c r="C3934" s="1" t="s">
        <v>8040</v>
      </c>
      <c r="D3934" s="4">
        <v>12000</v>
      </c>
      <c r="E3934" s="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3">
        <f t="shared" si="366"/>
        <v>8.3333333333333331E-5</v>
      </c>
      <c r="P3934" s="5">
        <f t="shared" si="367"/>
        <v>1</v>
      </c>
      <c r="Q3934" s="3" t="str">
        <f t="shared" si="368"/>
        <v>theater</v>
      </c>
      <c r="R3934" t="str">
        <f t="shared" si="369"/>
        <v>plays</v>
      </c>
      <c r="S3934" s="13">
        <f t="shared" si="370"/>
        <v>42415.168564814812</v>
      </c>
      <c r="T3934" s="13">
        <f t="shared" si="371"/>
        <v>42445.126898148148</v>
      </c>
    </row>
    <row r="3935" spans="1:20" ht="48">
      <c r="A3935">
        <v>3933</v>
      </c>
      <c r="B3935" s="1" t="s">
        <v>3930</v>
      </c>
      <c r="C3935" s="1" t="s">
        <v>8041</v>
      </c>
      <c r="D3935" s="4">
        <v>7000</v>
      </c>
      <c r="E3935" s="4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3">
        <f t="shared" si="366"/>
        <v>0.15742857142857142</v>
      </c>
      <c r="P3935" s="5">
        <f t="shared" si="367"/>
        <v>91.833333333333329</v>
      </c>
      <c r="Q3935" s="3" t="str">
        <f t="shared" si="368"/>
        <v>theater</v>
      </c>
      <c r="R3935" t="str">
        <f t="shared" si="369"/>
        <v>plays</v>
      </c>
      <c r="S3935" s="13">
        <f t="shared" si="370"/>
        <v>42538.968310185184</v>
      </c>
      <c r="T3935" s="13">
        <f t="shared" si="371"/>
        <v>42568.029861111107</v>
      </c>
    </row>
    <row r="3936" spans="1:20" ht="48">
      <c r="A3936">
        <v>3934</v>
      </c>
      <c r="B3936" s="1" t="s">
        <v>3931</v>
      </c>
      <c r="C3936" s="1" t="s">
        <v>8042</v>
      </c>
      <c r="D3936" s="4">
        <v>5000</v>
      </c>
      <c r="E3936" s="4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3">
        <f t="shared" si="366"/>
        <v>0.11</v>
      </c>
      <c r="P3936" s="5">
        <f t="shared" si="367"/>
        <v>45.833333333333336</v>
      </c>
      <c r="Q3936" s="3" t="str">
        <f t="shared" si="368"/>
        <v>theater</v>
      </c>
      <c r="R3936" t="str">
        <f t="shared" si="369"/>
        <v>plays</v>
      </c>
      <c r="S3936" s="13">
        <f t="shared" si="370"/>
        <v>42233.671747685185</v>
      </c>
      <c r="T3936" s="13">
        <f t="shared" si="371"/>
        <v>42278.541666666672</v>
      </c>
    </row>
    <row r="3937" spans="1:20" ht="64">
      <c r="A3937">
        <v>3935</v>
      </c>
      <c r="B3937" s="1" t="s">
        <v>3932</v>
      </c>
      <c r="C3937" s="1" t="s">
        <v>8043</v>
      </c>
      <c r="D3937" s="4">
        <v>3000</v>
      </c>
      <c r="E3937" s="4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3">
        <f t="shared" si="366"/>
        <v>0.43833333333333335</v>
      </c>
      <c r="P3937" s="5">
        <f t="shared" si="367"/>
        <v>57.173913043478258</v>
      </c>
      <c r="Q3937" s="3" t="str">
        <f t="shared" si="368"/>
        <v>theater</v>
      </c>
      <c r="R3937" t="str">
        <f t="shared" si="369"/>
        <v>plays</v>
      </c>
      <c r="S3937" s="13">
        <f t="shared" si="370"/>
        <v>42221.656782407401</v>
      </c>
      <c r="T3937" s="13">
        <f t="shared" si="371"/>
        <v>42281.656782407401</v>
      </c>
    </row>
    <row r="3938" spans="1:20" ht="48">
      <c r="A3938">
        <v>3936</v>
      </c>
      <c r="B3938" s="1" t="s">
        <v>3933</v>
      </c>
      <c r="C3938" s="1" t="s">
        <v>8044</v>
      </c>
      <c r="D3938" s="4">
        <v>20000</v>
      </c>
      <c r="E3938" s="4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3">
        <f t="shared" si="366"/>
        <v>0</v>
      </c>
      <c r="P3938" s="5" t="e">
        <f t="shared" si="367"/>
        <v>#DIV/0!</v>
      </c>
      <c r="Q3938" s="3" t="str">
        <f t="shared" si="368"/>
        <v>theater</v>
      </c>
      <c r="R3938" t="str">
        <f t="shared" si="369"/>
        <v>plays</v>
      </c>
      <c r="S3938" s="13">
        <f t="shared" si="370"/>
        <v>42675.262962962966</v>
      </c>
      <c r="T3938" s="13">
        <f t="shared" si="371"/>
        <v>42705.304629629631</v>
      </c>
    </row>
    <row r="3939" spans="1:20" ht="48">
      <c r="A3939">
        <v>3937</v>
      </c>
      <c r="B3939" s="1" t="s">
        <v>3934</v>
      </c>
      <c r="C3939" s="1" t="s">
        <v>8045</v>
      </c>
      <c r="D3939" s="4">
        <v>2885</v>
      </c>
      <c r="E3939" s="4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3">
        <f t="shared" si="366"/>
        <v>0.86135181975736563</v>
      </c>
      <c r="P3939" s="5">
        <f t="shared" si="367"/>
        <v>248.5</v>
      </c>
      <c r="Q3939" s="3" t="str">
        <f t="shared" si="368"/>
        <v>theater</v>
      </c>
      <c r="R3939" t="str">
        <f t="shared" si="369"/>
        <v>plays</v>
      </c>
      <c r="S3939" s="13">
        <f t="shared" si="370"/>
        <v>42534.631481481483</v>
      </c>
      <c r="T3939" s="13">
        <f t="shared" si="371"/>
        <v>42562.631481481483</v>
      </c>
    </row>
    <row r="3940" spans="1:20" ht="48">
      <c r="A3940">
        <v>3938</v>
      </c>
      <c r="B3940" s="1" t="s">
        <v>3935</v>
      </c>
      <c r="C3940" s="1" t="s">
        <v>8046</v>
      </c>
      <c r="D3940" s="4">
        <v>3255</v>
      </c>
      <c r="E3940" s="4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3">
        <f t="shared" si="366"/>
        <v>0.12196620583717357</v>
      </c>
      <c r="P3940" s="5">
        <f t="shared" si="367"/>
        <v>79.400000000000006</v>
      </c>
      <c r="Q3940" s="3" t="str">
        <f t="shared" si="368"/>
        <v>theater</v>
      </c>
      <c r="R3940" t="str">
        <f t="shared" si="369"/>
        <v>plays</v>
      </c>
      <c r="S3940" s="13">
        <f t="shared" si="370"/>
        <v>42151.905717592599</v>
      </c>
      <c r="T3940" s="13">
        <f t="shared" si="371"/>
        <v>42182.905717592599</v>
      </c>
    </row>
    <row r="3941" spans="1:20" ht="48">
      <c r="A3941">
        <v>3939</v>
      </c>
      <c r="B3941" s="1" t="s">
        <v>3936</v>
      </c>
      <c r="C3941" s="1" t="s">
        <v>8047</v>
      </c>
      <c r="D3941" s="4">
        <v>5000</v>
      </c>
      <c r="E3941" s="4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3">
        <f t="shared" si="366"/>
        <v>1E-3</v>
      </c>
      <c r="P3941" s="5">
        <f t="shared" si="367"/>
        <v>5</v>
      </c>
      <c r="Q3941" s="3" t="str">
        <f t="shared" si="368"/>
        <v>theater</v>
      </c>
      <c r="R3941" t="str">
        <f t="shared" si="369"/>
        <v>plays</v>
      </c>
      <c r="S3941" s="13">
        <f t="shared" si="370"/>
        <v>41915.400219907409</v>
      </c>
      <c r="T3941" s="13">
        <f t="shared" si="371"/>
        <v>41919.1875</v>
      </c>
    </row>
    <row r="3942" spans="1:20" ht="48">
      <c r="A3942">
        <v>3940</v>
      </c>
      <c r="B3942" s="1" t="s">
        <v>3937</v>
      </c>
      <c r="C3942" s="1" t="s">
        <v>8048</v>
      </c>
      <c r="D3942" s="4">
        <v>5000</v>
      </c>
      <c r="E3942" s="4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3">
        <f t="shared" si="366"/>
        <v>2.2000000000000001E-3</v>
      </c>
      <c r="P3942" s="5">
        <f t="shared" si="367"/>
        <v>5.5</v>
      </c>
      <c r="Q3942" s="3" t="str">
        <f t="shared" si="368"/>
        <v>theater</v>
      </c>
      <c r="R3942" t="str">
        <f t="shared" si="369"/>
        <v>plays</v>
      </c>
      <c r="S3942" s="13">
        <f t="shared" si="370"/>
        <v>41961.492488425924</v>
      </c>
      <c r="T3942" s="13">
        <f t="shared" si="371"/>
        <v>42006.492488425924</v>
      </c>
    </row>
    <row r="3943" spans="1:20" ht="48">
      <c r="A3943">
        <v>3941</v>
      </c>
      <c r="B3943" s="1" t="s">
        <v>3938</v>
      </c>
      <c r="C3943" s="1" t="s">
        <v>8049</v>
      </c>
      <c r="D3943" s="4">
        <v>5500</v>
      </c>
      <c r="E3943" s="4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3">
        <f t="shared" si="366"/>
        <v>9.0909090909090905E-3</v>
      </c>
      <c r="P3943" s="5">
        <f t="shared" si="367"/>
        <v>25</v>
      </c>
      <c r="Q3943" s="3" t="str">
        <f t="shared" si="368"/>
        <v>theater</v>
      </c>
      <c r="R3943" t="str">
        <f t="shared" si="369"/>
        <v>plays</v>
      </c>
      <c r="S3943" s="13">
        <f t="shared" si="370"/>
        <v>41940.587233796294</v>
      </c>
      <c r="T3943" s="13">
        <f t="shared" si="371"/>
        <v>41968.041666666672</v>
      </c>
    </row>
    <row r="3944" spans="1:20" ht="48">
      <c r="A3944">
        <v>3942</v>
      </c>
      <c r="B3944" s="1" t="s">
        <v>3939</v>
      </c>
      <c r="C3944" s="1" t="s">
        <v>8050</v>
      </c>
      <c r="D3944" s="4">
        <v>1200</v>
      </c>
      <c r="E3944" s="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3">
        <f t="shared" si="366"/>
        <v>0</v>
      </c>
      <c r="P3944" s="5" t="e">
        <f t="shared" si="367"/>
        <v>#DIV/0!</v>
      </c>
      <c r="Q3944" s="3" t="str">
        <f t="shared" si="368"/>
        <v>theater</v>
      </c>
      <c r="R3944" t="str">
        <f t="shared" si="369"/>
        <v>plays</v>
      </c>
      <c r="S3944" s="13">
        <f t="shared" si="370"/>
        <v>42111.904097222221</v>
      </c>
      <c r="T3944" s="13">
        <f t="shared" si="371"/>
        <v>42171.904097222221</v>
      </c>
    </row>
    <row r="3945" spans="1:20" ht="48">
      <c r="A3945">
        <v>3943</v>
      </c>
      <c r="B3945" s="1" t="s">
        <v>3940</v>
      </c>
      <c r="C3945" s="1" t="s">
        <v>8051</v>
      </c>
      <c r="D3945" s="4">
        <v>5000</v>
      </c>
      <c r="E3945" s="4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3">
        <f t="shared" si="366"/>
        <v>0.35639999999999999</v>
      </c>
      <c r="P3945" s="5">
        <f t="shared" si="367"/>
        <v>137.07692307692307</v>
      </c>
      <c r="Q3945" s="3" t="str">
        <f t="shared" si="368"/>
        <v>theater</v>
      </c>
      <c r="R3945" t="str">
        <f t="shared" si="369"/>
        <v>plays</v>
      </c>
      <c r="S3945" s="13">
        <f t="shared" si="370"/>
        <v>42279.778564814813</v>
      </c>
      <c r="T3945" s="13">
        <f t="shared" si="371"/>
        <v>42310.701388888891</v>
      </c>
    </row>
    <row r="3946" spans="1:20" ht="48">
      <c r="A3946">
        <v>3944</v>
      </c>
      <c r="B3946" s="1" t="s">
        <v>3941</v>
      </c>
      <c r="C3946" s="1" t="s">
        <v>8052</v>
      </c>
      <c r="D3946" s="4">
        <v>5000</v>
      </c>
      <c r="E3946" s="4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3">
        <f t="shared" si="366"/>
        <v>0</v>
      </c>
      <c r="P3946" s="5" t="e">
        <f t="shared" si="367"/>
        <v>#DIV/0!</v>
      </c>
      <c r="Q3946" s="3" t="str">
        <f t="shared" si="368"/>
        <v>theater</v>
      </c>
      <c r="R3946" t="str">
        <f t="shared" si="369"/>
        <v>plays</v>
      </c>
      <c r="S3946" s="13">
        <f t="shared" si="370"/>
        <v>42213.662905092591</v>
      </c>
      <c r="T3946" s="13">
        <f t="shared" si="371"/>
        <v>42243.662905092591</v>
      </c>
    </row>
    <row r="3947" spans="1:20" ht="48">
      <c r="A3947">
        <v>3945</v>
      </c>
      <c r="B3947" s="1" t="s">
        <v>3942</v>
      </c>
      <c r="C3947" s="1" t="s">
        <v>8053</v>
      </c>
      <c r="D3947" s="4">
        <v>2000</v>
      </c>
      <c r="E3947" s="4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3">
        <f t="shared" si="366"/>
        <v>2.5000000000000001E-3</v>
      </c>
      <c r="P3947" s="5">
        <f t="shared" si="367"/>
        <v>5</v>
      </c>
      <c r="Q3947" s="3" t="str">
        <f t="shared" si="368"/>
        <v>theater</v>
      </c>
      <c r="R3947" t="str">
        <f t="shared" si="369"/>
        <v>plays</v>
      </c>
      <c r="S3947" s="13">
        <f t="shared" si="370"/>
        <v>42109.801712962959</v>
      </c>
      <c r="T3947" s="13">
        <f t="shared" si="371"/>
        <v>42139.801712962959</v>
      </c>
    </row>
    <row r="3948" spans="1:20" ht="32">
      <c r="A3948">
        <v>3946</v>
      </c>
      <c r="B3948" s="1" t="s">
        <v>3943</v>
      </c>
      <c r="C3948" s="1" t="s">
        <v>8054</v>
      </c>
      <c r="D3948" s="4">
        <v>6000</v>
      </c>
      <c r="E3948" s="4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3">
        <f t="shared" si="366"/>
        <v>3.2500000000000001E-2</v>
      </c>
      <c r="P3948" s="5">
        <f t="shared" si="367"/>
        <v>39</v>
      </c>
      <c r="Q3948" s="3" t="str">
        <f t="shared" si="368"/>
        <v>theater</v>
      </c>
      <c r="R3948" t="str">
        <f t="shared" si="369"/>
        <v>plays</v>
      </c>
      <c r="S3948" s="13">
        <f t="shared" si="370"/>
        <v>42031.833587962959</v>
      </c>
      <c r="T3948" s="13">
        <f t="shared" si="371"/>
        <v>42063.333333333328</v>
      </c>
    </row>
    <row r="3949" spans="1:20" ht="48">
      <c r="A3949">
        <v>3947</v>
      </c>
      <c r="B3949" s="1" t="s">
        <v>3944</v>
      </c>
      <c r="C3949" s="1" t="s">
        <v>8055</v>
      </c>
      <c r="D3949" s="4">
        <v>3000</v>
      </c>
      <c r="E3949" s="4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3">
        <f t="shared" si="366"/>
        <v>3.3666666666666664E-2</v>
      </c>
      <c r="P3949" s="5">
        <f t="shared" si="367"/>
        <v>50.5</v>
      </c>
      <c r="Q3949" s="3" t="str">
        <f t="shared" si="368"/>
        <v>theater</v>
      </c>
      <c r="R3949" t="str">
        <f t="shared" si="369"/>
        <v>plays</v>
      </c>
      <c r="S3949" s="13">
        <f t="shared" si="370"/>
        <v>42615.142870370371</v>
      </c>
      <c r="T3949" s="13">
        <f t="shared" si="371"/>
        <v>42645.142870370371</v>
      </c>
    </row>
    <row r="3950" spans="1:20" ht="48">
      <c r="A3950">
        <v>3948</v>
      </c>
      <c r="B3950" s="1" t="s">
        <v>3945</v>
      </c>
      <c r="C3950" s="1" t="s">
        <v>8056</v>
      </c>
      <c r="D3950" s="4">
        <v>30000</v>
      </c>
      <c r="E3950" s="4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3">
        <f t="shared" si="366"/>
        <v>0</v>
      </c>
      <c r="P3950" s="5" t="e">
        <f t="shared" si="367"/>
        <v>#DIV/0!</v>
      </c>
      <c r="Q3950" s="3" t="str">
        <f t="shared" si="368"/>
        <v>theater</v>
      </c>
      <c r="R3950" t="str">
        <f t="shared" si="369"/>
        <v>plays</v>
      </c>
      <c r="S3950" s="13">
        <f t="shared" si="370"/>
        <v>41829.325497685182</v>
      </c>
      <c r="T3950" s="13">
        <f t="shared" si="371"/>
        <v>41889.325497685182</v>
      </c>
    </row>
    <row r="3951" spans="1:20" ht="48">
      <c r="A3951">
        <v>3949</v>
      </c>
      <c r="B3951" s="1" t="s">
        <v>3946</v>
      </c>
      <c r="C3951" s="1" t="s">
        <v>8057</v>
      </c>
      <c r="D3951" s="4">
        <v>10000</v>
      </c>
      <c r="E3951" s="4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3">
        <f t="shared" si="366"/>
        <v>0.15770000000000001</v>
      </c>
      <c r="P3951" s="5">
        <f t="shared" si="367"/>
        <v>49.28125</v>
      </c>
      <c r="Q3951" s="3" t="str">
        <f t="shared" si="368"/>
        <v>theater</v>
      </c>
      <c r="R3951" t="str">
        <f t="shared" si="369"/>
        <v>plays</v>
      </c>
      <c r="S3951" s="13">
        <f t="shared" si="370"/>
        <v>42016.120613425926</v>
      </c>
      <c r="T3951" s="13">
        <f t="shared" si="371"/>
        <v>42046.120613425926</v>
      </c>
    </row>
    <row r="3952" spans="1:20" ht="48">
      <c r="A3952">
        <v>3950</v>
      </c>
      <c r="B3952" s="1" t="s">
        <v>3947</v>
      </c>
      <c r="C3952" s="1" t="s">
        <v>8058</v>
      </c>
      <c r="D3952" s="4">
        <v>4000</v>
      </c>
      <c r="E3952" s="4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3">
        <f t="shared" si="366"/>
        <v>6.2500000000000003E-3</v>
      </c>
      <c r="P3952" s="5">
        <f t="shared" si="367"/>
        <v>25</v>
      </c>
      <c r="Q3952" s="3" t="str">
        <f t="shared" si="368"/>
        <v>theater</v>
      </c>
      <c r="R3952" t="str">
        <f t="shared" si="369"/>
        <v>plays</v>
      </c>
      <c r="S3952" s="13">
        <f t="shared" si="370"/>
        <v>42439.702314814815</v>
      </c>
      <c r="T3952" s="13">
        <f t="shared" si="371"/>
        <v>42468.774305555555</v>
      </c>
    </row>
    <row r="3953" spans="1:20" ht="48">
      <c r="A3953">
        <v>3951</v>
      </c>
      <c r="B3953" s="1" t="s">
        <v>3948</v>
      </c>
      <c r="C3953" s="1" t="s">
        <v>6961</v>
      </c>
      <c r="D3953" s="4">
        <v>200000</v>
      </c>
      <c r="E3953" s="4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3">
        <f t="shared" si="366"/>
        <v>5.0000000000000004E-6</v>
      </c>
      <c r="P3953" s="5">
        <f t="shared" si="367"/>
        <v>1</v>
      </c>
      <c r="Q3953" s="3" t="str">
        <f t="shared" si="368"/>
        <v>theater</v>
      </c>
      <c r="R3953" t="str">
        <f t="shared" si="369"/>
        <v>plays</v>
      </c>
      <c r="S3953" s="13">
        <f t="shared" si="370"/>
        <v>42433.825717592597</v>
      </c>
      <c r="T3953" s="13">
        <f t="shared" si="371"/>
        <v>42493.784050925926</v>
      </c>
    </row>
    <row r="3954" spans="1:20" ht="48">
      <c r="A3954">
        <v>3952</v>
      </c>
      <c r="B3954" s="1" t="s">
        <v>3949</v>
      </c>
      <c r="C3954" s="1" t="s">
        <v>8059</v>
      </c>
      <c r="D3954" s="4">
        <v>26000</v>
      </c>
      <c r="E3954" s="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3">
        <f t="shared" si="366"/>
        <v>9.6153846153846159E-4</v>
      </c>
      <c r="P3954" s="5">
        <f t="shared" si="367"/>
        <v>25</v>
      </c>
      <c r="Q3954" s="3" t="str">
        <f t="shared" si="368"/>
        <v>theater</v>
      </c>
      <c r="R3954" t="str">
        <f t="shared" si="369"/>
        <v>plays</v>
      </c>
      <c r="S3954" s="13">
        <f t="shared" si="370"/>
        <v>42243.790393518517</v>
      </c>
      <c r="T3954" s="13">
        <f t="shared" si="371"/>
        <v>42303.790393518517</v>
      </c>
    </row>
    <row r="3955" spans="1:20" ht="48">
      <c r="A3955">
        <v>3953</v>
      </c>
      <c r="B3955" s="1" t="s">
        <v>3950</v>
      </c>
      <c r="C3955" s="1" t="s">
        <v>8060</v>
      </c>
      <c r="D3955" s="4">
        <v>17600</v>
      </c>
      <c r="E3955" s="4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3">
        <f t="shared" si="366"/>
        <v>0</v>
      </c>
      <c r="P3955" s="5" t="e">
        <f t="shared" si="367"/>
        <v>#DIV/0!</v>
      </c>
      <c r="Q3955" s="3" t="str">
        <f t="shared" si="368"/>
        <v>theater</v>
      </c>
      <c r="R3955" t="str">
        <f t="shared" si="369"/>
        <v>plays</v>
      </c>
      <c r="S3955" s="13">
        <f t="shared" si="370"/>
        <v>42550.048449074078</v>
      </c>
      <c r="T3955" s="13">
        <f t="shared" si="371"/>
        <v>42580.978472222225</v>
      </c>
    </row>
    <row r="3956" spans="1:20" ht="48">
      <c r="A3956">
        <v>3954</v>
      </c>
      <c r="B3956" s="1" t="s">
        <v>3951</v>
      </c>
      <c r="C3956" s="1" t="s">
        <v>8061</v>
      </c>
      <c r="D3956" s="4">
        <v>25000</v>
      </c>
      <c r="E3956" s="4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3">
        <f t="shared" si="366"/>
        <v>0</v>
      </c>
      <c r="P3956" s="5" t="e">
        <f t="shared" si="367"/>
        <v>#DIV/0!</v>
      </c>
      <c r="Q3956" s="3" t="str">
        <f t="shared" si="368"/>
        <v>theater</v>
      </c>
      <c r="R3956" t="str">
        <f t="shared" si="369"/>
        <v>plays</v>
      </c>
      <c r="S3956" s="13">
        <f t="shared" si="370"/>
        <v>41774.651203703703</v>
      </c>
      <c r="T3956" s="13">
        <f t="shared" si="371"/>
        <v>41834.651203703703</v>
      </c>
    </row>
    <row r="3957" spans="1:20" ht="48">
      <c r="A3957">
        <v>3955</v>
      </c>
      <c r="B3957" s="1" t="s">
        <v>3952</v>
      </c>
      <c r="C3957" s="1" t="s">
        <v>8062</v>
      </c>
      <c r="D3957" s="4">
        <v>1750</v>
      </c>
      <c r="E3957" s="4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3">
        <f t="shared" si="366"/>
        <v>0.24285714285714285</v>
      </c>
      <c r="P3957" s="5">
        <f t="shared" si="367"/>
        <v>53.125</v>
      </c>
      <c r="Q3957" s="3" t="str">
        <f t="shared" si="368"/>
        <v>theater</v>
      </c>
      <c r="R3957" t="str">
        <f t="shared" si="369"/>
        <v>plays</v>
      </c>
      <c r="S3957" s="13">
        <f t="shared" si="370"/>
        <v>42306.848854166667</v>
      </c>
      <c r="T3957" s="13">
        <f t="shared" si="371"/>
        <v>42336.890520833331</v>
      </c>
    </row>
    <row r="3958" spans="1:20" ht="48">
      <c r="A3958">
        <v>3956</v>
      </c>
      <c r="B3958" s="1" t="s">
        <v>3953</v>
      </c>
      <c r="C3958" s="1" t="s">
        <v>8063</v>
      </c>
      <c r="D3958" s="4">
        <v>5500</v>
      </c>
      <c r="E3958" s="4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3">
        <f t="shared" si="366"/>
        <v>0</v>
      </c>
      <c r="P3958" s="5" t="e">
        <f t="shared" si="367"/>
        <v>#DIV/0!</v>
      </c>
      <c r="Q3958" s="3" t="str">
        <f t="shared" si="368"/>
        <v>theater</v>
      </c>
      <c r="R3958" t="str">
        <f t="shared" si="369"/>
        <v>plays</v>
      </c>
      <c r="S3958" s="13">
        <f t="shared" si="370"/>
        <v>42457.932025462964</v>
      </c>
      <c r="T3958" s="13">
        <f t="shared" si="371"/>
        <v>42485.013888888891</v>
      </c>
    </row>
    <row r="3959" spans="1:20" ht="48">
      <c r="A3959">
        <v>3957</v>
      </c>
      <c r="B3959" s="1" t="s">
        <v>3954</v>
      </c>
      <c r="C3959" s="1" t="s">
        <v>8064</v>
      </c>
      <c r="D3959" s="4">
        <v>28000</v>
      </c>
      <c r="E3959" s="4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3">
        <f t="shared" si="366"/>
        <v>2.5000000000000001E-4</v>
      </c>
      <c r="P3959" s="5">
        <f t="shared" si="367"/>
        <v>7</v>
      </c>
      <c r="Q3959" s="3" t="str">
        <f t="shared" si="368"/>
        <v>theater</v>
      </c>
      <c r="R3959" t="str">
        <f t="shared" si="369"/>
        <v>plays</v>
      </c>
      <c r="S3959" s="13">
        <f t="shared" si="370"/>
        <v>42513.976319444439</v>
      </c>
      <c r="T3959" s="13">
        <f t="shared" si="371"/>
        <v>42559.976319444439</v>
      </c>
    </row>
    <row r="3960" spans="1:20" ht="48">
      <c r="A3960">
        <v>3958</v>
      </c>
      <c r="B3960" s="1" t="s">
        <v>3955</v>
      </c>
      <c r="C3960" s="1" t="s">
        <v>8065</v>
      </c>
      <c r="D3960" s="4">
        <v>2000</v>
      </c>
      <c r="E3960" s="4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3">
        <f t="shared" si="366"/>
        <v>0.32050000000000001</v>
      </c>
      <c r="P3960" s="5">
        <f t="shared" si="367"/>
        <v>40.0625</v>
      </c>
      <c r="Q3960" s="3" t="str">
        <f t="shared" si="368"/>
        <v>theater</v>
      </c>
      <c r="R3960" t="str">
        <f t="shared" si="369"/>
        <v>plays</v>
      </c>
      <c r="S3960" s="13">
        <f t="shared" si="370"/>
        <v>41816.950370370374</v>
      </c>
      <c r="T3960" s="13">
        <f t="shared" si="371"/>
        <v>41853.583333333336</v>
      </c>
    </row>
    <row r="3961" spans="1:20" ht="48">
      <c r="A3961">
        <v>3959</v>
      </c>
      <c r="B3961" s="1" t="s">
        <v>3956</v>
      </c>
      <c r="C3961" s="1" t="s">
        <v>8066</v>
      </c>
      <c r="D3961" s="4">
        <v>1200</v>
      </c>
      <c r="E3961" s="4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3">
        <f t="shared" si="366"/>
        <v>0.24333333333333335</v>
      </c>
      <c r="P3961" s="5">
        <f t="shared" si="367"/>
        <v>24.333333333333332</v>
      </c>
      <c r="Q3961" s="3" t="str">
        <f t="shared" si="368"/>
        <v>theater</v>
      </c>
      <c r="R3961" t="str">
        <f t="shared" si="369"/>
        <v>plays</v>
      </c>
      <c r="S3961" s="13">
        <f t="shared" si="370"/>
        <v>41880.788842592592</v>
      </c>
      <c r="T3961" s="13">
        <f t="shared" si="371"/>
        <v>41910.788842592592</v>
      </c>
    </row>
    <row r="3962" spans="1:20" ht="48">
      <c r="A3962">
        <v>3960</v>
      </c>
      <c r="B3962" s="1" t="s">
        <v>3957</v>
      </c>
      <c r="C3962" s="1" t="s">
        <v>8067</v>
      </c>
      <c r="D3962" s="4">
        <v>3000</v>
      </c>
      <c r="E3962" s="4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3">
        <f t="shared" si="366"/>
        <v>1.4999999999999999E-2</v>
      </c>
      <c r="P3962" s="5">
        <f t="shared" si="367"/>
        <v>11.25</v>
      </c>
      <c r="Q3962" s="3" t="str">
        <f t="shared" si="368"/>
        <v>theater</v>
      </c>
      <c r="R3962" t="str">
        <f t="shared" si="369"/>
        <v>plays</v>
      </c>
      <c r="S3962" s="13">
        <f t="shared" si="370"/>
        <v>42342.845555555556</v>
      </c>
      <c r="T3962" s="13">
        <f t="shared" si="371"/>
        <v>42372.845555555556</v>
      </c>
    </row>
    <row r="3963" spans="1:20" ht="48">
      <c r="A3963">
        <v>3961</v>
      </c>
      <c r="B3963" s="1" t="s">
        <v>3958</v>
      </c>
      <c r="C3963" s="1" t="s">
        <v>8068</v>
      </c>
      <c r="D3963" s="4">
        <v>5000</v>
      </c>
      <c r="E3963" s="4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3">
        <f t="shared" si="366"/>
        <v>4.1999999999999997E-3</v>
      </c>
      <c r="P3963" s="5">
        <f t="shared" si="367"/>
        <v>10.5</v>
      </c>
      <c r="Q3963" s="3" t="str">
        <f t="shared" si="368"/>
        <v>theater</v>
      </c>
      <c r="R3963" t="str">
        <f t="shared" si="369"/>
        <v>plays</v>
      </c>
      <c r="S3963" s="13">
        <f t="shared" si="370"/>
        <v>41745.891319444447</v>
      </c>
      <c r="T3963" s="13">
        <f t="shared" si="371"/>
        <v>41767.891319444447</v>
      </c>
    </row>
    <row r="3964" spans="1:20" ht="48">
      <c r="A3964">
        <v>3962</v>
      </c>
      <c r="B3964" s="1" t="s">
        <v>3959</v>
      </c>
      <c r="C3964" s="1" t="s">
        <v>8069</v>
      </c>
      <c r="D3964" s="4">
        <v>1400</v>
      </c>
      <c r="E3964" s="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3">
        <f t="shared" si="366"/>
        <v>3.214285714285714E-2</v>
      </c>
      <c r="P3964" s="5">
        <f t="shared" si="367"/>
        <v>15</v>
      </c>
      <c r="Q3964" s="3" t="str">
        <f t="shared" si="368"/>
        <v>theater</v>
      </c>
      <c r="R3964" t="str">
        <f t="shared" si="369"/>
        <v>plays</v>
      </c>
      <c r="S3964" s="13">
        <f t="shared" si="370"/>
        <v>42311.621458333335</v>
      </c>
      <c r="T3964" s="13">
        <f t="shared" si="371"/>
        <v>42336.621458333335</v>
      </c>
    </row>
    <row r="3965" spans="1:20" ht="48">
      <c r="A3965">
        <v>3963</v>
      </c>
      <c r="B3965" s="1" t="s">
        <v>3960</v>
      </c>
      <c r="C3965" s="1" t="s">
        <v>8070</v>
      </c>
      <c r="D3965" s="4">
        <v>10000</v>
      </c>
      <c r="E3965" s="4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3">
        <f t="shared" si="366"/>
        <v>0</v>
      </c>
      <c r="P3965" s="5" t="e">
        <f t="shared" si="367"/>
        <v>#DIV/0!</v>
      </c>
      <c r="Q3965" s="3" t="str">
        <f t="shared" si="368"/>
        <v>theater</v>
      </c>
      <c r="R3965" t="str">
        <f t="shared" si="369"/>
        <v>plays</v>
      </c>
      <c r="S3965" s="13">
        <f t="shared" si="370"/>
        <v>42296.154131944444</v>
      </c>
      <c r="T3965" s="13">
        <f t="shared" si="371"/>
        <v>42326.195798611108</v>
      </c>
    </row>
    <row r="3966" spans="1:20" ht="48">
      <c r="A3966">
        <v>3964</v>
      </c>
      <c r="B3966" s="1" t="s">
        <v>3961</v>
      </c>
      <c r="C3966" s="1" t="s">
        <v>8071</v>
      </c>
      <c r="D3966" s="4">
        <v>2000</v>
      </c>
      <c r="E3966" s="4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3">
        <f t="shared" si="366"/>
        <v>6.3E-2</v>
      </c>
      <c r="P3966" s="5">
        <f t="shared" si="367"/>
        <v>42</v>
      </c>
      <c r="Q3966" s="3" t="str">
        <f t="shared" si="368"/>
        <v>theater</v>
      </c>
      <c r="R3966" t="str">
        <f t="shared" si="369"/>
        <v>plays</v>
      </c>
      <c r="S3966" s="13">
        <f t="shared" si="370"/>
        <v>42053.722060185188</v>
      </c>
      <c r="T3966" s="13">
        <f t="shared" si="371"/>
        <v>42113.680393518516</v>
      </c>
    </row>
    <row r="3967" spans="1:20" ht="48">
      <c r="A3967">
        <v>3965</v>
      </c>
      <c r="B3967" s="1" t="s">
        <v>3962</v>
      </c>
      <c r="C3967" s="1" t="s">
        <v>8072</v>
      </c>
      <c r="D3967" s="4">
        <v>2000</v>
      </c>
      <c r="E3967" s="4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3">
        <f t="shared" si="366"/>
        <v>0.14249999999999999</v>
      </c>
      <c r="P3967" s="5">
        <f t="shared" si="367"/>
        <v>71.25</v>
      </c>
      <c r="Q3967" s="3" t="str">
        <f t="shared" si="368"/>
        <v>theater</v>
      </c>
      <c r="R3967" t="str">
        <f t="shared" si="369"/>
        <v>plays</v>
      </c>
      <c r="S3967" s="13">
        <f t="shared" si="370"/>
        <v>42414.235879629632</v>
      </c>
      <c r="T3967" s="13">
        <f t="shared" si="371"/>
        <v>42474.194212962961</v>
      </c>
    </row>
    <row r="3968" spans="1:20" ht="48">
      <c r="A3968">
        <v>3966</v>
      </c>
      <c r="B3968" s="1" t="s">
        <v>3963</v>
      </c>
      <c r="C3968" s="1" t="s">
        <v>8073</v>
      </c>
      <c r="D3968" s="4">
        <v>7500</v>
      </c>
      <c r="E3968" s="4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3">
        <f t="shared" si="366"/>
        <v>6.0000000000000001E-3</v>
      </c>
      <c r="P3968" s="5">
        <f t="shared" si="367"/>
        <v>22.5</v>
      </c>
      <c r="Q3968" s="3" t="str">
        <f t="shared" si="368"/>
        <v>theater</v>
      </c>
      <c r="R3968" t="str">
        <f t="shared" si="369"/>
        <v>plays</v>
      </c>
      <c r="S3968" s="13">
        <f t="shared" si="370"/>
        <v>41801.711550925924</v>
      </c>
      <c r="T3968" s="13">
        <f t="shared" si="371"/>
        <v>41844.124305555553</v>
      </c>
    </row>
    <row r="3969" spans="1:20" ht="48">
      <c r="A3969">
        <v>3967</v>
      </c>
      <c r="B3969" s="1" t="s">
        <v>3964</v>
      </c>
      <c r="C3969" s="1" t="s">
        <v>8074</v>
      </c>
      <c r="D3969" s="4">
        <v>1700</v>
      </c>
      <c r="E3969" s="4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3">
        <f t="shared" si="366"/>
        <v>0.2411764705882353</v>
      </c>
      <c r="P3969" s="5">
        <f t="shared" si="367"/>
        <v>41</v>
      </c>
      <c r="Q3969" s="3" t="str">
        <f t="shared" si="368"/>
        <v>theater</v>
      </c>
      <c r="R3969" t="str">
        <f t="shared" si="369"/>
        <v>plays</v>
      </c>
      <c r="S3969" s="13">
        <f t="shared" si="370"/>
        <v>42770.290590277778</v>
      </c>
      <c r="T3969" s="13">
        <f t="shared" si="371"/>
        <v>42800.290590277778</v>
      </c>
    </row>
    <row r="3970" spans="1:20" ht="48">
      <c r="A3970">
        <v>3968</v>
      </c>
      <c r="B3970" s="1" t="s">
        <v>3965</v>
      </c>
      <c r="C3970" s="1" t="s">
        <v>8075</v>
      </c>
      <c r="D3970" s="4">
        <v>5000</v>
      </c>
      <c r="E3970" s="4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3">
        <f t="shared" si="366"/>
        <v>0.10539999999999999</v>
      </c>
      <c r="P3970" s="5">
        <f t="shared" si="367"/>
        <v>47.909090909090907</v>
      </c>
      <c r="Q3970" s="3" t="str">
        <f t="shared" si="368"/>
        <v>theater</v>
      </c>
      <c r="R3970" t="str">
        <f t="shared" si="369"/>
        <v>plays</v>
      </c>
      <c r="S3970" s="13">
        <f t="shared" si="370"/>
        <v>42452.815659722226</v>
      </c>
      <c r="T3970" s="13">
        <f t="shared" si="371"/>
        <v>42512.815659722226</v>
      </c>
    </row>
    <row r="3971" spans="1:20" ht="48">
      <c r="A3971">
        <v>3969</v>
      </c>
      <c r="B3971" s="1" t="s">
        <v>3966</v>
      </c>
      <c r="C3971" s="1" t="s">
        <v>8076</v>
      </c>
      <c r="D3971" s="4">
        <v>2825</v>
      </c>
      <c r="E3971" s="4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3">
        <f t="shared" ref="O3971:O4034" si="372">E3971/D3971</f>
        <v>7.4690265486725665E-2</v>
      </c>
      <c r="P3971" s="5">
        <f t="shared" ref="P3971:P4034" si="373">E3971/L3971</f>
        <v>35.166666666666664</v>
      </c>
      <c r="Q3971" s="3" t="str">
        <f t="shared" ref="Q3971:Q4034" si="374">LEFT(N3971,SEARCH("/",N3971)-1)</f>
        <v>theater</v>
      </c>
      <c r="R3971" t="str">
        <f t="shared" ref="R3971:R4034" si="375">RIGHT(N3971,LEN(N3971)-SEARCH("/",N3971))</f>
        <v>plays</v>
      </c>
      <c r="S3971" s="13">
        <f t="shared" ref="S3971:S4034" si="376">(((J3971/60)/60)/24)+DATE(1970,1,1)</f>
        <v>42601.854699074072</v>
      </c>
      <c r="T3971" s="13">
        <f t="shared" ref="T3971:T4034" si="377">(((I3971/60)/60)/24)+DATE(1970,1,1)</f>
        <v>42611.163194444445</v>
      </c>
    </row>
    <row r="3972" spans="1:20" ht="64">
      <c r="A3972">
        <v>3970</v>
      </c>
      <c r="B3972" s="1" t="s">
        <v>3967</v>
      </c>
      <c r="C3972" s="1" t="s">
        <v>8077</v>
      </c>
      <c r="D3972" s="4">
        <v>15000</v>
      </c>
      <c r="E3972" s="4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3">
        <f t="shared" si="372"/>
        <v>7.3333333333333334E-4</v>
      </c>
      <c r="P3972" s="5">
        <f t="shared" si="373"/>
        <v>5.5</v>
      </c>
      <c r="Q3972" s="3" t="str">
        <f t="shared" si="374"/>
        <v>theater</v>
      </c>
      <c r="R3972" t="str">
        <f t="shared" si="375"/>
        <v>plays</v>
      </c>
      <c r="S3972" s="13">
        <f t="shared" si="376"/>
        <v>42447.863553240735</v>
      </c>
      <c r="T3972" s="13">
        <f t="shared" si="377"/>
        <v>42477.863553240735</v>
      </c>
    </row>
    <row r="3973" spans="1:20" ht="48">
      <c r="A3973">
        <v>3971</v>
      </c>
      <c r="B3973" s="1" t="s">
        <v>3968</v>
      </c>
      <c r="C3973" s="1" t="s">
        <v>8078</v>
      </c>
      <c r="D3973" s="4">
        <v>14000</v>
      </c>
      <c r="E3973" s="4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3">
        <f t="shared" si="372"/>
        <v>9.7142857142857135E-3</v>
      </c>
      <c r="P3973" s="5">
        <f t="shared" si="373"/>
        <v>22.666666666666668</v>
      </c>
      <c r="Q3973" s="3" t="str">
        <f t="shared" si="374"/>
        <v>theater</v>
      </c>
      <c r="R3973" t="str">
        <f t="shared" si="375"/>
        <v>plays</v>
      </c>
      <c r="S3973" s="13">
        <f t="shared" si="376"/>
        <v>41811.536180555559</v>
      </c>
      <c r="T3973" s="13">
        <f t="shared" si="377"/>
        <v>41841.536180555559</v>
      </c>
    </row>
    <row r="3974" spans="1:20" ht="32">
      <c r="A3974">
        <v>3972</v>
      </c>
      <c r="B3974" s="1" t="s">
        <v>3969</v>
      </c>
      <c r="C3974" s="1" t="s">
        <v>8079</v>
      </c>
      <c r="D3974" s="4">
        <v>1000</v>
      </c>
      <c r="E3974" s="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3">
        <f t="shared" si="372"/>
        <v>0.21099999999999999</v>
      </c>
      <c r="P3974" s="5">
        <f t="shared" si="373"/>
        <v>26.375</v>
      </c>
      <c r="Q3974" s="3" t="str">
        <f t="shared" si="374"/>
        <v>theater</v>
      </c>
      <c r="R3974" t="str">
        <f t="shared" si="375"/>
        <v>plays</v>
      </c>
      <c r="S3974" s="13">
        <f t="shared" si="376"/>
        <v>41981.067523148144</v>
      </c>
      <c r="T3974" s="13">
        <f t="shared" si="377"/>
        <v>42041.067523148144</v>
      </c>
    </row>
    <row r="3975" spans="1:20" ht="48">
      <c r="A3975">
        <v>3973</v>
      </c>
      <c r="B3975" s="1" t="s">
        <v>3970</v>
      </c>
      <c r="C3975" s="1" t="s">
        <v>8080</v>
      </c>
      <c r="D3975" s="4">
        <v>5000</v>
      </c>
      <c r="E3975" s="4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3">
        <f t="shared" si="372"/>
        <v>0.78100000000000003</v>
      </c>
      <c r="P3975" s="5">
        <f t="shared" si="373"/>
        <v>105.54054054054055</v>
      </c>
      <c r="Q3975" s="3" t="str">
        <f t="shared" si="374"/>
        <v>theater</v>
      </c>
      <c r="R3975" t="str">
        <f t="shared" si="375"/>
        <v>plays</v>
      </c>
      <c r="S3975" s="13">
        <f t="shared" si="376"/>
        <v>42469.68414351852</v>
      </c>
      <c r="T3975" s="13">
        <f t="shared" si="377"/>
        <v>42499.166666666672</v>
      </c>
    </row>
    <row r="3976" spans="1:20" ht="48">
      <c r="A3976">
        <v>3974</v>
      </c>
      <c r="B3976" s="1" t="s">
        <v>3971</v>
      </c>
      <c r="C3976" s="1" t="s">
        <v>8081</v>
      </c>
      <c r="D3976" s="4">
        <v>1000</v>
      </c>
      <c r="E3976" s="4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3">
        <f t="shared" si="372"/>
        <v>0.32</v>
      </c>
      <c r="P3976" s="5">
        <f t="shared" si="373"/>
        <v>29.09090909090909</v>
      </c>
      <c r="Q3976" s="3" t="str">
        <f t="shared" si="374"/>
        <v>theater</v>
      </c>
      <c r="R3976" t="str">
        <f t="shared" si="375"/>
        <v>plays</v>
      </c>
      <c r="S3976" s="13">
        <f t="shared" si="376"/>
        <v>42493.546851851846</v>
      </c>
      <c r="T3976" s="13">
        <f t="shared" si="377"/>
        <v>42523.546851851846</v>
      </c>
    </row>
    <row r="3977" spans="1:20" ht="48">
      <c r="A3977">
        <v>3975</v>
      </c>
      <c r="B3977" s="1" t="s">
        <v>3972</v>
      </c>
      <c r="C3977" s="1" t="s">
        <v>8082</v>
      </c>
      <c r="D3977" s="4">
        <v>678</v>
      </c>
      <c r="E3977" s="4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3">
        <f t="shared" si="372"/>
        <v>0</v>
      </c>
      <c r="P3977" s="5" t="e">
        <f t="shared" si="373"/>
        <v>#DIV/0!</v>
      </c>
      <c r="Q3977" s="3" t="str">
        <f t="shared" si="374"/>
        <v>theater</v>
      </c>
      <c r="R3977" t="str">
        <f t="shared" si="375"/>
        <v>plays</v>
      </c>
      <c r="S3977" s="13">
        <f t="shared" si="376"/>
        <v>42534.866875</v>
      </c>
      <c r="T3977" s="13">
        <f t="shared" si="377"/>
        <v>42564.866875</v>
      </c>
    </row>
    <row r="3978" spans="1:20" ht="48">
      <c r="A3978">
        <v>3976</v>
      </c>
      <c r="B3978" s="1" t="s">
        <v>3973</v>
      </c>
      <c r="C3978" s="1" t="s">
        <v>8083</v>
      </c>
      <c r="D3978" s="4">
        <v>1300</v>
      </c>
      <c r="E3978" s="4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3">
        <f t="shared" si="372"/>
        <v>0.47692307692307695</v>
      </c>
      <c r="P3978" s="5">
        <f t="shared" si="373"/>
        <v>62</v>
      </c>
      <c r="Q3978" s="3" t="str">
        <f t="shared" si="374"/>
        <v>theater</v>
      </c>
      <c r="R3978" t="str">
        <f t="shared" si="375"/>
        <v>plays</v>
      </c>
      <c r="S3978" s="13">
        <f t="shared" si="376"/>
        <v>41830.858344907407</v>
      </c>
      <c r="T3978" s="13">
        <f t="shared" si="377"/>
        <v>41852.291666666664</v>
      </c>
    </row>
    <row r="3979" spans="1:20" ht="48">
      <c r="A3979">
        <v>3977</v>
      </c>
      <c r="B3979" s="1" t="s">
        <v>3974</v>
      </c>
      <c r="C3979" s="1" t="s">
        <v>8084</v>
      </c>
      <c r="D3979" s="4">
        <v>90000</v>
      </c>
      <c r="E3979" s="4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3">
        <f t="shared" si="372"/>
        <v>1.4500000000000001E-2</v>
      </c>
      <c r="P3979" s="5">
        <f t="shared" si="373"/>
        <v>217.5</v>
      </c>
      <c r="Q3979" s="3" t="str">
        <f t="shared" si="374"/>
        <v>theater</v>
      </c>
      <c r="R3979" t="str">
        <f t="shared" si="375"/>
        <v>plays</v>
      </c>
      <c r="S3979" s="13">
        <f t="shared" si="376"/>
        <v>42543.788564814815</v>
      </c>
      <c r="T3979" s="13">
        <f t="shared" si="377"/>
        <v>42573.788564814815</v>
      </c>
    </row>
    <row r="3980" spans="1:20" ht="48">
      <c r="A3980">
        <v>3978</v>
      </c>
      <c r="B3980" s="1" t="s">
        <v>3975</v>
      </c>
      <c r="C3980" s="1" t="s">
        <v>8085</v>
      </c>
      <c r="D3980" s="4">
        <v>2000</v>
      </c>
      <c r="E3980" s="4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3">
        <f t="shared" si="372"/>
        <v>0.107</v>
      </c>
      <c r="P3980" s="5">
        <f t="shared" si="373"/>
        <v>26.75</v>
      </c>
      <c r="Q3980" s="3" t="str">
        <f t="shared" si="374"/>
        <v>theater</v>
      </c>
      <c r="R3980" t="str">
        <f t="shared" si="375"/>
        <v>plays</v>
      </c>
      <c r="S3980" s="13">
        <f t="shared" si="376"/>
        <v>41975.642974537041</v>
      </c>
      <c r="T3980" s="13">
        <f t="shared" si="377"/>
        <v>42035.642974537041</v>
      </c>
    </row>
    <row r="3981" spans="1:20" ht="48">
      <c r="A3981">
        <v>3979</v>
      </c>
      <c r="B3981" s="1" t="s">
        <v>3976</v>
      </c>
      <c r="C3981" s="1" t="s">
        <v>8086</v>
      </c>
      <c r="D3981" s="4">
        <v>6000</v>
      </c>
      <c r="E3981" s="4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3">
        <f t="shared" si="372"/>
        <v>1.8333333333333333E-2</v>
      </c>
      <c r="P3981" s="5">
        <f t="shared" si="373"/>
        <v>18.333333333333332</v>
      </c>
      <c r="Q3981" s="3" t="str">
        <f t="shared" si="374"/>
        <v>theater</v>
      </c>
      <c r="R3981" t="str">
        <f t="shared" si="375"/>
        <v>plays</v>
      </c>
      <c r="S3981" s="13">
        <f t="shared" si="376"/>
        <v>42069.903437500005</v>
      </c>
      <c r="T3981" s="13">
        <f t="shared" si="377"/>
        <v>42092.833333333328</v>
      </c>
    </row>
    <row r="3982" spans="1:20" ht="48">
      <c r="A3982">
        <v>3980</v>
      </c>
      <c r="B3982" s="1" t="s">
        <v>3977</v>
      </c>
      <c r="C3982" s="1" t="s">
        <v>8087</v>
      </c>
      <c r="D3982" s="4">
        <v>2500</v>
      </c>
      <c r="E3982" s="4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3">
        <f t="shared" si="372"/>
        <v>0.18</v>
      </c>
      <c r="P3982" s="5">
        <f t="shared" si="373"/>
        <v>64.285714285714292</v>
      </c>
      <c r="Q3982" s="3" t="str">
        <f t="shared" si="374"/>
        <v>theater</v>
      </c>
      <c r="R3982" t="str">
        <f t="shared" si="375"/>
        <v>plays</v>
      </c>
      <c r="S3982" s="13">
        <f t="shared" si="376"/>
        <v>41795.598923611113</v>
      </c>
      <c r="T3982" s="13">
        <f t="shared" si="377"/>
        <v>41825.598923611113</v>
      </c>
    </row>
    <row r="3983" spans="1:20" ht="32">
      <c r="A3983">
        <v>3981</v>
      </c>
      <c r="B3983" s="1" t="s">
        <v>3358</v>
      </c>
      <c r="C3983" s="1" t="s">
        <v>7469</v>
      </c>
      <c r="D3983" s="4">
        <v>30000</v>
      </c>
      <c r="E3983" s="4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3">
        <f t="shared" si="372"/>
        <v>4.0833333333333333E-2</v>
      </c>
      <c r="P3983" s="5">
        <f t="shared" si="373"/>
        <v>175</v>
      </c>
      <c r="Q3983" s="3" t="str">
        <f t="shared" si="374"/>
        <v>theater</v>
      </c>
      <c r="R3983" t="str">
        <f t="shared" si="375"/>
        <v>plays</v>
      </c>
      <c r="S3983" s="13">
        <f t="shared" si="376"/>
        <v>42508.179965277777</v>
      </c>
      <c r="T3983" s="13">
        <f t="shared" si="377"/>
        <v>42568.179965277777</v>
      </c>
    </row>
    <row r="3984" spans="1:20" ht="64">
      <c r="A3984">
        <v>3982</v>
      </c>
      <c r="B3984" s="1" t="s">
        <v>3978</v>
      </c>
      <c r="C3984" s="1" t="s">
        <v>8088</v>
      </c>
      <c r="D3984" s="4">
        <v>850</v>
      </c>
      <c r="E3984" s="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3">
        <f t="shared" si="372"/>
        <v>0.2</v>
      </c>
      <c r="P3984" s="5">
        <f t="shared" si="373"/>
        <v>34</v>
      </c>
      <c r="Q3984" s="3" t="str">
        <f t="shared" si="374"/>
        <v>theater</v>
      </c>
      <c r="R3984" t="str">
        <f t="shared" si="375"/>
        <v>plays</v>
      </c>
      <c r="S3984" s="13">
        <f t="shared" si="376"/>
        <v>42132.809953703705</v>
      </c>
      <c r="T3984" s="13">
        <f t="shared" si="377"/>
        <v>42192.809953703705</v>
      </c>
    </row>
    <row r="3985" spans="1:20" ht="48">
      <c r="A3985">
        <v>3983</v>
      </c>
      <c r="B3985" s="1" t="s">
        <v>3979</v>
      </c>
      <c r="C3985" s="1" t="s">
        <v>8089</v>
      </c>
      <c r="D3985" s="4">
        <v>11140</v>
      </c>
      <c r="E3985" s="4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3">
        <f t="shared" si="372"/>
        <v>0.34802513464991025</v>
      </c>
      <c r="P3985" s="5">
        <f t="shared" si="373"/>
        <v>84.282608695652172</v>
      </c>
      <c r="Q3985" s="3" t="str">
        <f t="shared" si="374"/>
        <v>theater</v>
      </c>
      <c r="R3985" t="str">
        <f t="shared" si="375"/>
        <v>plays</v>
      </c>
      <c r="S3985" s="13">
        <f t="shared" si="376"/>
        <v>41747.86986111111</v>
      </c>
      <c r="T3985" s="13">
        <f t="shared" si="377"/>
        <v>41779.290972222225</v>
      </c>
    </row>
    <row r="3986" spans="1:20" ht="48">
      <c r="A3986">
        <v>3984</v>
      </c>
      <c r="B3986" s="1" t="s">
        <v>3980</v>
      </c>
      <c r="C3986" s="1" t="s">
        <v>8090</v>
      </c>
      <c r="D3986" s="4">
        <v>1500</v>
      </c>
      <c r="E3986" s="4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3">
        <f t="shared" si="372"/>
        <v>6.3333333333333339E-2</v>
      </c>
      <c r="P3986" s="5">
        <f t="shared" si="373"/>
        <v>9.5</v>
      </c>
      <c r="Q3986" s="3" t="str">
        <f t="shared" si="374"/>
        <v>theater</v>
      </c>
      <c r="R3986" t="str">
        <f t="shared" si="375"/>
        <v>plays</v>
      </c>
      <c r="S3986" s="13">
        <f t="shared" si="376"/>
        <v>41920.963472222218</v>
      </c>
      <c r="T3986" s="13">
        <f t="shared" si="377"/>
        <v>41951</v>
      </c>
    </row>
    <row r="3987" spans="1:20" ht="48">
      <c r="A3987">
        <v>3985</v>
      </c>
      <c r="B3987" s="1" t="s">
        <v>3981</v>
      </c>
      <c r="C3987" s="1" t="s">
        <v>8091</v>
      </c>
      <c r="D3987" s="4">
        <v>2000</v>
      </c>
      <c r="E3987" s="4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3">
        <f t="shared" si="372"/>
        <v>0.32050000000000001</v>
      </c>
      <c r="P3987" s="5">
        <f t="shared" si="373"/>
        <v>33.736842105263158</v>
      </c>
      <c r="Q3987" s="3" t="str">
        <f t="shared" si="374"/>
        <v>theater</v>
      </c>
      <c r="R3987" t="str">
        <f t="shared" si="375"/>
        <v>plays</v>
      </c>
      <c r="S3987" s="13">
        <f t="shared" si="376"/>
        <v>42399.707407407404</v>
      </c>
      <c r="T3987" s="13">
        <f t="shared" si="377"/>
        <v>42420.878472222219</v>
      </c>
    </row>
    <row r="3988" spans="1:20" ht="48">
      <c r="A3988">
        <v>3986</v>
      </c>
      <c r="B3988" s="1" t="s">
        <v>3982</v>
      </c>
      <c r="C3988" s="1" t="s">
        <v>8092</v>
      </c>
      <c r="D3988" s="4">
        <v>5000</v>
      </c>
      <c r="E3988" s="4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3">
        <f t="shared" si="372"/>
        <v>9.7600000000000006E-2</v>
      </c>
      <c r="P3988" s="5">
        <f t="shared" si="373"/>
        <v>37.53846153846154</v>
      </c>
      <c r="Q3988" s="3" t="str">
        <f t="shared" si="374"/>
        <v>theater</v>
      </c>
      <c r="R3988" t="str">
        <f t="shared" si="375"/>
        <v>plays</v>
      </c>
      <c r="S3988" s="13">
        <f t="shared" si="376"/>
        <v>42467.548541666663</v>
      </c>
      <c r="T3988" s="13">
        <f t="shared" si="377"/>
        <v>42496.544444444444</v>
      </c>
    </row>
    <row r="3989" spans="1:20" ht="48">
      <c r="A3989">
        <v>3987</v>
      </c>
      <c r="B3989" s="1" t="s">
        <v>3983</v>
      </c>
      <c r="C3989" s="1" t="s">
        <v>8093</v>
      </c>
      <c r="D3989" s="4">
        <v>400</v>
      </c>
      <c r="E3989" s="4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3">
        <f t="shared" si="372"/>
        <v>0.3775</v>
      </c>
      <c r="P3989" s="5">
        <f t="shared" si="373"/>
        <v>11.615384615384615</v>
      </c>
      <c r="Q3989" s="3" t="str">
        <f t="shared" si="374"/>
        <v>theater</v>
      </c>
      <c r="R3989" t="str">
        <f t="shared" si="375"/>
        <v>plays</v>
      </c>
      <c r="S3989" s="13">
        <f t="shared" si="376"/>
        <v>41765.92465277778</v>
      </c>
      <c r="T3989" s="13">
        <f t="shared" si="377"/>
        <v>41775.92465277778</v>
      </c>
    </row>
    <row r="3990" spans="1:20" ht="32">
      <c r="A3990">
        <v>3988</v>
      </c>
      <c r="B3990" s="1" t="s">
        <v>3984</v>
      </c>
      <c r="C3990" s="1" t="s">
        <v>8094</v>
      </c>
      <c r="D3990" s="4">
        <v>1500</v>
      </c>
      <c r="E3990" s="4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3">
        <f t="shared" si="372"/>
        <v>2.1333333333333333E-2</v>
      </c>
      <c r="P3990" s="5">
        <f t="shared" si="373"/>
        <v>8</v>
      </c>
      <c r="Q3990" s="3" t="str">
        <f t="shared" si="374"/>
        <v>theater</v>
      </c>
      <c r="R3990" t="str">
        <f t="shared" si="375"/>
        <v>plays</v>
      </c>
      <c r="S3990" s="13">
        <f t="shared" si="376"/>
        <v>42230.08116898148</v>
      </c>
      <c r="T3990" s="13">
        <f t="shared" si="377"/>
        <v>42245.08116898148</v>
      </c>
    </row>
    <row r="3991" spans="1:20" ht="48">
      <c r="A3991">
        <v>3989</v>
      </c>
      <c r="B3991" s="1" t="s">
        <v>3985</v>
      </c>
      <c r="C3991" s="1" t="s">
        <v>8095</v>
      </c>
      <c r="D3991" s="4">
        <v>3000</v>
      </c>
      <c r="E3991" s="4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3">
        <f t="shared" si="372"/>
        <v>0</v>
      </c>
      <c r="P3991" s="5" t="e">
        <f t="shared" si="373"/>
        <v>#DIV/0!</v>
      </c>
      <c r="Q3991" s="3" t="str">
        <f t="shared" si="374"/>
        <v>theater</v>
      </c>
      <c r="R3991" t="str">
        <f t="shared" si="375"/>
        <v>plays</v>
      </c>
      <c r="S3991" s="13">
        <f t="shared" si="376"/>
        <v>42286.749780092592</v>
      </c>
      <c r="T3991" s="13">
        <f t="shared" si="377"/>
        <v>42316.791446759264</v>
      </c>
    </row>
    <row r="3992" spans="1:20" ht="48">
      <c r="A3992">
        <v>3990</v>
      </c>
      <c r="B3992" s="1" t="s">
        <v>3986</v>
      </c>
      <c r="C3992" s="1" t="s">
        <v>8096</v>
      </c>
      <c r="D3992" s="4">
        <v>1650</v>
      </c>
      <c r="E3992" s="4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3">
        <f t="shared" si="372"/>
        <v>4.1818181818181817E-2</v>
      </c>
      <c r="P3992" s="5">
        <f t="shared" si="373"/>
        <v>23</v>
      </c>
      <c r="Q3992" s="3" t="str">
        <f t="shared" si="374"/>
        <v>theater</v>
      </c>
      <c r="R3992" t="str">
        <f t="shared" si="375"/>
        <v>plays</v>
      </c>
      <c r="S3992" s="13">
        <f t="shared" si="376"/>
        <v>42401.672372685185</v>
      </c>
      <c r="T3992" s="13">
        <f t="shared" si="377"/>
        <v>42431.672372685185</v>
      </c>
    </row>
    <row r="3993" spans="1:20" ht="32">
      <c r="A3993">
        <v>3991</v>
      </c>
      <c r="B3993" s="1" t="s">
        <v>3987</v>
      </c>
      <c r="C3993" s="1" t="s">
        <v>8097</v>
      </c>
      <c r="D3993" s="4">
        <v>500</v>
      </c>
      <c r="E3993" s="4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3">
        <f t="shared" si="372"/>
        <v>0.2</v>
      </c>
      <c r="P3993" s="5">
        <f t="shared" si="373"/>
        <v>100</v>
      </c>
      <c r="Q3993" s="3" t="str">
        <f t="shared" si="374"/>
        <v>theater</v>
      </c>
      <c r="R3993" t="str">
        <f t="shared" si="375"/>
        <v>plays</v>
      </c>
      <c r="S3993" s="13">
        <f t="shared" si="376"/>
        <v>42125.644467592589</v>
      </c>
      <c r="T3993" s="13">
        <f t="shared" si="377"/>
        <v>42155.644467592589</v>
      </c>
    </row>
    <row r="3994" spans="1:20" ht="48">
      <c r="A3994">
        <v>3992</v>
      </c>
      <c r="B3994" s="1" t="s">
        <v>3988</v>
      </c>
      <c r="C3994" s="1" t="s">
        <v>8098</v>
      </c>
      <c r="D3994" s="4">
        <v>10000</v>
      </c>
      <c r="E3994" s="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3">
        <f t="shared" si="372"/>
        <v>5.4100000000000002E-2</v>
      </c>
      <c r="P3994" s="5">
        <f t="shared" si="373"/>
        <v>60.111111111111114</v>
      </c>
      <c r="Q3994" s="3" t="str">
        <f t="shared" si="374"/>
        <v>theater</v>
      </c>
      <c r="R3994" t="str">
        <f t="shared" si="375"/>
        <v>plays</v>
      </c>
      <c r="S3994" s="13">
        <f t="shared" si="376"/>
        <v>42289.94049768518</v>
      </c>
      <c r="T3994" s="13">
        <f t="shared" si="377"/>
        <v>42349.982164351852</v>
      </c>
    </row>
    <row r="3995" spans="1:20" ht="48">
      <c r="A3995">
        <v>3993</v>
      </c>
      <c r="B3995" s="1" t="s">
        <v>3989</v>
      </c>
      <c r="C3995" s="1" t="s">
        <v>8099</v>
      </c>
      <c r="D3995" s="4">
        <v>50000</v>
      </c>
      <c r="E3995" s="4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3">
        <f t="shared" si="372"/>
        <v>6.0000000000000002E-5</v>
      </c>
      <c r="P3995" s="5">
        <f t="shared" si="373"/>
        <v>3</v>
      </c>
      <c r="Q3995" s="3" t="str">
        <f t="shared" si="374"/>
        <v>theater</v>
      </c>
      <c r="R3995" t="str">
        <f t="shared" si="375"/>
        <v>plays</v>
      </c>
      <c r="S3995" s="13">
        <f t="shared" si="376"/>
        <v>42107.864722222221</v>
      </c>
      <c r="T3995" s="13">
        <f t="shared" si="377"/>
        <v>42137.864722222221</v>
      </c>
    </row>
    <row r="3996" spans="1:20" ht="32">
      <c r="A3996">
        <v>3994</v>
      </c>
      <c r="B3996" s="1" t="s">
        <v>3990</v>
      </c>
      <c r="C3996" s="1" t="s">
        <v>8100</v>
      </c>
      <c r="D3996" s="4">
        <v>2000</v>
      </c>
      <c r="E3996" s="4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3">
        <f t="shared" si="372"/>
        <v>2.5000000000000001E-3</v>
      </c>
      <c r="P3996" s="5">
        <f t="shared" si="373"/>
        <v>5</v>
      </c>
      <c r="Q3996" s="3" t="str">
        <f t="shared" si="374"/>
        <v>theater</v>
      </c>
      <c r="R3996" t="str">
        <f t="shared" si="375"/>
        <v>plays</v>
      </c>
      <c r="S3996" s="13">
        <f t="shared" si="376"/>
        <v>41809.389930555553</v>
      </c>
      <c r="T3996" s="13">
        <f t="shared" si="377"/>
        <v>41839.389930555553</v>
      </c>
    </row>
    <row r="3997" spans="1:20" ht="48">
      <c r="A3997">
        <v>3995</v>
      </c>
      <c r="B3997" s="1" t="s">
        <v>3991</v>
      </c>
      <c r="C3997" s="1" t="s">
        <v>8101</v>
      </c>
      <c r="D3997" s="4">
        <v>200</v>
      </c>
      <c r="E3997" s="4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3">
        <f t="shared" si="372"/>
        <v>0.35</v>
      </c>
      <c r="P3997" s="5">
        <f t="shared" si="373"/>
        <v>17.5</v>
      </c>
      <c r="Q3997" s="3" t="str">
        <f t="shared" si="374"/>
        <v>theater</v>
      </c>
      <c r="R3997" t="str">
        <f t="shared" si="375"/>
        <v>plays</v>
      </c>
      <c r="S3997" s="13">
        <f t="shared" si="376"/>
        <v>42019.683761574073</v>
      </c>
      <c r="T3997" s="13">
        <f t="shared" si="377"/>
        <v>42049.477083333331</v>
      </c>
    </row>
    <row r="3998" spans="1:20" ht="48">
      <c r="A3998">
        <v>3996</v>
      </c>
      <c r="B3998" s="1" t="s">
        <v>3992</v>
      </c>
      <c r="C3998" s="1" t="s">
        <v>8102</v>
      </c>
      <c r="D3998" s="4">
        <v>3000</v>
      </c>
      <c r="E3998" s="4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3">
        <f t="shared" si="372"/>
        <v>0.16566666666666666</v>
      </c>
      <c r="P3998" s="5">
        <f t="shared" si="373"/>
        <v>29.235294117647058</v>
      </c>
      <c r="Q3998" s="3" t="str">
        <f t="shared" si="374"/>
        <v>theater</v>
      </c>
      <c r="R3998" t="str">
        <f t="shared" si="375"/>
        <v>plays</v>
      </c>
      <c r="S3998" s="13">
        <f t="shared" si="376"/>
        <v>41950.26694444444</v>
      </c>
      <c r="T3998" s="13">
        <f t="shared" si="377"/>
        <v>41963.669444444444</v>
      </c>
    </row>
    <row r="3999" spans="1:20" ht="48">
      <c r="A3999">
        <v>3997</v>
      </c>
      <c r="B3999" s="1" t="s">
        <v>3993</v>
      </c>
      <c r="C3999" s="1" t="s">
        <v>8103</v>
      </c>
      <c r="D3999" s="4">
        <v>3000</v>
      </c>
      <c r="E3999" s="4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3">
        <f t="shared" si="372"/>
        <v>0</v>
      </c>
      <c r="P3999" s="5" t="e">
        <f t="shared" si="373"/>
        <v>#DIV/0!</v>
      </c>
      <c r="Q3999" s="3" t="str">
        <f t="shared" si="374"/>
        <v>theater</v>
      </c>
      <c r="R3999" t="str">
        <f t="shared" si="375"/>
        <v>plays</v>
      </c>
      <c r="S3999" s="13">
        <f t="shared" si="376"/>
        <v>42069.391446759255</v>
      </c>
      <c r="T3999" s="13">
        <f t="shared" si="377"/>
        <v>42099.349780092598</v>
      </c>
    </row>
    <row r="4000" spans="1:20" ht="48">
      <c r="A4000">
        <v>3998</v>
      </c>
      <c r="B4000" s="1" t="s">
        <v>3994</v>
      </c>
      <c r="C4000" s="1" t="s">
        <v>8104</v>
      </c>
      <c r="D4000" s="4">
        <v>1250</v>
      </c>
      <c r="E4000" s="4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3">
        <f t="shared" si="372"/>
        <v>0.57199999999999995</v>
      </c>
      <c r="P4000" s="5">
        <f t="shared" si="373"/>
        <v>59.583333333333336</v>
      </c>
      <c r="Q4000" s="3" t="str">
        <f t="shared" si="374"/>
        <v>theater</v>
      </c>
      <c r="R4000" t="str">
        <f t="shared" si="375"/>
        <v>plays</v>
      </c>
      <c r="S4000" s="13">
        <f t="shared" si="376"/>
        <v>42061.963263888887</v>
      </c>
      <c r="T4000" s="13">
        <f t="shared" si="377"/>
        <v>42091.921597222223</v>
      </c>
    </row>
    <row r="4001" spans="1:20" ht="48">
      <c r="A4001">
        <v>3999</v>
      </c>
      <c r="B4001" s="1" t="s">
        <v>3995</v>
      </c>
      <c r="C4001" s="1" t="s">
        <v>8105</v>
      </c>
      <c r="D4001" s="4">
        <v>7000</v>
      </c>
      <c r="E4001" s="4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3">
        <f t="shared" si="372"/>
        <v>0.16514285714285715</v>
      </c>
      <c r="P4001" s="5">
        <f t="shared" si="373"/>
        <v>82.571428571428569</v>
      </c>
      <c r="Q4001" s="3" t="str">
        <f t="shared" si="374"/>
        <v>theater</v>
      </c>
      <c r="R4001" t="str">
        <f t="shared" si="375"/>
        <v>plays</v>
      </c>
      <c r="S4001" s="13">
        <f t="shared" si="376"/>
        <v>41842.828680555554</v>
      </c>
      <c r="T4001" s="13">
        <f t="shared" si="377"/>
        <v>41882.827650462961</v>
      </c>
    </row>
    <row r="4002" spans="1:20" ht="16">
      <c r="A4002">
        <v>4000</v>
      </c>
      <c r="B4002" s="1" t="s">
        <v>3996</v>
      </c>
      <c r="C4002" s="1" t="s">
        <v>8106</v>
      </c>
      <c r="D4002" s="4">
        <v>8000</v>
      </c>
      <c r="E4002" s="4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3">
        <f t="shared" si="372"/>
        <v>1.25E-3</v>
      </c>
      <c r="P4002" s="5">
        <f t="shared" si="373"/>
        <v>10</v>
      </c>
      <c r="Q4002" s="3" t="str">
        <f t="shared" si="374"/>
        <v>theater</v>
      </c>
      <c r="R4002" t="str">
        <f t="shared" si="375"/>
        <v>plays</v>
      </c>
      <c r="S4002" s="13">
        <f t="shared" si="376"/>
        <v>42437.64534722222</v>
      </c>
      <c r="T4002" s="13">
        <f t="shared" si="377"/>
        <v>42497.603680555556</v>
      </c>
    </row>
    <row r="4003" spans="1:20" ht="48">
      <c r="A4003">
        <v>4001</v>
      </c>
      <c r="B4003" s="1" t="s">
        <v>3997</v>
      </c>
      <c r="C4003" s="1" t="s">
        <v>8107</v>
      </c>
      <c r="D4003" s="4">
        <v>1200</v>
      </c>
      <c r="E4003" s="4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3">
        <f t="shared" si="372"/>
        <v>0.3775</v>
      </c>
      <c r="P4003" s="5">
        <f t="shared" si="373"/>
        <v>32.357142857142854</v>
      </c>
      <c r="Q4003" s="3" t="str">
        <f t="shared" si="374"/>
        <v>theater</v>
      </c>
      <c r="R4003" t="str">
        <f t="shared" si="375"/>
        <v>plays</v>
      </c>
      <c r="S4003" s="13">
        <f t="shared" si="376"/>
        <v>42775.964212962965</v>
      </c>
      <c r="T4003" s="13">
        <f t="shared" si="377"/>
        <v>42795.791666666672</v>
      </c>
    </row>
    <row r="4004" spans="1:20" ht="48">
      <c r="A4004">
        <v>4002</v>
      </c>
      <c r="B4004" s="1" t="s">
        <v>3998</v>
      </c>
      <c r="C4004" s="1" t="s">
        <v>8108</v>
      </c>
      <c r="D4004" s="4">
        <v>1250</v>
      </c>
      <c r="E4004" s="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3">
        <f t="shared" si="372"/>
        <v>1.84E-2</v>
      </c>
      <c r="P4004" s="5">
        <f t="shared" si="373"/>
        <v>5.75</v>
      </c>
      <c r="Q4004" s="3" t="str">
        <f t="shared" si="374"/>
        <v>theater</v>
      </c>
      <c r="R4004" t="str">
        <f t="shared" si="375"/>
        <v>plays</v>
      </c>
      <c r="S4004" s="13">
        <f t="shared" si="376"/>
        <v>41879.043530092589</v>
      </c>
      <c r="T4004" s="13">
        <f t="shared" si="377"/>
        <v>41909.043530092589</v>
      </c>
    </row>
    <row r="4005" spans="1:20" ht="48">
      <c r="A4005">
        <v>4003</v>
      </c>
      <c r="B4005" s="1" t="s">
        <v>3999</v>
      </c>
      <c r="C4005" s="1" t="s">
        <v>8071</v>
      </c>
      <c r="D4005" s="4">
        <v>2000</v>
      </c>
      <c r="E4005" s="4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3">
        <f t="shared" si="372"/>
        <v>0.10050000000000001</v>
      </c>
      <c r="P4005" s="5">
        <f t="shared" si="373"/>
        <v>100.5</v>
      </c>
      <c r="Q4005" s="3" t="str">
        <f t="shared" si="374"/>
        <v>theater</v>
      </c>
      <c r="R4005" t="str">
        <f t="shared" si="375"/>
        <v>plays</v>
      </c>
      <c r="S4005" s="13">
        <f t="shared" si="376"/>
        <v>42020.587349537032</v>
      </c>
      <c r="T4005" s="13">
        <f t="shared" si="377"/>
        <v>42050.587349537032</v>
      </c>
    </row>
    <row r="4006" spans="1:20" ht="16">
      <c r="A4006">
        <v>4004</v>
      </c>
      <c r="B4006" s="1" t="s">
        <v>4000</v>
      </c>
      <c r="C4006" s="1" t="s">
        <v>8109</v>
      </c>
      <c r="D4006" s="4">
        <v>500</v>
      </c>
      <c r="E4006" s="4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3">
        <f t="shared" si="372"/>
        <v>2E-3</v>
      </c>
      <c r="P4006" s="5">
        <f t="shared" si="373"/>
        <v>1</v>
      </c>
      <c r="Q4006" s="3" t="str">
        <f t="shared" si="374"/>
        <v>theater</v>
      </c>
      <c r="R4006" t="str">
        <f t="shared" si="375"/>
        <v>plays</v>
      </c>
      <c r="S4006" s="13">
        <f t="shared" si="376"/>
        <v>41890.16269675926</v>
      </c>
      <c r="T4006" s="13">
        <f t="shared" si="377"/>
        <v>41920.16269675926</v>
      </c>
    </row>
    <row r="4007" spans="1:20" ht="48">
      <c r="A4007">
        <v>4005</v>
      </c>
      <c r="B4007" s="1" t="s">
        <v>4001</v>
      </c>
      <c r="C4007" s="1" t="s">
        <v>8110</v>
      </c>
      <c r="D4007" s="4">
        <v>3000</v>
      </c>
      <c r="E4007" s="4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3">
        <f t="shared" si="372"/>
        <v>1.3333333333333334E-2</v>
      </c>
      <c r="P4007" s="5">
        <f t="shared" si="373"/>
        <v>20</v>
      </c>
      <c r="Q4007" s="3" t="str">
        <f t="shared" si="374"/>
        <v>theater</v>
      </c>
      <c r="R4007" t="str">
        <f t="shared" si="375"/>
        <v>plays</v>
      </c>
      <c r="S4007" s="13">
        <f t="shared" si="376"/>
        <v>41872.807696759257</v>
      </c>
      <c r="T4007" s="13">
        <f t="shared" si="377"/>
        <v>41932.807696759257</v>
      </c>
    </row>
    <row r="4008" spans="1:20" ht="48">
      <c r="A4008">
        <v>4006</v>
      </c>
      <c r="B4008" s="1" t="s">
        <v>4002</v>
      </c>
      <c r="C4008" s="1" t="s">
        <v>8111</v>
      </c>
      <c r="D4008" s="4">
        <v>30000</v>
      </c>
      <c r="E4008" s="4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3">
        <f t="shared" si="372"/>
        <v>6.666666666666667E-5</v>
      </c>
      <c r="P4008" s="5">
        <f t="shared" si="373"/>
        <v>2</v>
      </c>
      <c r="Q4008" s="3" t="str">
        <f t="shared" si="374"/>
        <v>theater</v>
      </c>
      <c r="R4008" t="str">
        <f t="shared" si="375"/>
        <v>plays</v>
      </c>
      <c r="S4008" s="13">
        <f t="shared" si="376"/>
        <v>42391.772997685184</v>
      </c>
      <c r="T4008" s="13">
        <f t="shared" si="377"/>
        <v>42416.772997685184</v>
      </c>
    </row>
    <row r="4009" spans="1:20" ht="48">
      <c r="A4009">
        <v>4007</v>
      </c>
      <c r="B4009" s="1" t="s">
        <v>4003</v>
      </c>
      <c r="C4009" s="1" t="s">
        <v>8112</v>
      </c>
      <c r="D4009" s="4">
        <v>2000</v>
      </c>
      <c r="E4009" s="4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3">
        <f t="shared" si="372"/>
        <v>2.5000000000000001E-3</v>
      </c>
      <c r="P4009" s="5">
        <f t="shared" si="373"/>
        <v>5</v>
      </c>
      <c r="Q4009" s="3" t="str">
        <f t="shared" si="374"/>
        <v>theater</v>
      </c>
      <c r="R4009" t="str">
        <f t="shared" si="375"/>
        <v>plays</v>
      </c>
      <c r="S4009" s="13">
        <f t="shared" si="376"/>
        <v>41848.772928240738</v>
      </c>
      <c r="T4009" s="13">
        <f t="shared" si="377"/>
        <v>41877.686111111114</v>
      </c>
    </row>
    <row r="4010" spans="1:20" ht="48">
      <c r="A4010">
        <v>4008</v>
      </c>
      <c r="B4010" s="1" t="s">
        <v>4004</v>
      </c>
      <c r="C4010" s="1" t="s">
        <v>8113</v>
      </c>
      <c r="D4010" s="4">
        <v>1000</v>
      </c>
      <c r="E4010" s="4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3">
        <f t="shared" si="372"/>
        <v>0.06</v>
      </c>
      <c r="P4010" s="5">
        <f t="shared" si="373"/>
        <v>15</v>
      </c>
      <c r="Q4010" s="3" t="str">
        <f t="shared" si="374"/>
        <v>theater</v>
      </c>
      <c r="R4010" t="str">
        <f t="shared" si="375"/>
        <v>plays</v>
      </c>
      <c r="S4010" s="13">
        <f t="shared" si="376"/>
        <v>42177.964201388888</v>
      </c>
      <c r="T4010" s="13">
        <f t="shared" si="377"/>
        <v>42207.964201388888</v>
      </c>
    </row>
    <row r="4011" spans="1:20" ht="48">
      <c r="A4011">
        <v>4009</v>
      </c>
      <c r="B4011" s="1" t="s">
        <v>4005</v>
      </c>
      <c r="C4011" s="1" t="s">
        <v>8114</v>
      </c>
      <c r="D4011" s="4">
        <v>1930</v>
      </c>
      <c r="E4011" s="4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3">
        <f t="shared" si="372"/>
        <v>3.8860103626943004E-2</v>
      </c>
      <c r="P4011" s="5">
        <f t="shared" si="373"/>
        <v>25</v>
      </c>
      <c r="Q4011" s="3" t="str">
        <f t="shared" si="374"/>
        <v>theater</v>
      </c>
      <c r="R4011" t="str">
        <f t="shared" si="375"/>
        <v>plays</v>
      </c>
      <c r="S4011" s="13">
        <f t="shared" si="376"/>
        <v>41851.700925925928</v>
      </c>
      <c r="T4011" s="13">
        <f t="shared" si="377"/>
        <v>41891.700925925928</v>
      </c>
    </row>
    <row r="4012" spans="1:20" ht="48">
      <c r="A4012">
        <v>4010</v>
      </c>
      <c r="B4012" s="1" t="s">
        <v>4006</v>
      </c>
      <c r="C4012" s="1" t="s">
        <v>8115</v>
      </c>
      <c r="D4012" s="4">
        <v>7200</v>
      </c>
      <c r="E4012" s="4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3">
        <f t="shared" si="372"/>
        <v>0.24194444444444443</v>
      </c>
      <c r="P4012" s="5">
        <f t="shared" si="373"/>
        <v>45.842105263157897</v>
      </c>
      <c r="Q4012" s="3" t="str">
        <f t="shared" si="374"/>
        <v>theater</v>
      </c>
      <c r="R4012" t="str">
        <f t="shared" si="375"/>
        <v>plays</v>
      </c>
      <c r="S4012" s="13">
        <f t="shared" si="376"/>
        <v>41921.770439814813</v>
      </c>
      <c r="T4012" s="13">
        <f t="shared" si="377"/>
        <v>41938.770439814813</v>
      </c>
    </row>
    <row r="4013" spans="1:20" ht="48">
      <c r="A4013">
        <v>4011</v>
      </c>
      <c r="B4013" s="1" t="s">
        <v>4007</v>
      </c>
      <c r="C4013" s="1" t="s">
        <v>8116</v>
      </c>
      <c r="D4013" s="4">
        <v>250</v>
      </c>
      <c r="E4013" s="4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3">
        <f t="shared" si="372"/>
        <v>7.5999999999999998E-2</v>
      </c>
      <c r="P4013" s="5">
        <f t="shared" si="373"/>
        <v>4.75</v>
      </c>
      <c r="Q4013" s="3" t="str">
        <f t="shared" si="374"/>
        <v>theater</v>
      </c>
      <c r="R4013" t="str">
        <f t="shared" si="375"/>
        <v>plays</v>
      </c>
      <c r="S4013" s="13">
        <f t="shared" si="376"/>
        <v>42002.54488425926</v>
      </c>
      <c r="T4013" s="13">
        <f t="shared" si="377"/>
        <v>42032.54488425926</v>
      </c>
    </row>
    <row r="4014" spans="1:20" ht="48">
      <c r="A4014">
        <v>4012</v>
      </c>
      <c r="B4014" s="1" t="s">
        <v>4008</v>
      </c>
      <c r="C4014" s="1" t="s">
        <v>8117</v>
      </c>
      <c r="D4014" s="4">
        <v>575</v>
      </c>
      <c r="E4014" s="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3">
        <f t="shared" si="372"/>
        <v>0</v>
      </c>
      <c r="P4014" s="5" t="e">
        <f t="shared" si="373"/>
        <v>#DIV/0!</v>
      </c>
      <c r="Q4014" s="3" t="str">
        <f t="shared" si="374"/>
        <v>theater</v>
      </c>
      <c r="R4014" t="str">
        <f t="shared" si="375"/>
        <v>plays</v>
      </c>
      <c r="S4014" s="13">
        <f t="shared" si="376"/>
        <v>42096.544548611113</v>
      </c>
      <c r="T4014" s="13">
        <f t="shared" si="377"/>
        <v>42126.544548611113</v>
      </c>
    </row>
    <row r="4015" spans="1:20" ht="48">
      <c r="A4015">
        <v>4013</v>
      </c>
      <c r="B4015" s="1" t="s">
        <v>4009</v>
      </c>
      <c r="C4015" s="1" t="s">
        <v>8118</v>
      </c>
      <c r="D4015" s="4">
        <v>2000</v>
      </c>
      <c r="E4015" s="4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3">
        <f t="shared" si="372"/>
        <v>1.2999999999999999E-2</v>
      </c>
      <c r="P4015" s="5">
        <f t="shared" si="373"/>
        <v>13</v>
      </c>
      <c r="Q4015" s="3" t="str">
        <f t="shared" si="374"/>
        <v>theater</v>
      </c>
      <c r="R4015" t="str">
        <f t="shared" si="375"/>
        <v>plays</v>
      </c>
      <c r="S4015" s="13">
        <f t="shared" si="376"/>
        <v>42021.301192129627</v>
      </c>
      <c r="T4015" s="13">
        <f t="shared" si="377"/>
        <v>42051.301192129627</v>
      </c>
    </row>
    <row r="4016" spans="1:20" ht="48">
      <c r="A4016">
        <v>4014</v>
      </c>
      <c r="B4016" s="1" t="s">
        <v>4010</v>
      </c>
      <c r="C4016" s="1" t="s">
        <v>8119</v>
      </c>
      <c r="D4016" s="4">
        <v>9000</v>
      </c>
      <c r="E4016" s="4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3">
        <f t="shared" si="372"/>
        <v>0</v>
      </c>
      <c r="P4016" s="5" t="e">
        <f t="shared" si="373"/>
        <v>#DIV/0!</v>
      </c>
      <c r="Q4016" s="3" t="str">
        <f t="shared" si="374"/>
        <v>theater</v>
      </c>
      <c r="R4016" t="str">
        <f t="shared" si="375"/>
        <v>plays</v>
      </c>
      <c r="S4016" s="13">
        <f t="shared" si="376"/>
        <v>42419.246168981481</v>
      </c>
      <c r="T4016" s="13">
        <f t="shared" si="377"/>
        <v>42434.246168981481</v>
      </c>
    </row>
    <row r="4017" spans="1:20" ht="48">
      <c r="A4017">
        <v>4015</v>
      </c>
      <c r="B4017" s="1" t="s">
        <v>4011</v>
      </c>
      <c r="C4017" s="1" t="s">
        <v>8120</v>
      </c>
      <c r="D4017" s="4">
        <v>7000</v>
      </c>
      <c r="E4017" s="4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3">
        <f t="shared" si="372"/>
        <v>1.4285714285714287E-4</v>
      </c>
      <c r="P4017" s="5">
        <f t="shared" si="373"/>
        <v>1</v>
      </c>
      <c r="Q4017" s="3" t="str">
        <f t="shared" si="374"/>
        <v>theater</v>
      </c>
      <c r="R4017" t="str">
        <f t="shared" si="375"/>
        <v>plays</v>
      </c>
      <c r="S4017" s="13">
        <f t="shared" si="376"/>
        <v>42174.780821759254</v>
      </c>
      <c r="T4017" s="13">
        <f t="shared" si="377"/>
        <v>42204.780821759254</v>
      </c>
    </row>
    <row r="4018" spans="1:20" ht="48">
      <c r="A4018">
        <v>4016</v>
      </c>
      <c r="B4018" s="1" t="s">
        <v>4012</v>
      </c>
      <c r="C4018" s="1" t="s">
        <v>8121</v>
      </c>
      <c r="D4018" s="4">
        <v>500</v>
      </c>
      <c r="E4018" s="4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3">
        <f t="shared" si="372"/>
        <v>0.14000000000000001</v>
      </c>
      <c r="P4018" s="5">
        <f t="shared" si="373"/>
        <v>10</v>
      </c>
      <c r="Q4018" s="3" t="str">
        <f t="shared" si="374"/>
        <v>theater</v>
      </c>
      <c r="R4018" t="str">
        <f t="shared" si="375"/>
        <v>plays</v>
      </c>
      <c r="S4018" s="13">
        <f t="shared" si="376"/>
        <v>41869.872685185182</v>
      </c>
      <c r="T4018" s="13">
        <f t="shared" si="377"/>
        <v>41899.872685185182</v>
      </c>
    </row>
    <row r="4019" spans="1:20" ht="48">
      <c r="A4019">
        <v>4017</v>
      </c>
      <c r="B4019" s="1" t="s">
        <v>4013</v>
      </c>
      <c r="C4019" s="1" t="s">
        <v>8122</v>
      </c>
      <c r="D4019" s="4">
        <v>10000</v>
      </c>
      <c r="E4019" s="4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3">
        <f t="shared" si="372"/>
        <v>1.0500000000000001E-2</v>
      </c>
      <c r="P4019" s="5">
        <f t="shared" si="373"/>
        <v>52.5</v>
      </c>
      <c r="Q4019" s="3" t="str">
        <f t="shared" si="374"/>
        <v>theater</v>
      </c>
      <c r="R4019" t="str">
        <f t="shared" si="375"/>
        <v>plays</v>
      </c>
      <c r="S4019" s="13">
        <f t="shared" si="376"/>
        <v>41856.672152777777</v>
      </c>
      <c r="T4019" s="13">
        <f t="shared" si="377"/>
        <v>41886.672152777777</v>
      </c>
    </row>
    <row r="4020" spans="1:20" ht="32">
      <c r="A4020">
        <v>4018</v>
      </c>
      <c r="B4020" s="1" t="s">
        <v>4014</v>
      </c>
      <c r="C4020" s="1" t="s">
        <v>8123</v>
      </c>
      <c r="D4020" s="4">
        <v>1500</v>
      </c>
      <c r="E4020" s="4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3">
        <f t="shared" si="372"/>
        <v>8.666666666666667E-2</v>
      </c>
      <c r="P4020" s="5">
        <f t="shared" si="373"/>
        <v>32.5</v>
      </c>
      <c r="Q4020" s="3" t="str">
        <f t="shared" si="374"/>
        <v>theater</v>
      </c>
      <c r="R4020" t="str">
        <f t="shared" si="375"/>
        <v>plays</v>
      </c>
      <c r="S4020" s="13">
        <f t="shared" si="376"/>
        <v>42620.91097222222</v>
      </c>
      <c r="T4020" s="13">
        <f t="shared" si="377"/>
        <v>42650.91097222222</v>
      </c>
    </row>
    <row r="4021" spans="1:20" ht="48">
      <c r="A4021">
        <v>4019</v>
      </c>
      <c r="B4021" s="1" t="s">
        <v>4015</v>
      </c>
      <c r="C4021" s="1" t="s">
        <v>8124</v>
      </c>
      <c r="D4021" s="4">
        <v>3500</v>
      </c>
      <c r="E4021" s="4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3">
        <f t="shared" si="372"/>
        <v>8.2857142857142851E-3</v>
      </c>
      <c r="P4021" s="5">
        <f t="shared" si="373"/>
        <v>7.25</v>
      </c>
      <c r="Q4021" s="3" t="str">
        <f t="shared" si="374"/>
        <v>theater</v>
      </c>
      <c r="R4021" t="str">
        <f t="shared" si="375"/>
        <v>plays</v>
      </c>
      <c r="S4021" s="13">
        <f t="shared" si="376"/>
        <v>42417.675879629634</v>
      </c>
      <c r="T4021" s="13">
        <f t="shared" si="377"/>
        <v>42475.686111111107</v>
      </c>
    </row>
    <row r="4022" spans="1:20" ht="48">
      <c r="A4022">
        <v>4020</v>
      </c>
      <c r="B4022" s="1" t="s">
        <v>4016</v>
      </c>
      <c r="C4022" s="1" t="s">
        <v>8125</v>
      </c>
      <c r="D4022" s="4">
        <v>600</v>
      </c>
      <c r="E4022" s="4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3">
        <f t="shared" si="372"/>
        <v>0.16666666666666666</v>
      </c>
      <c r="P4022" s="5">
        <f t="shared" si="373"/>
        <v>33.333333333333336</v>
      </c>
      <c r="Q4022" s="3" t="str">
        <f t="shared" si="374"/>
        <v>theater</v>
      </c>
      <c r="R4022" t="str">
        <f t="shared" si="375"/>
        <v>plays</v>
      </c>
      <c r="S4022" s="13">
        <f t="shared" si="376"/>
        <v>42057.190960648149</v>
      </c>
      <c r="T4022" s="13">
        <f t="shared" si="377"/>
        <v>42087.149293981478</v>
      </c>
    </row>
    <row r="4023" spans="1:20" ht="48">
      <c r="A4023">
        <v>4021</v>
      </c>
      <c r="B4023" s="1" t="s">
        <v>4017</v>
      </c>
      <c r="C4023" s="1" t="s">
        <v>8126</v>
      </c>
      <c r="D4023" s="4">
        <v>15000</v>
      </c>
      <c r="E4023" s="4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3">
        <f t="shared" si="372"/>
        <v>8.3333333333333332E-3</v>
      </c>
      <c r="P4023" s="5">
        <f t="shared" si="373"/>
        <v>62.5</v>
      </c>
      <c r="Q4023" s="3" t="str">
        <f t="shared" si="374"/>
        <v>theater</v>
      </c>
      <c r="R4023" t="str">
        <f t="shared" si="375"/>
        <v>plays</v>
      </c>
      <c r="S4023" s="13">
        <f t="shared" si="376"/>
        <v>41878.911550925928</v>
      </c>
      <c r="T4023" s="13">
        <f t="shared" si="377"/>
        <v>41938.911550925928</v>
      </c>
    </row>
    <row r="4024" spans="1:20" ht="32">
      <c r="A4024">
        <v>4022</v>
      </c>
      <c r="B4024" s="1" t="s">
        <v>4018</v>
      </c>
      <c r="C4024" s="1" t="s">
        <v>8127</v>
      </c>
      <c r="D4024" s="4">
        <v>18000</v>
      </c>
      <c r="E4024" s="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3">
        <f t="shared" si="372"/>
        <v>0.69561111111111107</v>
      </c>
      <c r="P4024" s="5">
        <f t="shared" si="373"/>
        <v>63.558375634517766</v>
      </c>
      <c r="Q4024" s="3" t="str">
        <f t="shared" si="374"/>
        <v>theater</v>
      </c>
      <c r="R4024" t="str">
        <f t="shared" si="375"/>
        <v>plays</v>
      </c>
      <c r="S4024" s="13">
        <f t="shared" si="376"/>
        <v>41990.584108796291</v>
      </c>
      <c r="T4024" s="13">
        <f t="shared" si="377"/>
        <v>42036.120833333334</v>
      </c>
    </row>
    <row r="4025" spans="1:20" ht="48">
      <c r="A4025">
        <v>4023</v>
      </c>
      <c r="B4025" s="1" t="s">
        <v>4019</v>
      </c>
      <c r="C4025" s="1" t="s">
        <v>8128</v>
      </c>
      <c r="D4025" s="4">
        <v>7000</v>
      </c>
      <c r="E4025" s="4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3">
        <f t="shared" si="372"/>
        <v>0</v>
      </c>
      <c r="P4025" s="5" t="e">
        <f t="shared" si="373"/>
        <v>#DIV/0!</v>
      </c>
      <c r="Q4025" s="3" t="str">
        <f t="shared" si="374"/>
        <v>theater</v>
      </c>
      <c r="R4025" t="str">
        <f t="shared" si="375"/>
        <v>plays</v>
      </c>
      <c r="S4025" s="13">
        <f t="shared" si="376"/>
        <v>42408.999571759254</v>
      </c>
      <c r="T4025" s="13">
        <f t="shared" si="377"/>
        <v>42453.957905092597</v>
      </c>
    </row>
    <row r="4026" spans="1:20" ht="48">
      <c r="A4026">
        <v>4024</v>
      </c>
      <c r="B4026" s="1" t="s">
        <v>4020</v>
      </c>
      <c r="C4026" s="1" t="s">
        <v>8129</v>
      </c>
      <c r="D4026" s="4">
        <v>800</v>
      </c>
      <c r="E4026" s="4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3">
        <f t="shared" si="372"/>
        <v>1.2500000000000001E-2</v>
      </c>
      <c r="P4026" s="5">
        <f t="shared" si="373"/>
        <v>10</v>
      </c>
      <c r="Q4026" s="3" t="str">
        <f t="shared" si="374"/>
        <v>theater</v>
      </c>
      <c r="R4026" t="str">
        <f t="shared" si="375"/>
        <v>plays</v>
      </c>
      <c r="S4026" s="13">
        <f t="shared" si="376"/>
        <v>42217.670104166667</v>
      </c>
      <c r="T4026" s="13">
        <f t="shared" si="377"/>
        <v>42247.670104166667</v>
      </c>
    </row>
    <row r="4027" spans="1:20" ht="48">
      <c r="A4027">
        <v>4025</v>
      </c>
      <c r="B4027" s="1" t="s">
        <v>4021</v>
      </c>
      <c r="C4027" s="1" t="s">
        <v>8130</v>
      </c>
      <c r="D4027" s="4">
        <v>5000</v>
      </c>
      <c r="E4027" s="4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3">
        <f t="shared" si="372"/>
        <v>0.05</v>
      </c>
      <c r="P4027" s="5">
        <f t="shared" si="373"/>
        <v>62.5</v>
      </c>
      <c r="Q4027" s="3" t="str">
        <f t="shared" si="374"/>
        <v>theater</v>
      </c>
      <c r="R4027" t="str">
        <f t="shared" si="375"/>
        <v>plays</v>
      </c>
      <c r="S4027" s="13">
        <f t="shared" si="376"/>
        <v>42151.237685185188</v>
      </c>
      <c r="T4027" s="13">
        <f t="shared" si="377"/>
        <v>42211.237685185188</v>
      </c>
    </row>
    <row r="4028" spans="1:20" ht="48">
      <c r="A4028">
        <v>4026</v>
      </c>
      <c r="B4028" s="1" t="s">
        <v>4022</v>
      </c>
      <c r="C4028" s="1" t="s">
        <v>8131</v>
      </c>
      <c r="D4028" s="4">
        <v>4000</v>
      </c>
      <c r="E4028" s="4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3">
        <f t="shared" si="372"/>
        <v>0</v>
      </c>
      <c r="P4028" s="5" t="e">
        <f t="shared" si="373"/>
        <v>#DIV/0!</v>
      </c>
      <c r="Q4028" s="3" t="str">
        <f t="shared" si="374"/>
        <v>theater</v>
      </c>
      <c r="R4028" t="str">
        <f t="shared" si="375"/>
        <v>plays</v>
      </c>
      <c r="S4028" s="13">
        <f t="shared" si="376"/>
        <v>42282.655543981484</v>
      </c>
      <c r="T4028" s="13">
        <f t="shared" si="377"/>
        <v>42342.697210648148</v>
      </c>
    </row>
    <row r="4029" spans="1:20" ht="48">
      <c r="A4029">
        <v>4027</v>
      </c>
      <c r="B4029" s="1" t="s">
        <v>4023</v>
      </c>
      <c r="C4029" s="1" t="s">
        <v>8132</v>
      </c>
      <c r="D4029" s="4">
        <v>3000</v>
      </c>
      <c r="E4029" s="4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3">
        <f t="shared" si="372"/>
        <v>7.166666666666667E-2</v>
      </c>
      <c r="P4029" s="5">
        <f t="shared" si="373"/>
        <v>30.714285714285715</v>
      </c>
      <c r="Q4029" s="3" t="str">
        <f t="shared" si="374"/>
        <v>theater</v>
      </c>
      <c r="R4029" t="str">
        <f t="shared" si="375"/>
        <v>plays</v>
      </c>
      <c r="S4029" s="13">
        <f t="shared" si="376"/>
        <v>42768.97084490741</v>
      </c>
      <c r="T4029" s="13">
        <f t="shared" si="377"/>
        <v>42789.041666666672</v>
      </c>
    </row>
    <row r="4030" spans="1:20" ht="48">
      <c r="A4030">
        <v>4028</v>
      </c>
      <c r="B4030" s="1" t="s">
        <v>4024</v>
      </c>
      <c r="C4030" s="1" t="s">
        <v>8133</v>
      </c>
      <c r="D4030" s="4">
        <v>2000</v>
      </c>
      <c r="E4030" s="4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3">
        <f t="shared" si="372"/>
        <v>0.28050000000000003</v>
      </c>
      <c r="P4030" s="5">
        <f t="shared" si="373"/>
        <v>51</v>
      </c>
      <c r="Q4030" s="3" t="str">
        <f t="shared" si="374"/>
        <v>theater</v>
      </c>
      <c r="R4030" t="str">
        <f t="shared" si="375"/>
        <v>plays</v>
      </c>
      <c r="S4030" s="13">
        <f t="shared" si="376"/>
        <v>41765.938657407409</v>
      </c>
      <c r="T4030" s="13">
        <f t="shared" si="377"/>
        <v>41795.938657407409</v>
      </c>
    </row>
    <row r="4031" spans="1:20" ht="48">
      <c r="A4031">
        <v>4029</v>
      </c>
      <c r="B4031" s="1" t="s">
        <v>4025</v>
      </c>
      <c r="C4031" s="1" t="s">
        <v>8134</v>
      </c>
      <c r="D4031" s="4">
        <v>20000</v>
      </c>
      <c r="E4031" s="4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3">
        <f t="shared" si="372"/>
        <v>0</v>
      </c>
      <c r="P4031" s="5" t="e">
        <f t="shared" si="373"/>
        <v>#DIV/0!</v>
      </c>
      <c r="Q4031" s="3" t="str">
        <f t="shared" si="374"/>
        <v>theater</v>
      </c>
      <c r="R4031" t="str">
        <f t="shared" si="375"/>
        <v>plays</v>
      </c>
      <c r="S4031" s="13">
        <f t="shared" si="376"/>
        <v>42322.025115740747</v>
      </c>
      <c r="T4031" s="13">
        <f t="shared" si="377"/>
        <v>42352.025115740747</v>
      </c>
    </row>
    <row r="4032" spans="1:20" ht="48">
      <c r="A4032">
        <v>4030</v>
      </c>
      <c r="B4032" s="1" t="s">
        <v>4026</v>
      </c>
      <c r="C4032" s="1" t="s">
        <v>8135</v>
      </c>
      <c r="D4032" s="4">
        <v>2500</v>
      </c>
      <c r="E4032" s="4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3">
        <f t="shared" si="372"/>
        <v>0.16</v>
      </c>
      <c r="P4032" s="5">
        <f t="shared" si="373"/>
        <v>66.666666666666671</v>
      </c>
      <c r="Q4032" s="3" t="str">
        <f t="shared" si="374"/>
        <v>theater</v>
      </c>
      <c r="R4032" t="str">
        <f t="shared" si="375"/>
        <v>plays</v>
      </c>
      <c r="S4032" s="13">
        <f t="shared" si="376"/>
        <v>42374.655081018514</v>
      </c>
      <c r="T4032" s="13">
        <f t="shared" si="377"/>
        <v>42403.784027777772</v>
      </c>
    </row>
    <row r="4033" spans="1:20" ht="48">
      <c r="A4033">
        <v>4031</v>
      </c>
      <c r="B4033" s="1" t="s">
        <v>4027</v>
      </c>
      <c r="C4033" s="1" t="s">
        <v>8136</v>
      </c>
      <c r="D4033" s="4">
        <v>5000</v>
      </c>
      <c r="E4033" s="4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3">
        <f t="shared" si="372"/>
        <v>0</v>
      </c>
      <c r="P4033" s="5" t="e">
        <f t="shared" si="373"/>
        <v>#DIV/0!</v>
      </c>
      <c r="Q4033" s="3" t="str">
        <f t="shared" si="374"/>
        <v>theater</v>
      </c>
      <c r="R4033" t="str">
        <f t="shared" si="375"/>
        <v>plays</v>
      </c>
      <c r="S4033" s="13">
        <f t="shared" si="376"/>
        <v>41941.585231481484</v>
      </c>
      <c r="T4033" s="13">
        <f t="shared" si="377"/>
        <v>41991.626898148148</v>
      </c>
    </row>
    <row r="4034" spans="1:20" ht="48">
      <c r="A4034">
        <v>4032</v>
      </c>
      <c r="B4034" s="1" t="s">
        <v>4028</v>
      </c>
      <c r="C4034" s="1" t="s">
        <v>8137</v>
      </c>
      <c r="D4034" s="4">
        <v>6048</v>
      </c>
      <c r="E4034" s="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3">
        <f t="shared" si="372"/>
        <v>6.8287037037037035E-2</v>
      </c>
      <c r="P4034" s="5">
        <f t="shared" si="373"/>
        <v>59</v>
      </c>
      <c r="Q4034" s="3" t="str">
        <f t="shared" si="374"/>
        <v>theater</v>
      </c>
      <c r="R4034" t="str">
        <f t="shared" si="375"/>
        <v>plays</v>
      </c>
      <c r="S4034" s="13">
        <f t="shared" si="376"/>
        <v>42293.809212962966</v>
      </c>
      <c r="T4034" s="13">
        <f t="shared" si="377"/>
        <v>42353.85087962963</v>
      </c>
    </row>
    <row r="4035" spans="1:20" ht="48">
      <c r="A4035">
        <v>4033</v>
      </c>
      <c r="B4035" s="1" t="s">
        <v>4029</v>
      </c>
      <c r="C4035" s="1" t="s">
        <v>8138</v>
      </c>
      <c r="D4035" s="4">
        <v>23900</v>
      </c>
      <c r="E4035" s="4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3">
        <f t="shared" ref="O4035:O4098" si="378">E4035/D4035</f>
        <v>0.25698702928870293</v>
      </c>
      <c r="P4035" s="5">
        <f t="shared" ref="P4035:P4098" si="379">E4035/L4035</f>
        <v>65.340319148936175</v>
      </c>
      <c r="Q4035" s="3" t="str">
        <f t="shared" ref="Q4035:Q4098" si="380">LEFT(N4035,SEARCH("/",N4035)-1)</f>
        <v>theater</v>
      </c>
      <c r="R4035" t="str">
        <f t="shared" ref="R4035:R4098" si="381">RIGHT(N4035,LEN(N4035)-SEARCH("/",N4035))</f>
        <v>plays</v>
      </c>
      <c r="S4035" s="13">
        <f t="shared" ref="S4035:S4098" si="382">(((J4035/60)/60)/24)+DATE(1970,1,1)</f>
        <v>42614.268796296295</v>
      </c>
      <c r="T4035" s="13">
        <f t="shared" ref="T4035:T4098" si="383">(((I4035/60)/60)/24)+DATE(1970,1,1)</f>
        <v>42645.375</v>
      </c>
    </row>
    <row r="4036" spans="1:20" ht="48">
      <c r="A4036">
        <v>4034</v>
      </c>
      <c r="B4036" s="1" t="s">
        <v>4030</v>
      </c>
      <c r="C4036" s="1" t="s">
        <v>8139</v>
      </c>
      <c r="D4036" s="4">
        <v>13500</v>
      </c>
      <c r="E4036" s="4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3">
        <f t="shared" si="378"/>
        <v>1.4814814814814815E-2</v>
      </c>
      <c r="P4036" s="5">
        <f t="shared" si="379"/>
        <v>100</v>
      </c>
      <c r="Q4036" s="3" t="str">
        <f t="shared" si="380"/>
        <v>theater</v>
      </c>
      <c r="R4036" t="str">
        <f t="shared" si="381"/>
        <v>plays</v>
      </c>
      <c r="S4036" s="13">
        <f t="shared" si="382"/>
        <v>42067.947337962964</v>
      </c>
      <c r="T4036" s="13">
        <f t="shared" si="383"/>
        <v>42097.905671296292</v>
      </c>
    </row>
    <row r="4037" spans="1:20" ht="32">
      <c r="A4037">
        <v>4035</v>
      </c>
      <c r="B4037" s="1" t="s">
        <v>4031</v>
      </c>
      <c r="C4037" s="1" t="s">
        <v>8140</v>
      </c>
      <c r="D4037" s="4">
        <v>10000</v>
      </c>
      <c r="E4037" s="4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3">
        <f t="shared" si="378"/>
        <v>0.36849999999999999</v>
      </c>
      <c r="P4037" s="5">
        <f t="shared" si="379"/>
        <v>147.4</v>
      </c>
      <c r="Q4037" s="3" t="str">
        <f t="shared" si="380"/>
        <v>theater</v>
      </c>
      <c r="R4037" t="str">
        <f t="shared" si="381"/>
        <v>plays</v>
      </c>
      <c r="S4037" s="13">
        <f t="shared" si="382"/>
        <v>41903.882951388885</v>
      </c>
      <c r="T4037" s="13">
        <f t="shared" si="383"/>
        <v>41933.882951388885</v>
      </c>
    </row>
    <row r="4038" spans="1:20" ht="48">
      <c r="A4038">
        <v>4036</v>
      </c>
      <c r="B4038" s="1" t="s">
        <v>4032</v>
      </c>
      <c r="C4038" s="1" t="s">
        <v>7438</v>
      </c>
      <c r="D4038" s="4">
        <v>6000</v>
      </c>
      <c r="E4038" s="4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3">
        <f t="shared" si="378"/>
        <v>0.47049999999999997</v>
      </c>
      <c r="P4038" s="5">
        <f t="shared" si="379"/>
        <v>166.05882352941177</v>
      </c>
      <c r="Q4038" s="3" t="str">
        <f t="shared" si="380"/>
        <v>theater</v>
      </c>
      <c r="R4038" t="str">
        <f t="shared" si="381"/>
        <v>plays</v>
      </c>
      <c r="S4038" s="13">
        <f t="shared" si="382"/>
        <v>41804.937083333331</v>
      </c>
      <c r="T4038" s="13">
        <f t="shared" si="383"/>
        <v>41821.9375</v>
      </c>
    </row>
    <row r="4039" spans="1:20" ht="48">
      <c r="A4039">
        <v>4037</v>
      </c>
      <c r="B4039" s="1" t="s">
        <v>4033</v>
      </c>
      <c r="C4039" s="1" t="s">
        <v>8141</v>
      </c>
      <c r="D4039" s="4">
        <v>700</v>
      </c>
      <c r="E4039" s="4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3">
        <f t="shared" si="378"/>
        <v>0.11428571428571428</v>
      </c>
      <c r="P4039" s="5">
        <f t="shared" si="379"/>
        <v>40</v>
      </c>
      <c r="Q4039" s="3" t="str">
        <f t="shared" si="380"/>
        <v>theater</v>
      </c>
      <c r="R4039" t="str">
        <f t="shared" si="381"/>
        <v>plays</v>
      </c>
      <c r="S4039" s="13">
        <f t="shared" si="382"/>
        <v>42497.070775462969</v>
      </c>
      <c r="T4039" s="13">
        <f t="shared" si="383"/>
        <v>42514.600694444445</v>
      </c>
    </row>
    <row r="4040" spans="1:20" ht="48">
      <c r="A4040">
        <v>4038</v>
      </c>
      <c r="B4040" s="1" t="s">
        <v>4034</v>
      </c>
      <c r="C4040" s="1" t="s">
        <v>8142</v>
      </c>
      <c r="D4040" s="4">
        <v>2500</v>
      </c>
      <c r="E4040" s="4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3">
        <f t="shared" si="378"/>
        <v>0.12039999999999999</v>
      </c>
      <c r="P4040" s="5">
        <f t="shared" si="379"/>
        <v>75.25</v>
      </c>
      <c r="Q4040" s="3" t="str">
        <f t="shared" si="380"/>
        <v>theater</v>
      </c>
      <c r="R4040" t="str">
        <f t="shared" si="381"/>
        <v>plays</v>
      </c>
      <c r="S4040" s="13">
        <f t="shared" si="382"/>
        <v>41869.798726851855</v>
      </c>
      <c r="T4040" s="13">
        <f t="shared" si="383"/>
        <v>41929.798726851855</v>
      </c>
    </row>
    <row r="4041" spans="1:20" ht="32">
      <c r="A4041">
        <v>4039</v>
      </c>
      <c r="B4041" s="1" t="s">
        <v>4035</v>
      </c>
      <c r="C4041" s="1" t="s">
        <v>8143</v>
      </c>
      <c r="D4041" s="4">
        <v>500</v>
      </c>
      <c r="E4041" s="4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3">
        <f t="shared" si="378"/>
        <v>0.6</v>
      </c>
      <c r="P4041" s="5">
        <f t="shared" si="379"/>
        <v>60</v>
      </c>
      <c r="Q4041" s="3" t="str">
        <f t="shared" si="380"/>
        <v>theater</v>
      </c>
      <c r="R4041" t="str">
        <f t="shared" si="381"/>
        <v>plays</v>
      </c>
      <c r="S4041" s="13">
        <f t="shared" si="382"/>
        <v>42305.670914351853</v>
      </c>
      <c r="T4041" s="13">
        <f t="shared" si="383"/>
        <v>42339.249305555553</v>
      </c>
    </row>
    <row r="4042" spans="1:20" ht="48">
      <c r="A4042">
        <v>4040</v>
      </c>
      <c r="B4042" s="1" t="s">
        <v>4036</v>
      </c>
      <c r="C4042" s="1" t="s">
        <v>8144</v>
      </c>
      <c r="D4042" s="4">
        <v>8000</v>
      </c>
      <c r="E4042" s="4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3">
        <f t="shared" si="378"/>
        <v>0.3125</v>
      </c>
      <c r="P4042" s="5">
        <f t="shared" si="379"/>
        <v>1250</v>
      </c>
      <c r="Q4042" s="3" t="str">
        <f t="shared" si="380"/>
        <v>theater</v>
      </c>
      <c r="R4042" t="str">
        <f t="shared" si="381"/>
        <v>plays</v>
      </c>
      <c r="S4042" s="13">
        <f t="shared" si="382"/>
        <v>42144.231527777782</v>
      </c>
      <c r="T4042" s="13">
        <f t="shared" si="383"/>
        <v>42203.125</v>
      </c>
    </row>
    <row r="4043" spans="1:20" ht="32">
      <c r="A4043">
        <v>4041</v>
      </c>
      <c r="B4043" s="1" t="s">
        <v>4037</v>
      </c>
      <c r="C4043" s="1" t="s">
        <v>8145</v>
      </c>
      <c r="D4043" s="4">
        <v>5000</v>
      </c>
      <c r="E4043" s="4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3">
        <f t="shared" si="378"/>
        <v>4.1999999999999997E-3</v>
      </c>
      <c r="P4043" s="5">
        <f t="shared" si="379"/>
        <v>10.5</v>
      </c>
      <c r="Q4043" s="3" t="str">
        <f t="shared" si="380"/>
        <v>theater</v>
      </c>
      <c r="R4043" t="str">
        <f t="shared" si="381"/>
        <v>plays</v>
      </c>
      <c r="S4043" s="13">
        <f t="shared" si="382"/>
        <v>42559.474004629628</v>
      </c>
      <c r="T4043" s="13">
        <f t="shared" si="383"/>
        <v>42619.474004629628</v>
      </c>
    </row>
    <row r="4044" spans="1:20" ht="48">
      <c r="A4044">
        <v>4042</v>
      </c>
      <c r="B4044" s="1" t="s">
        <v>4038</v>
      </c>
      <c r="C4044" s="1" t="s">
        <v>8146</v>
      </c>
      <c r="D4044" s="4">
        <v>10000</v>
      </c>
      <c r="E4044" s="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3">
        <f t="shared" si="378"/>
        <v>2.0999999999999999E-3</v>
      </c>
      <c r="P4044" s="5">
        <f t="shared" si="379"/>
        <v>7</v>
      </c>
      <c r="Q4044" s="3" t="str">
        <f t="shared" si="380"/>
        <v>theater</v>
      </c>
      <c r="R4044" t="str">
        <f t="shared" si="381"/>
        <v>plays</v>
      </c>
      <c r="S4044" s="13">
        <f t="shared" si="382"/>
        <v>41995.084074074075</v>
      </c>
      <c r="T4044" s="13">
        <f t="shared" si="383"/>
        <v>42024.802777777775</v>
      </c>
    </row>
    <row r="4045" spans="1:20" ht="48">
      <c r="A4045">
        <v>4043</v>
      </c>
      <c r="B4045" s="1" t="s">
        <v>4039</v>
      </c>
      <c r="C4045" s="1" t="s">
        <v>8147</v>
      </c>
      <c r="D4045" s="4">
        <v>300</v>
      </c>
      <c r="E4045" s="4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3">
        <f t="shared" si="378"/>
        <v>0</v>
      </c>
      <c r="P4045" s="5" t="e">
        <f t="shared" si="379"/>
        <v>#DIV/0!</v>
      </c>
      <c r="Q4045" s="3" t="str">
        <f t="shared" si="380"/>
        <v>theater</v>
      </c>
      <c r="R4045" t="str">
        <f t="shared" si="381"/>
        <v>plays</v>
      </c>
      <c r="S4045" s="13">
        <f t="shared" si="382"/>
        <v>41948.957465277781</v>
      </c>
      <c r="T4045" s="13">
        <f t="shared" si="383"/>
        <v>41963.957465277781</v>
      </c>
    </row>
    <row r="4046" spans="1:20" ht="48">
      <c r="A4046">
        <v>4044</v>
      </c>
      <c r="B4046" s="1" t="s">
        <v>4040</v>
      </c>
      <c r="C4046" s="1" t="s">
        <v>8148</v>
      </c>
      <c r="D4046" s="4">
        <v>600</v>
      </c>
      <c r="E4046" s="4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3">
        <f t="shared" si="378"/>
        <v>0.375</v>
      </c>
      <c r="P4046" s="5">
        <f t="shared" si="379"/>
        <v>56.25</v>
      </c>
      <c r="Q4046" s="3" t="str">
        <f t="shared" si="380"/>
        <v>theater</v>
      </c>
      <c r="R4046" t="str">
        <f t="shared" si="381"/>
        <v>plays</v>
      </c>
      <c r="S4046" s="13">
        <f t="shared" si="382"/>
        <v>42074.219699074078</v>
      </c>
      <c r="T4046" s="13">
        <f t="shared" si="383"/>
        <v>42104.208333333328</v>
      </c>
    </row>
    <row r="4047" spans="1:20" ht="48">
      <c r="A4047">
        <v>4045</v>
      </c>
      <c r="B4047" s="1" t="s">
        <v>4041</v>
      </c>
      <c r="C4047" s="1" t="s">
        <v>8149</v>
      </c>
      <c r="D4047" s="4">
        <v>5000</v>
      </c>
      <c r="E4047" s="4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3">
        <f t="shared" si="378"/>
        <v>2.0000000000000001E-4</v>
      </c>
      <c r="P4047" s="5">
        <f t="shared" si="379"/>
        <v>1</v>
      </c>
      <c r="Q4047" s="3" t="str">
        <f t="shared" si="380"/>
        <v>theater</v>
      </c>
      <c r="R4047" t="str">
        <f t="shared" si="381"/>
        <v>plays</v>
      </c>
      <c r="S4047" s="13">
        <f t="shared" si="382"/>
        <v>41842.201261574075</v>
      </c>
      <c r="T4047" s="13">
        <f t="shared" si="383"/>
        <v>41872.201261574075</v>
      </c>
    </row>
    <row r="4048" spans="1:20" ht="48">
      <c r="A4048">
        <v>4046</v>
      </c>
      <c r="B4048" s="1" t="s">
        <v>4042</v>
      </c>
      <c r="C4048" s="1" t="s">
        <v>8150</v>
      </c>
      <c r="D4048" s="4">
        <v>5600</v>
      </c>
      <c r="E4048" s="4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3">
        <f t="shared" si="378"/>
        <v>8.2142857142857142E-2</v>
      </c>
      <c r="P4048" s="5">
        <f t="shared" si="379"/>
        <v>38.333333333333336</v>
      </c>
      <c r="Q4048" s="3" t="str">
        <f t="shared" si="380"/>
        <v>theater</v>
      </c>
      <c r="R4048" t="str">
        <f t="shared" si="381"/>
        <v>plays</v>
      </c>
      <c r="S4048" s="13">
        <f t="shared" si="382"/>
        <v>41904.650578703702</v>
      </c>
      <c r="T4048" s="13">
        <f t="shared" si="383"/>
        <v>41934.650578703702</v>
      </c>
    </row>
    <row r="4049" spans="1:20" ht="48">
      <c r="A4049">
        <v>4047</v>
      </c>
      <c r="B4049" s="1" t="s">
        <v>4043</v>
      </c>
      <c r="C4049" s="1" t="s">
        <v>8151</v>
      </c>
      <c r="D4049" s="4">
        <v>5000</v>
      </c>
      <c r="E4049" s="4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3">
        <f t="shared" si="378"/>
        <v>2.1999999999999999E-2</v>
      </c>
      <c r="P4049" s="5">
        <f t="shared" si="379"/>
        <v>27.5</v>
      </c>
      <c r="Q4049" s="3" t="str">
        <f t="shared" si="380"/>
        <v>theater</v>
      </c>
      <c r="R4049" t="str">
        <f t="shared" si="381"/>
        <v>plays</v>
      </c>
      <c r="S4049" s="13">
        <f t="shared" si="382"/>
        <v>41991.022488425922</v>
      </c>
      <c r="T4049" s="13">
        <f t="shared" si="383"/>
        <v>42015.041666666672</v>
      </c>
    </row>
    <row r="4050" spans="1:20" ht="48">
      <c r="A4050">
        <v>4048</v>
      </c>
      <c r="B4050" s="1" t="s">
        <v>4044</v>
      </c>
      <c r="C4050" s="1" t="s">
        <v>8152</v>
      </c>
      <c r="D4050" s="4">
        <v>17000</v>
      </c>
      <c r="E4050" s="4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3">
        <f t="shared" si="378"/>
        <v>0.17652941176470588</v>
      </c>
      <c r="P4050" s="5">
        <f t="shared" si="379"/>
        <v>32.978021978021978</v>
      </c>
      <c r="Q4050" s="3" t="str">
        <f t="shared" si="380"/>
        <v>theater</v>
      </c>
      <c r="R4050" t="str">
        <f t="shared" si="381"/>
        <v>plays</v>
      </c>
      <c r="S4050" s="13">
        <f t="shared" si="382"/>
        <v>42436.509108796294</v>
      </c>
      <c r="T4050" s="13">
        <f t="shared" si="383"/>
        <v>42471.467442129629</v>
      </c>
    </row>
    <row r="4051" spans="1:20" ht="48">
      <c r="A4051">
        <v>4049</v>
      </c>
      <c r="B4051" s="1" t="s">
        <v>4045</v>
      </c>
      <c r="C4051" s="1" t="s">
        <v>8153</v>
      </c>
      <c r="D4051" s="4">
        <v>20000</v>
      </c>
      <c r="E4051" s="4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3">
        <f t="shared" si="378"/>
        <v>8.0000000000000004E-4</v>
      </c>
      <c r="P4051" s="5">
        <f t="shared" si="379"/>
        <v>16</v>
      </c>
      <c r="Q4051" s="3" t="str">
        <f t="shared" si="380"/>
        <v>theater</v>
      </c>
      <c r="R4051" t="str">
        <f t="shared" si="381"/>
        <v>plays</v>
      </c>
      <c r="S4051" s="13">
        <f t="shared" si="382"/>
        <v>42169.958506944444</v>
      </c>
      <c r="T4051" s="13">
        <f t="shared" si="383"/>
        <v>42199.958506944444</v>
      </c>
    </row>
    <row r="4052" spans="1:20" ht="48">
      <c r="A4052">
        <v>4050</v>
      </c>
      <c r="B4052" s="1" t="s">
        <v>4046</v>
      </c>
      <c r="C4052" s="1" t="s">
        <v>8154</v>
      </c>
      <c r="D4052" s="4">
        <v>1500</v>
      </c>
      <c r="E4052" s="4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3">
        <f t="shared" si="378"/>
        <v>6.6666666666666664E-4</v>
      </c>
      <c r="P4052" s="5">
        <f t="shared" si="379"/>
        <v>1</v>
      </c>
      <c r="Q4052" s="3" t="str">
        <f t="shared" si="380"/>
        <v>theater</v>
      </c>
      <c r="R4052" t="str">
        <f t="shared" si="381"/>
        <v>plays</v>
      </c>
      <c r="S4052" s="13">
        <f t="shared" si="382"/>
        <v>41905.636469907404</v>
      </c>
      <c r="T4052" s="13">
        <f t="shared" si="383"/>
        <v>41935.636469907404</v>
      </c>
    </row>
    <row r="4053" spans="1:20" ht="48">
      <c r="A4053">
        <v>4051</v>
      </c>
      <c r="B4053" s="1" t="s">
        <v>4047</v>
      </c>
      <c r="C4053" s="1" t="s">
        <v>8155</v>
      </c>
      <c r="D4053" s="4">
        <v>500</v>
      </c>
      <c r="E4053" s="4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3">
        <f t="shared" si="378"/>
        <v>0</v>
      </c>
      <c r="P4053" s="5" t="e">
        <f t="shared" si="379"/>
        <v>#DIV/0!</v>
      </c>
      <c r="Q4053" s="3" t="str">
        <f t="shared" si="380"/>
        <v>theater</v>
      </c>
      <c r="R4053" t="str">
        <f t="shared" si="381"/>
        <v>plays</v>
      </c>
      <c r="S4053" s="13">
        <f t="shared" si="382"/>
        <v>41761.810150462967</v>
      </c>
      <c r="T4053" s="13">
        <f t="shared" si="383"/>
        <v>41768.286805555559</v>
      </c>
    </row>
    <row r="4054" spans="1:20" ht="64">
      <c r="A4054">
        <v>4052</v>
      </c>
      <c r="B4054" s="1" t="s">
        <v>4048</v>
      </c>
      <c r="C4054" s="1" t="s">
        <v>8156</v>
      </c>
      <c r="D4054" s="4">
        <v>3000</v>
      </c>
      <c r="E4054" s="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3">
        <f t="shared" si="378"/>
        <v>0.37533333333333335</v>
      </c>
      <c r="P4054" s="5">
        <f t="shared" si="379"/>
        <v>86.615384615384613</v>
      </c>
      <c r="Q4054" s="3" t="str">
        <f t="shared" si="380"/>
        <v>theater</v>
      </c>
      <c r="R4054" t="str">
        <f t="shared" si="381"/>
        <v>plays</v>
      </c>
      <c r="S4054" s="13">
        <f t="shared" si="382"/>
        <v>41865.878657407404</v>
      </c>
      <c r="T4054" s="13">
        <f t="shared" si="383"/>
        <v>41925.878657407404</v>
      </c>
    </row>
    <row r="4055" spans="1:20" ht="48">
      <c r="A4055">
        <v>4053</v>
      </c>
      <c r="B4055" s="1" t="s">
        <v>4049</v>
      </c>
      <c r="C4055" s="1" t="s">
        <v>8157</v>
      </c>
      <c r="D4055" s="4">
        <v>500</v>
      </c>
      <c r="E4055" s="4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3">
        <f t="shared" si="378"/>
        <v>0.22</v>
      </c>
      <c r="P4055" s="5">
        <f t="shared" si="379"/>
        <v>55</v>
      </c>
      <c r="Q4055" s="3" t="str">
        <f t="shared" si="380"/>
        <v>theater</v>
      </c>
      <c r="R4055" t="str">
        <f t="shared" si="381"/>
        <v>plays</v>
      </c>
      <c r="S4055" s="13">
        <f t="shared" si="382"/>
        <v>41928.690138888887</v>
      </c>
      <c r="T4055" s="13">
        <f t="shared" si="383"/>
        <v>41958.833333333328</v>
      </c>
    </row>
    <row r="4056" spans="1:20" ht="48">
      <c r="A4056">
        <v>4054</v>
      </c>
      <c r="B4056" s="1" t="s">
        <v>4050</v>
      </c>
      <c r="C4056" s="1" t="s">
        <v>8158</v>
      </c>
      <c r="D4056" s="4">
        <v>8880</v>
      </c>
      <c r="E4056" s="4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3">
        <f t="shared" si="378"/>
        <v>0</v>
      </c>
      <c r="P4056" s="5" t="e">
        <f t="shared" si="379"/>
        <v>#DIV/0!</v>
      </c>
      <c r="Q4056" s="3" t="str">
        <f t="shared" si="380"/>
        <v>theater</v>
      </c>
      <c r="R4056" t="str">
        <f t="shared" si="381"/>
        <v>plays</v>
      </c>
      <c r="S4056" s="13">
        <f t="shared" si="382"/>
        <v>42613.841261574074</v>
      </c>
      <c r="T4056" s="13">
        <f t="shared" si="383"/>
        <v>42644.166666666672</v>
      </c>
    </row>
    <row r="4057" spans="1:20" ht="48">
      <c r="A4057">
        <v>4055</v>
      </c>
      <c r="B4057" s="1" t="s">
        <v>4051</v>
      </c>
      <c r="C4057" s="1" t="s">
        <v>8159</v>
      </c>
      <c r="D4057" s="4">
        <v>5000</v>
      </c>
      <c r="E4057" s="4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3">
        <f t="shared" si="378"/>
        <v>0.1762</v>
      </c>
      <c r="P4057" s="5">
        <f t="shared" si="379"/>
        <v>41.952380952380949</v>
      </c>
      <c r="Q4057" s="3" t="str">
        <f t="shared" si="380"/>
        <v>theater</v>
      </c>
      <c r="R4057" t="str">
        <f t="shared" si="381"/>
        <v>plays</v>
      </c>
      <c r="S4057" s="13">
        <f t="shared" si="382"/>
        <v>41779.648506944446</v>
      </c>
      <c r="T4057" s="13">
        <f t="shared" si="383"/>
        <v>41809.648506944446</v>
      </c>
    </row>
    <row r="4058" spans="1:20" ht="48">
      <c r="A4058">
        <v>4056</v>
      </c>
      <c r="B4058" s="1" t="s">
        <v>4052</v>
      </c>
      <c r="C4058" s="1" t="s">
        <v>8160</v>
      </c>
      <c r="D4058" s="4">
        <v>1500</v>
      </c>
      <c r="E4058" s="4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3">
        <f t="shared" si="378"/>
        <v>0.53</v>
      </c>
      <c r="P4058" s="5">
        <f t="shared" si="379"/>
        <v>88.333333333333329</v>
      </c>
      <c r="Q4058" s="3" t="str">
        <f t="shared" si="380"/>
        <v>theater</v>
      </c>
      <c r="R4058" t="str">
        <f t="shared" si="381"/>
        <v>plays</v>
      </c>
      <c r="S4058" s="13">
        <f t="shared" si="382"/>
        <v>42534.933321759265</v>
      </c>
      <c r="T4058" s="13">
        <f t="shared" si="383"/>
        <v>42554.832638888889</v>
      </c>
    </row>
    <row r="4059" spans="1:20" ht="48">
      <c r="A4059">
        <v>4057</v>
      </c>
      <c r="B4059" s="1" t="s">
        <v>4053</v>
      </c>
      <c r="C4059" s="1" t="s">
        <v>8161</v>
      </c>
      <c r="D4059" s="4">
        <v>3500</v>
      </c>
      <c r="E4059" s="4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3">
        <f t="shared" si="378"/>
        <v>0.22142857142857142</v>
      </c>
      <c r="P4059" s="5">
        <f t="shared" si="379"/>
        <v>129.16666666666666</v>
      </c>
      <c r="Q4059" s="3" t="str">
        <f t="shared" si="380"/>
        <v>theater</v>
      </c>
      <c r="R4059" t="str">
        <f t="shared" si="381"/>
        <v>plays</v>
      </c>
      <c r="S4059" s="13">
        <f t="shared" si="382"/>
        <v>42310.968518518523</v>
      </c>
      <c r="T4059" s="13">
        <f t="shared" si="383"/>
        <v>42333.958333333328</v>
      </c>
    </row>
    <row r="4060" spans="1:20" ht="48">
      <c r="A4060">
        <v>4058</v>
      </c>
      <c r="B4060" s="1" t="s">
        <v>4054</v>
      </c>
      <c r="C4060" s="1" t="s">
        <v>8162</v>
      </c>
      <c r="D4060" s="4">
        <v>3750</v>
      </c>
      <c r="E4060" s="4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3">
        <f t="shared" si="378"/>
        <v>2.5333333333333333E-2</v>
      </c>
      <c r="P4060" s="5">
        <f t="shared" si="379"/>
        <v>23.75</v>
      </c>
      <c r="Q4060" s="3" t="str">
        <f t="shared" si="380"/>
        <v>theater</v>
      </c>
      <c r="R4060" t="str">
        <f t="shared" si="381"/>
        <v>plays</v>
      </c>
      <c r="S4060" s="13">
        <f t="shared" si="382"/>
        <v>42446.060694444444</v>
      </c>
      <c r="T4060" s="13">
        <f t="shared" si="383"/>
        <v>42461.165972222225</v>
      </c>
    </row>
    <row r="4061" spans="1:20" ht="48">
      <c r="A4061">
        <v>4059</v>
      </c>
      <c r="B4061" s="1" t="s">
        <v>4055</v>
      </c>
      <c r="C4061" s="1" t="s">
        <v>8163</v>
      </c>
      <c r="D4061" s="4">
        <v>10000</v>
      </c>
      <c r="E4061" s="4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3">
        <f t="shared" si="378"/>
        <v>2.5000000000000001E-2</v>
      </c>
      <c r="P4061" s="5">
        <f t="shared" si="379"/>
        <v>35.714285714285715</v>
      </c>
      <c r="Q4061" s="3" t="str">
        <f t="shared" si="380"/>
        <v>theater</v>
      </c>
      <c r="R4061" t="str">
        <f t="shared" si="381"/>
        <v>plays</v>
      </c>
      <c r="S4061" s="13">
        <f t="shared" si="382"/>
        <v>41866.640648148146</v>
      </c>
      <c r="T4061" s="13">
        <f t="shared" si="383"/>
        <v>41898.125</v>
      </c>
    </row>
    <row r="4062" spans="1:20" ht="48">
      <c r="A4062">
        <v>4060</v>
      </c>
      <c r="B4062" s="1" t="s">
        <v>4056</v>
      </c>
      <c r="C4062" s="1" t="s">
        <v>8164</v>
      </c>
      <c r="D4062" s="4">
        <v>10000</v>
      </c>
      <c r="E4062" s="4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3">
        <f t="shared" si="378"/>
        <v>2.8500000000000001E-2</v>
      </c>
      <c r="P4062" s="5">
        <f t="shared" si="379"/>
        <v>57</v>
      </c>
      <c r="Q4062" s="3" t="str">
        <f t="shared" si="380"/>
        <v>theater</v>
      </c>
      <c r="R4062" t="str">
        <f t="shared" si="381"/>
        <v>plays</v>
      </c>
      <c r="S4062" s="13">
        <f t="shared" si="382"/>
        <v>41779.695092592592</v>
      </c>
      <c r="T4062" s="13">
        <f t="shared" si="383"/>
        <v>41813.666666666664</v>
      </c>
    </row>
    <row r="4063" spans="1:20" ht="32">
      <c r="A4063">
        <v>4061</v>
      </c>
      <c r="B4063" s="1" t="s">
        <v>4057</v>
      </c>
      <c r="C4063" s="1" t="s">
        <v>8165</v>
      </c>
      <c r="D4063" s="4">
        <v>525</v>
      </c>
      <c r="E4063" s="4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3">
        <f t="shared" si="378"/>
        <v>0</v>
      </c>
      <c r="P4063" s="5" t="e">
        <f t="shared" si="379"/>
        <v>#DIV/0!</v>
      </c>
      <c r="Q4063" s="3" t="str">
        <f t="shared" si="380"/>
        <v>theater</v>
      </c>
      <c r="R4063" t="str">
        <f t="shared" si="381"/>
        <v>plays</v>
      </c>
      <c r="S4063" s="13">
        <f t="shared" si="382"/>
        <v>42421.141469907408</v>
      </c>
      <c r="T4063" s="13">
        <f t="shared" si="383"/>
        <v>42481.099803240737</v>
      </c>
    </row>
    <row r="4064" spans="1:20" ht="48">
      <c r="A4064">
        <v>4062</v>
      </c>
      <c r="B4064" s="1" t="s">
        <v>4058</v>
      </c>
      <c r="C4064" s="1" t="s">
        <v>8166</v>
      </c>
      <c r="D4064" s="4">
        <v>20000</v>
      </c>
      <c r="E4064" s="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3">
        <f t="shared" si="378"/>
        <v>2.4500000000000001E-2</v>
      </c>
      <c r="P4064" s="5">
        <f t="shared" si="379"/>
        <v>163.33333333333334</v>
      </c>
      <c r="Q4064" s="3" t="str">
        <f t="shared" si="380"/>
        <v>theater</v>
      </c>
      <c r="R4064" t="str">
        <f t="shared" si="381"/>
        <v>plays</v>
      </c>
      <c r="S4064" s="13">
        <f t="shared" si="382"/>
        <v>42523.739212962959</v>
      </c>
      <c r="T4064" s="13">
        <f t="shared" si="383"/>
        <v>42553.739212962959</v>
      </c>
    </row>
    <row r="4065" spans="1:20" ht="48">
      <c r="A4065">
        <v>4063</v>
      </c>
      <c r="B4065" s="1" t="s">
        <v>4059</v>
      </c>
      <c r="C4065" s="1" t="s">
        <v>8167</v>
      </c>
      <c r="D4065" s="4">
        <v>9500</v>
      </c>
      <c r="E4065" s="4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3">
        <f t="shared" si="378"/>
        <v>1.4210526315789474E-2</v>
      </c>
      <c r="P4065" s="5">
        <f t="shared" si="379"/>
        <v>15</v>
      </c>
      <c r="Q4065" s="3" t="str">
        <f t="shared" si="380"/>
        <v>theater</v>
      </c>
      <c r="R4065" t="str">
        <f t="shared" si="381"/>
        <v>plays</v>
      </c>
      <c r="S4065" s="13">
        <f t="shared" si="382"/>
        <v>41787.681527777779</v>
      </c>
      <c r="T4065" s="13">
        <f t="shared" si="383"/>
        <v>41817.681527777779</v>
      </c>
    </row>
    <row r="4066" spans="1:20" ht="48">
      <c r="A4066">
        <v>4064</v>
      </c>
      <c r="B4066" s="1" t="s">
        <v>4060</v>
      </c>
      <c r="C4066" s="1" t="s">
        <v>8168</v>
      </c>
      <c r="D4066" s="4">
        <v>2000</v>
      </c>
      <c r="E4066" s="4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3">
        <f t="shared" si="378"/>
        <v>0.1925</v>
      </c>
      <c r="P4066" s="5">
        <f t="shared" si="379"/>
        <v>64.166666666666671</v>
      </c>
      <c r="Q4066" s="3" t="str">
        <f t="shared" si="380"/>
        <v>theater</v>
      </c>
      <c r="R4066" t="str">
        <f t="shared" si="381"/>
        <v>plays</v>
      </c>
      <c r="S4066" s="13">
        <f t="shared" si="382"/>
        <v>42093.588263888887</v>
      </c>
      <c r="T4066" s="13">
        <f t="shared" si="383"/>
        <v>42123.588263888887</v>
      </c>
    </row>
    <row r="4067" spans="1:20" ht="32">
      <c r="A4067">
        <v>4065</v>
      </c>
      <c r="B4067" s="1" t="s">
        <v>4061</v>
      </c>
      <c r="C4067" s="1" t="s">
        <v>8169</v>
      </c>
      <c r="D4067" s="4">
        <v>4000</v>
      </c>
      <c r="E4067" s="4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3">
        <f t="shared" si="378"/>
        <v>6.7499999999999999E-3</v>
      </c>
      <c r="P4067" s="5">
        <f t="shared" si="379"/>
        <v>6.75</v>
      </c>
      <c r="Q4067" s="3" t="str">
        <f t="shared" si="380"/>
        <v>theater</v>
      </c>
      <c r="R4067" t="str">
        <f t="shared" si="381"/>
        <v>plays</v>
      </c>
      <c r="S4067" s="13">
        <f t="shared" si="382"/>
        <v>41833.951516203706</v>
      </c>
      <c r="T4067" s="13">
        <f t="shared" si="383"/>
        <v>41863.951516203706</v>
      </c>
    </row>
    <row r="4068" spans="1:20" ht="48">
      <c r="A4068">
        <v>4066</v>
      </c>
      <c r="B4068" s="1" t="s">
        <v>4062</v>
      </c>
      <c r="C4068" s="1" t="s">
        <v>8170</v>
      </c>
      <c r="D4068" s="4">
        <v>15000</v>
      </c>
      <c r="E4068" s="4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3">
        <f t="shared" si="378"/>
        <v>1.6666666666666668E-3</v>
      </c>
      <c r="P4068" s="5">
        <f t="shared" si="379"/>
        <v>25</v>
      </c>
      <c r="Q4068" s="3" t="str">
        <f t="shared" si="380"/>
        <v>theater</v>
      </c>
      <c r="R4068" t="str">
        <f t="shared" si="381"/>
        <v>plays</v>
      </c>
      <c r="S4068" s="13">
        <f t="shared" si="382"/>
        <v>42479.039212962962</v>
      </c>
      <c r="T4068" s="13">
        <f t="shared" si="383"/>
        <v>42509.039212962962</v>
      </c>
    </row>
    <row r="4069" spans="1:20" ht="48">
      <c r="A4069">
        <v>4067</v>
      </c>
      <c r="B4069" s="1" t="s">
        <v>4063</v>
      </c>
      <c r="C4069" s="1" t="s">
        <v>7998</v>
      </c>
      <c r="D4069" s="4">
        <v>5000</v>
      </c>
      <c r="E4069" s="4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3">
        <f t="shared" si="378"/>
        <v>0.60899999999999999</v>
      </c>
      <c r="P4069" s="5">
        <f t="shared" si="379"/>
        <v>179.11764705882354</v>
      </c>
      <c r="Q4069" s="3" t="str">
        <f t="shared" si="380"/>
        <v>theater</v>
      </c>
      <c r="R4069" t="str">
        <f t="shared" si="381"/>
        <v>plays</v>
      </c>
      <c r="S4069" s="13">
        <f t="shared" si="382"/>
        <v>42235.117476851854</v>
      </c>
      <c r="T4069" s="13">
        <f t="shared" si="383"/>
        <v>42275.117476851854</v>
      </c>
    </row>
    <row r="4070" spans="1:20" ht="32">
      <c r="A4070">
        <v>4068</v>
      </c>
      <c r="B4070" s="1" t="s">
        <v>4064</v>
      </c>
      <c r="C4070" s="1" t="s">
        <v>8171</v>
      </c>
      <c r="D4070" s="4">
        <v>3495</v>
      </c>
      <c r="E4070" s="4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3">
        <f t="shared" si="378"/>
        <v>0.01</v>
      </c>
      <c r="P4070" s="5">
        <f t="shared" si="379"/>
        <v>34.950000000000003</v>
      </c>
      <c r="Q4070" s="3" t="str">
        <f t="shared" si="380"/>
        <v>theater</v>
      </c>
      <c r="R4070" t="str">
        <f t="shared" si="381"/>
        <v>plays</v>
      </c>
      <c r="S4070" s="13">
        <f t="shared" si="382"/>
        <v>42718.963599537034</v>
      </c>
      <c r="T4070" s="13">
        <f t="shared" si="383"/>
        <v>42748.961805555555</v>
      </c>
    </row>
    <row r="4071" spans="1:20" ht="48">
      <c r="A4071">
        <v>4069</v>
      </c>
      <c r="B4071" s="1" t="s">
        <v>4065</v>
      </c>
      <c r="C4071" s="1" t="s">
        <v>8172</v>
      </c>
      <c r="D4071" s="4">
        <v>1250</v>
      </c>
      <c r="E4071" s="4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3">
        <f t="shared" si="378"/>
        <v>0.34399999999999997</v>
      </c>
      <c r="P4071" s="5">
        <f t="shared" si="379"/>
        <v>33.07692307692308</v>
      </c>
      <c r="Q4071" s="3" t="str">
        <f t="shared" si="380"/>
        <v>theater</v>
      </c>
      <c r="R4071" t="str">
        <f t="shared" si="381"/>
        <v>plays</v>
      </c>
      <c r="S4071" s="13">
        <f t="shared" si="382"/>
        <v>42022.661527777775</v>
      </c>
      <c r="T4071" s="13">
        <f t="shared" si="383"/>
        <v>42063.5</v>
      </c>
    </row>
    <row r="4072" spans="1:20" ht="32">
      <c r="A4072">
        <v>4070</v>
      </c>
      <c r="B4072" s="1" t="s">
        <v>4066</v>
      </c>
      <c r="C4072" s="1" t="s">
        <v>8173</v>
      </c>
      <c r="D4072" s="4">
        <v>1000</v>
      </c>
      <c r="E4072" s="4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3">
        <f t="shared" si="378"/>
        <v>0.16500000000000001</v>
      </c>
      <c r="P4072" s="5">
        <f t="shared" si="379"/>
        <v>27.5</v>
      </c>
      <c r="Q4072" s="3" t="str">
        <f t="shared" si="380"/>
        <v>theater</v>
      </c>
      <c r="R4072" t="str">
        <f t="shared" si="381"/>
        <v>plays</v>
      </c>
      <c r="S4072" s="13">
        <f t="shared" si="382"/>
        <v>42031.666898148149</v>
      </c>
      <c r="T4072" s="13">
        <f t="shared" si="383"/>
        <v>42064.125</v>
      </c>
    </row>
    <row r="4073" spans="1:20" ht="48">
      <c r="A4073">
        <v>4071</v>
      </c>
      <c r="B4073" s="1" t="s">
        <v>4067</v>
      </c>
      <c r="C4073" s="1" t="s">
        <v>8174</v>
      </c>
      <c r="D4073" s="4">
        <v>20000</v>
      </c>
      <c r="E4073" s="4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3">
        <f t="shared" si="378"/>
        <v>0</v>
      </c>
      <c r="P4073" s="5" t="e">
        <f t="shared" si="379"/>
        <v>#DIV/0!</v>
      </c>
      <c r="Q4073" s="3" t="str">
        <f t="shared" si="380"/>
        <v>theater</v>
      </c>
      <c r="R4073" t="str">
        <f t="shared" si="381"/>
        <v>plays</v>
      </c>
      <c r="S4073" s="13">
        <f t="shared" si="382"/>
        <v>42700.804756944446</v>
      </c>
      <c r="T4073" s="13">
        <f t="shared" si="383"/>
        <v>42730.804756944446</v>
      </c>
    </row>
    <row r="4074" spans="1:20" ht="48">
      <c r="A4074">
        <v>4072</v>
      </c>
      <c r="B4074" s="1" t="s">
        <v>4068</v>
      </c>
      <c r="C4074" s="1" t="s">
        <v>8175</v>
      </c>
      <c r="D4074" s="4">
        <v>1000</v>
      </c>
      <c r="E4074" s="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3">
        <f t="shared" si="378"/>
        <v>4.0000000000000001E-3</v>
      </c>
      <c r="P4074" s="5">
        <f t="shared" si="379"/>
        <v>2</v>
      </c>
      <c r="Q4074" s="3" t="str">
        <f t="shared" si="380"/>
        <v>theater</v>
      </c>
      <c r="R4074" t="str">
        <f t="shared" si="381"/>
        <v>plays</v>
      </c>
      <c r="S4074" s="13">
        <f t="shared" si="382"/>
        <v>41812.77443287037</v>
      </c>
      <c r="T4074" s="13">
        <f t="shared" si="383"/>
        <v>41872.77443287037</v>
      </c>
    </row>
    <row r="4075" spans="1:20" ht="48">
      <c r="A4075">
        <v>4073</v>
      </c>
      <c r="B4075" s="1" t="s">
        <v>4069</v>
      </c>
      <c r="C4075" s="1" t="s">
        <v>8176</v>
      </c>
      <c r="D4075" s="4">
        <v>3500</v>
      </c>
      <c r="E4075" s="4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3">
        <f t="shared" si="378"/>
        <v>1.0571428571428572E-2</v>
      </c>
      <c r="P4075" s="5">
        <f t="shared" si="379"/>
        <v>18.5</v>
      </c>
      <c r="Q4075" s="3" t="str">
        <f t="shared" si="380"/>
        <v>theater</v>
      </c>
      <c r="R4075" t="str">
        <f t="shared" si="381"/>
        <v>plays</v>
      </c>
      <c r="S4075" s="13">
        <f t="shared" si="382"/>
        <v>42078.34520833334</v>
      </c>
      <c r="T4075" s="13">
        <f t="shared" si="383"/>
        <v>42133.166666666672</v>
      </c>
    </row>
    <row r="4076" spans="1:20" ht="48">
      <c r="A4076">
        <v>4074</v>
      </c>
      <c r="B4076" s="1" t="s">
        <v>4070</v>
      </c>
      <c r="C4076" s="1" t="s">
        <v>8177</v>
      </c>
      <c r="D4076" s="4">
        <v>2750</v>
      </c>
      <c r="E4076" s="4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3">
        <f t="shared" si="378"/>
        <v>0.26727272727272727</v>
      </c>
      <c r="P4076" s="5">
        <f t="shared" si="379"/>
        <v>35</v>
      </c>
      <c r="Q4076" s="3" t="str">
        <f t="shared" si="380"/>
        <v>theater</v>
      </c>
      <c r="R4076" t="str">
        <f t="shared" si="381"/>
        <v>plays</v>
      </c>
      <c r="S4076" s="13">
        <f t="shared" si="382"/>
        <v>42283.552951388891</v>
      </c>
      <c r="T4076" s="13">
        <f t="shared" si="383"/>
        <v>42313.594618055555</v>
      </c>
    </row>
    <row r="4077" spans="1:20" ht="48">
      <c r="A4077">
        <v>4075</v>
      </c>
      <c r="B4077" s="1" t="s">
        <v>4071</v>
      </c>
      <c r="C4077" s="1" t="s">
        <v>8178</v>
      </c>
      <c r="D4077" s="4">
        <v>2000</v>
      </c>
      <c r="E4077" s="4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3">
        <f t="shared" si="378"/>
        <v>0.28799999999999998</v>
      </c>
      <c r="P4077" s="5">
        <f t="shared" si="379"/>
        <v>44.307692307692307</v>
      </c>
      <c r="Q4077" s="3" t="str">
        <f t="shared" si="380"/>
        <v>theater</v>
      </c>
      <c r="R4077" t="str">
        <f t="shared" si="381"/>
        <v>plays</v>
      </c>
      <c r="S4077" s="13">
        <f t="shared" si="382"/>
        <v>41779.045937499999</v>
      </c>
      <c r="T4077" s="13">
        <f t="shared" si="383"/>
        <v>41820.727777777778</v>
      </c>
    </row>
    <row r="4078" spans="1:20" ht="48">
      <c r="A4078">
        <v>4076</v>
      </c>
      <c r="B4078" s="1" t="s">
        <v>4072</v>
      </c>
      <c r="C4078" s="1" t="s">
        <v>8179</v>
      </c>
      <c r="D4078" s="4">
        <v>700</v>
      </c>
      <c r="E4078" s="4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3">
        <f t="shared" si="378"/>
        <v>0</v>
      </c>
      <c r="P4078" s="5" t="e">
        <f t="shared" si="379"/>
        <v>#DIV/0!</v>
      </c>
      <c r="Q4078" s="3" t="str">
        <f t="shared" si="380"/>
        <v>theater</v>
      </c>
      <c r="R4078" t="str">
        <f t="shared" si="381"/>
        <v>plays</v>
      </c>
      <c r="S4078" s="13">
        <f t="shared" si="382"/>
        <v>41905.795706018522</v>
      </c>
      <c r="T4078" s="13">
        <f t="shared" si="383"/>
        <v>41933.82708333333</v>
      </c>
    </row>
    <row r="4079" spans="1:20" ht="48">
      <c r="A4079">
        <v>4077</v>
      </c>
      <c r="B4079" s="1" t="s">
        <v>4073</v>
      </c>
      <c r="C4079" s="1" t="s">
        <v>8180</v>
      </c>
      <c r="D4079" s="4">
        <v>15000</v>
      </c>
      <c r="E4079" s="4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3">
        <f t="shared" si="378"/>
        <v>8.8999999999999996E-2</v>
      </c>
      <c r="P4079" s="5">
        <f t="shared" si="379"/>
        <v>222.5</v>
      </c>
      <c r="Q4079" s="3" t="str">
        <f t="shared" si="380"/>
        <v>theater</v>
      </c>
      <c r="R4079" t="str">
        <f t="shared" si="381"/>
        <v>plays</v>
      </c>
      <c r="S4079" s="13">
        <f t="shared" si="382"/>
        <v>42695.7105787037</v>
      </c>
      <c r="T4079" s="13">
        <f t="shared" si="383"/>
        <v>42725.7105787037</v>
      </c>
    </row>
    <row r="4080" spans="1:20" ht="48">
      <c r="A4080">
        <v>4078</v>
      </c>
      <c r="B4080" s="1" t="s">
        <v>4074</v>
      </c>
      <c r="C4080" s="1" t="s">
        <v>8181</v>
      </c>
      <c r="D4080" s="4">
        <v>250</v>
      </c>
      <c r="E4080" s="4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3">
        <f t="shared" si="378"/>
        <v>0</v>
      </c>
      <c r="P4080" s="5" t="e">
        <f t="shared" si="379"/>
        <v>#DIV/0!</v>
      </c>
      <c r="Q4080" s="3" t="str">
        <f t="shared" si="380"/>
        <v>theater</v>
      </c>
      <c r="R4080" t="str">
        <f t="shared" si="381"/>
        <v>plays</v>
      </c>
      <c r="S4080" s="13">
        <f t="shared" si="382"/>
        <v>42732.787523148145</v>
      </c>
      <c r="T4080" s="13">
        <f t="shared" si="383"/>
        <v>42762.787523148145</v>
      </c>
    </row>
    <row r="4081" spans="1:20" ht="48">
      <c r="A4081">
        <v>4079</v>
      </c>
      <c r="B4081" s="1" t="s">
        <v>4075</v>
      </c>
      <c r="C4081" s="1" t="s">
        <v>8182</v>
      </c>
      <c r="D4081" s="4">
        <v>3000</v>
      </c>
      <c r="E4081" s="4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3">
        <f t="shared" si="378"/>
        <v>1.6666666666666668E-3</v>
      </c>
      <c r="P4081" s="5">
        <f t="shared" si="379"/>
        <v>5</v>
      </c>
      <c r="Q4081" s="3" t="str">
        <f t="shared" si="380"/>
        <v>theater</v>
      </c>
      <c r="R4081" t="str">
        <f t="shared" si="381"/>
        <v>plays</v>
      </c>
      <c r="S4081" s="13">
        <f t="shared" si="382"/>
        <v>42510.938900462963</v>
      </c>
      <c r="T4081" s="13">
        <f t="shared" si="383"/>
        <v>42540.938900462963</v>
      </c>
    </row>
    <row r="4082" spans="1:20" ht="48">
      <c r="A4082">
        <v>4080</v>
      </c>
      <c r="B4082" s="1" t="s">
        <v>4076</v>
      </c>
      <c r="C4082" s="1" t="s">
        <v>8183</v>
      </c>
      <c r="D4082" s="4">
        <v>3000</v>
      </c>
      <c r="E4082" s="4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3">
        <f t="shared" si="378"/>
        <v>0</v>
      </c>
      <c r="P4082" s="5" t="e">
        <f t="shared" si="379"/>
        <v>#DIV/0!</v>
      </c>
      <c r="Q4082" s="3" t="str">
        <f t="shared" si="380"/>
        <v>theater</v>
      </c>
      <c r="R4082" t="str">
        <f t="shared" si="381"/>
        <v>plays</v>
      </c>
      <c r="S4082" s="13">
        <f t="shared" si="382"/>
        <v>42511.698101851856</v>
      </c>
      <c r="T4082" s="13">
        <f t="shared" si="383"/>
        <v>42535.787500000006</v>
      </c>
    </row>
    <row r="4083" spans="1:20" ht="48">
      <c r="A4083">
        <v>4081</v>
      </c>
      <c r="B4083" s="1" t="s">
        <v>4077</v>
      </c>
      <c r="C4083" s="1" t="s">
        <v>8184</v>
      </c>
      <c r="D4083" s="4">
        <v>2224</v>
      </c>
      <c r="E4083" s="4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3">
        <f t="shared" si="378"/>
        <v>0.15737410071942445</v>
      </c>
      <c r="P4083" s="5">
        <f t="shared" si="379"/>
        <v>29.166666666666668</v>
      </c>
      <c r="Q4083" s="3" t="str">
        <f t="shared" si="380"/>
        <v>theater</v>
      </c>
      <c r="R4083" t="str">
        <f t="shared" si="381"/>
        <v>plays</v>
      </c>
      <c r="S4083" s="13">
        <f t="shared" si="382"/>
        <v>42041.581307870365</v>
      </c>
      <c r="T4083" s="13">
        <f t="shared" si="383"/>
        <v>42071.539641203708</v>
      </c>
    </row>
    <row r="4084" spans="1:20" ht="48">
      <c r="A4084">
        <v>4082</v>
      </c>
      <c r="B4084" s="1" t="s">
        <v>4078</v>
      </c>
      <c r="C4084" s="1" t="s">
        <v>8185</v>
      </c>
      <c r="D4084" s="4">
        <v>150</v>
      </c>
      <c r="E4084" s="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3">
        <f t="shared" si="378"/>
        <v>0.02</v>
      </c>
      <c r="P4084" s="5">
        <f t="shared" si="379"/>
        <v>1.5</v>
      </c>
      <c r="Q4084" s="3" t="str">
        <f t="shared" si="380"/>
        <v>theater</v>
      </c>
      <c r="R4084" t="str">
        <f t="shared" si="381"/>
        <v>plays</v>
      </c>
      <c r="S4084" s="13">
        <f t="shared" si="382"/>
        <v>42307.189270833333</v>
      </c>
      <c r="T4084" s="13">
        <f t="shared" si="383"/>
        <v>42322.958333333328</v>
      </c>
    </row>
    <row r="4085" spans="1:20" ht="48">
      <c r="A4085">
        <v>4083</v>
      </c>
      <c r="B4085" s="1" t="s">
        <v>4079</v>
      </c>
      <c r="C4085" s="1" t="s">
        <v>8186</v>
      </c>
      <c r="D4085" s="4">
        <v>3500</v>
      </c>
      <c r="E4085" s="4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3">
        <f t="shared" si="378"/>
        <v>0.21685714285714286</v>
      </c>
      <c r="P4085" s="5">
        <f t="shared" si="379"/>
        <v>126.5</v>
      </c>
      <c r="Q4085" s="3" t="str">
        <f t="shared" si="380"/>
        <v>theater</v>
      </c>
      <c r="R4085" t="str">
        <f t="shared" si="381"/>
        <v>plays</v>
      </c>
      <c r="S4085" s="13">
        <f t="shared" si="382"/>
        <v>42353.761759259258</v>
      </c>
      <c r="T4085" s="13">
        <f t="shared" si="383"/>
        <v>42383.761759259258</v>
      </c>
    </row>
    <row r="4086" spans="1:20" ht="48">
      <c r="A4086">
        <v>4084</v>
      </c>
      <c r="B4086" s="1" t="s">
        <v>4080</v>
      </c>
      <c r="C4086" s="1" t="s">
        <v>8187</v>
      </c>
      <c r="D4086" s="4">
        <v>3000</v>
      </c>
      <c r="E4086" s="4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3">
        <f t="shared" si="378"/>
        <v>3.3333333333333335E-3</v>
      </c>
      <c r="P4086" s="5">
        <f t="shared" si="379"/>
        <v>10</v>
      </c>
      <c r="Q4086" s="3" t="str">
        <f t="shared" si="380"/>
        <v>theater</v>
      </c>
      <c r="R4086" t="str">
        <f t="shared" si="381"/>
        <v>plays</v>
      </c>
      <c r="S4086" s="13">
        <f t="shared" si="382"/>
        <v>42622.436412037037</v>
      </c>
      <c r="T4086" s="13">
        <f t="shared" si="383"/>
        <v>42652.436412037037</v>
      </c>
    </row>
    <row r="4087" spans="1:20" ht="48">
      <c r="A4087">
        <v>4085</v>
      </c>
      <c r="B4087" s="1" t="s">
        <v>4081</v>
      </c>
      <c r="C4087" s="1" t="s">
        <v>8188</v>
      </c>
      <c r="D4087" s="4">
        <v>3500</v>
      </c>
      <c r="E4087" s="4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3">
        <f t="shared" si="378"/>
        <v>2.8571428571428571E-3</v>
      </c>
      <c r="P4087" s="5">
        <f t="shared" si="379"/>
        <v>10</v>
      </c>
      <c r="Q4087" s="3" t="str">
        <f t="shared" si="380"/>
        <v>theater</v>
      </c>
      <c r="R4087" t="str">
        <f t="shared" si="381"/>
        <v>plays</v>
      </c>
      <c r="S4087" s="13">
        <f t="shared" si="382"/>
        <v>42058.603877314818</v>
      </c>
      <c r="T4087" s="13">
        <f t="shared" si="383"/>
        <v>42087.165972222225</v>
      </c>
    </row>
    <row r="4088" spans="1:20" ht="48">
      <c r="A4088">
        <v>4086</v>
      </c>
      <c r="B4088" s="1" t="s">
        <v>4082</v>
      </c>
      <c r="C4088" s="1" t="s">
        <v>8189</v>
      </c>
      <c r="D4088" s="4">
        <v>1000</v>
      </c>
      <c r="E4088" s="4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3">
        <f t="shared" si="378"/>
        <v>4.7E-2</v>
      </c>
      <c r="P4088" s="5">
        <f t="shared" si="379"/>
        <v>9.4</v>
      </c>
      <c r="Q4088" s="3" t="str">
        <f t="shared" si="380"/>
        <v>theater</v>
      </c>
      <c r="R4088" t="str">
        <f t="shared" si="381"/>
        <v>plays</v>
      </c>
      <c r="S4088" s="13">
        <f t="shared" si="382"/>
        <v>42304.940960648149</v>
      </c>
      <c r="T4088" s="13">
        <f t="shared" si="383"/>
        <v>42329.166666666672</v>
      </c>
    </row>
    <row r="4089" spans="1:20" ht="16">
      <c r="A4089">
        <v>4087</v>
      </c>
      <c r="B4089" s="1" t="s">
        <v>4083</v>
      </c>
      <c r="C4089" s="1" t="s">
        <v>8190</v>
      </c>
      <c r="D4089" s="4">
        <v>9600</v>
      </c>
      <c r="E4089" s="4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3">
        <f t="shared" si="378"/>
        <v>0</v>
      </c>
      <c r="P4089" s="5" t="e">
        <f t="shared" si="379"/>
        <v>#DIV/0!</v>
      </c>
      <c r="Q4089" s="3" t="str">
        <f t="shared" si="380"/>
        <v>theater</v>
      </c>
      <c r="R4089" t="str">
        <f t="shared" si="381"/>
        <v>plays</v>
      </c>
      <c r="S4089" s="13">
        <f t="shared" si="382"/>
        <v>42538.742893518516</v>
      </c>
      <c r="T4089" s="13">
        <f t="shared" si="383"/>
        <v>42568.742893518516</v>
      </c>
    </row>
    <row r="4090" spans="1:20" ht="48">
      <c r="A4090">
        <v>4088</v>
      </c>
      <c r="B4090" s="1" t="s">
        <v>4084</v>
      </c>
      <c r="C4090" s="1" t="s">
        <v>8191</v>
      </c>
      <c r="D4090" s="4">
        <v>2000</v>
      </c>
      <c r="E4090" s="4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3">
        <f t="shared" si="378"/>
        <v>0.108</v>
      </c>
      <c r="P4090" s="5">
        <f t="shared" si="379"/>
        <v>72</v>
      </c>
      <c r="Q4090" s="3" t="str">
        <f t="shared" si="380"/>
        <v>theater</v>
      </c>
      <c r="R4090" t="str">
        <f t="shared" si="381"/>
        <v>plays</v>
      </c>
      <c r="S4090" s="13">
        <f t="shared" si="382"/>
        <v>41990.612546296295</v>
      </c>
      <c r="T4090" s="13">
        <f t="shared" si="383"/>
        <v>42020.434722222228</v>
      </c>
    </row>
    <row r="4091" spans="1:20" ht="48">
      <c r="A4091">
        <v>4089</v>
      </c>
      <c r="B4091" s="1" t="s">
        <v>4085</v>
      </c>
      <c r="C4091" s="1" t="s">
        <v>8192</v>
      </c>
      <c r="D4091" s="4">
        <v>5000</v>
      </c>
      <c r="E4091" s="4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3">
        <f t="shared" si="378"/>
        <v>4.8000000000000001E-2</v>
      </c>
      <c r="P4091" s="5">
        <f t="shared" si="379"/>
        <v>30</v>
      </c>
      <c r="Q4091" s="3" t="str">
        <f t="shared" si="380"/>
        <v>theater</v>
      </c>
      <c r="R4091" t="str">
        <f t="shared" si="381"/>
        <v>plays</v>
      </c>
      <c r="S4091" s="13">
        <f t="shared" si="382"/>
        <v>42122.732499999998</v>
      </c>
      <c r="T4091" s="13">
        <f t="shared" si="383"/>
        <v>42155.732638888891</v>
      </c>
    </row>
    <row r="4092" spans="1:20" ht="48">
      <c r="A4092">
        <v>4090</v>
      </c>
      <c r="B4092" s="1" t="s">
        <v>4086</v>
      </c>
      <c r="C4092" s="1" t="s">
        <v>8193</v>
      </c>
      <c r="D4092" s="4">
        <v>1000</v>
      </c>
      <c r="E4092" s="4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3">
        <f t="shared" si="378"/>
        <v>3.2000000000000001E-2</v>
      </c>
      <c r="P4092" s="5">
        <f t="shared" si="379"/>
        <v>10.666666666666666</v>
      </c>
      <c r="Q4092" s="3" t="str">
        <f t="shared" si="380"/>
        <v>theater</v>
      </c>
      <c r="R4092" t="str">
        <f t="shared" si="381"/>
        <v>plays</v>
      </c>
      <c r="S4092" s="13">
        <f t="shared" si="382"/>
        <v>42209.67288194444</v>
      </c>
      <c r="T4092" s="13">
        <f t="shared" si="383"/>
        <v>42223.625</v>
      </c>
    </row>
    <row r="4093" spans="1:20" ht="48">
      <c r="A4093">
        <v>4091</v>
      </c>
      <c r="B4093" s="1" t="s">
        <v>4087</v>
      </c>
      <c r="C4093" s="1" t="s">
        <v>8194</v>
      </c>
      <c r="D4093" s="4">
        <v>1600</v>
      </c>
      <c r="E4093" s="4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3">
        <f t="shared" si="378"/>
        <v>0.1275</v>
      </c>
      <c r="P4093" s="5">
        <f t="shared" si="379"/>
        <v>25.5</v>
      </c>
      <c r="Q4093" s="3" t="str">
        <f t="shared" si="380"/>
        <v>theater</v>
      </c>
      <c r="R4093" t="str">
        <f t="shared" si="381"/>
        <v>plays</v>
      </c>
      <c r="S4093" s="13">
        <f t="shared" si="382"/>
        <v>41990.506377314814</v>
      </c>
      <c r="T4093" s="13">
        <f t="shared" si="383"/>
        <v>42020.506377314814</v>
      </c>
    </row>
    <row r="4094" spans="1:20" ht="48">
      <c r="A4094">
        <v>4092</v>
      </c>
      <c r="B4094" s="1" t="s">
        <v>4088</v>
      </c>
      <c r="C4094" s="1" t="s">
        <v>8195</v>
      </c>
      <c r="D4094" s="4">
        <v>110000</v>
      </c>
      <c r="E4094" s="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3">
        <f t="shared" si="378"/>
        <v>1.8181818181818181E-4</v>
      </c>
      <c r="P4094" s="5">
        <f t="shared" si="379"/>
        <v>20</v>
      </c>
      <c r="Q4094" s="3" t="str">
        <f t="shared" si="380"/>
        <v>theater</v>
      </c>
      <c r="R4094" t="str">
        <f t="shared" si="381"/>
        <v>plays</v>
      </c>
      <c r="S4094" s="13">
        <f t="shared" si="382"/>
        <v>42039.194988425923</v>
      </c>
      <c r="T4094" s="13">
        <f t="shared" si="383"/>
        <v>42099.153321759266</v>
      </c>
    </row>
    <row r="4095" spans="1:20" ht="48">
      <c r="A4095">
        <v>4093</v>
      </c>
      <c r="B4095" s="1" t="s">
        <v>4089</v>
      </c>
      <c r="C4095" s="1" t="s">
        <v>8196</v>
      </c>
      <c r="D4095" s="4">
        <v>2500</v>
      </c>
      <c r="E4095" s="4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3">
        <f t="shared" si="378"/>
        <v>2.4E-2</v>
      </c>
      <c r="P4095" s="5">
        <f t="shared" si="379"/>
        <v>15</v>
      </c>
      <c r="Q4095" s="3" t="str">
        <f t="shared" si="380"/>
        <v>theater</v>
      </c>
      <c r="R4095" t="str">
        <f t="shared" si="381"/>
        <v>plays</v>
      </c>
      <c r="S4095" s="13">
        <f t="shared" si="382"/>
        <v>42178.815891203703</v>
      </c>
      <c r="T4095" s="13">
        <f t="shared" si="383"/>
        <v>42238.815891203703</v>
      </c>
    </row>
    <row r="4096" spans="1:20" ht="48">
      <c r="A4096">
        <v>4094</v>
      </c>
      <c r="B4096" s="1" t="s">
        <v>4090</v>
      </c>
      <c r="C4096" s="1" t="s">
        <v>8197</v>
      </c>
      <c r="D4096" s="4">
        <v>2000</v>
      </c>
      <c r="E4096" s="4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3">
        <f t="shared" si="378"/>
        <v>0.36499999999999999</v>
      </c>
      <c r="P4096" s="5">
        <f t="shared" si="379"/>
        <v>91.25</v>
      </c>
      <c r="Q4096" s="3" t="str">
        <f t="shared" si="380"/>
        <v>theater</v>
      </c>
      <c r="R4096" t="str">
        <f t="shared" si="381"/>
        <v>plays</v>
      </c>
      <c r="S4096" s="13">
        <f t="shared" si="382"/>
        <v>41890.086805555555</v>
      </c>
      <c r="T4096" s="13">
        <f t="shared" si="383"/>
        <v>41934.207638888889</v>
      </c>
    </row>
    <row r="4097" spans="1:20" ht="32">
      <c r="A4097">
        <v>4095</v>
      </c>
      <c r="B4097" s="1" t="s">
        <v>4091</v>
      </c>
      <c r="C4097" s="1" t="s">
        <v>8198</v>
      </c>
      <c r="D4097" s="4">
        <v>30000</v>
      </c>
      <c r="E4097" s="4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3">
        <f t="shared" si="378"/>
        <v>2.6666666666666668E-2</v>
      </c>
      <c r="P4097" s="5">
        <f t="shared" si="379"/>
        <v>800</v>
      </c>
      <c r="Q4097" s="3" t="str">
        <f t="shared" si="380"/>
        <v>theater</v>
      </c>
      <c r="R4097" t="str">
        <f t="shared" si="381"/>
        <v>plays</v>
      </c>
      <c r="S4097" s="13">
        <f t="shared" si="382"/>
        <v>42693.031828703708</v>
      </c>
      <c r="T4097" s="13">
        <f t="shared" si="383"/>
        <v>42723.031828703708</v>
      </c>
    </row>
    <row r="4098" spans="1:20" ht="48">
      <c r="A4098">
        <v>4096</v>
      </c>
      <c r="B4098" s="1" t="s">
        <v>4092</v>
      </c>
      <c r="C4098" s="1" t="s">
        <v>8199</v>
      </c>
      <c r="D4098" s="4">
        <v>3500</v>
      </c>
      <c r="E4098" s="4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3">
        <f t="shared" si="378"/>
        <v>0.11428571428571428</v>
      </c>
      <c r="P4098" s="5">
        <f t="shared" si="379"/>
        <v>80</v>
      </c>
      <c r="Q4098" s="3" t="str">
        <f t="shared" si="380"/>
        <v>theater</v>
      </c>
      <c r="R4098" t="str">
        <f t="shared" si="381"/>
        <v>plays</v>
      </c>
      <c r="S4098" s="13">
        <f t="shared" si="382"/>
        <v>42750.530312499999</v>
      </c>
      <c r="T4098" s="13">
        <f t="shared" si="383"/>
        <v>42794.368749999994</v>
      </c>
    </row>
    <row r="4099" spans="1:20" ht="48">
      <c r="A4099">
        <v>4097</v>
      </c>
      <c r="B4099" s="1" t="s">
        <v>4093</v>
      </c>
      <c r="C4099" s="1" t="s">
        <v>8200</v>
      </c>
      <c r="D4099" s="4">
        <v>10000</v>
      </c>
      <c r="E4099" s="4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3">
        <f t="shared" ref="O4099:O4115" si="384">E4099/D4099</f>
        <v>0</v>
      </c>
      <c r="P4099" s="5" t="e">
        <f t="shared" ref="P4099:P4115" si="385">E4099/L4099</f>
        <v>#DIV/0!</v>
      </c>
      <c r="Q4099" s="3" t="str">
        <f t="shared" ref="Q4099:Q4115" si="386">LEFT(N4099,SEARCH("/",N4099)-1)</f>
        <v>theater</v>
      </c>
      <c r="R4099" t="str">
        <f t="shared" ref="R4099:R4115" si="387">RIGHT(N4099,LEN(N4099)-SEARCH("/",N4099))</f>
        <v>plays</v>
      </c>
      <c r="S4099" s="13">
        <f t="shared" ref="S4099:S4115" si="388">(((J4099/60)/60)/24)+DATE(1970,1,1)</f>
        <v>42344.824502314819</v>
      </c>
      <c r="T4099" s="13">
        <f t="shared" ref="T4099:T4115" si="389">(((I4099/60)/60)/24)+DATE(1970,1,1)</f>
        <v>42400.996527777781</v>
      </c>
    </row>
    <row r="4100" spans="1:20" ht="48">
      <c r="A4100">
        <v>4098</v>
      </c>
      <c r="B4100" s="1" t="s">
        <v>4094</v>
      </c>
      <c r="C4100" s="1" t="s">
        <v>8201</v>
      </c>
      <c r="D4100" s="4">
        <v>75000</v>
      </c>
      <c r="E4100" s="4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3">
        <f t="shared" si="384"/>
        <v>0</v>
      </c>
      <c r="P4100" s="5" t="e">
        <f t="shared" si="385"/>
        <v>#DIV/0!</v>
      </c>
      <c r="Q4100" s="3" t="str">
        <f t="shared" si="386"/>
        <v>theater</v>
      </c>
      <c r="R4100" t="str">
        <f t="shared" si="387"/>
        <v>plays</v>
      </c>
      <c r="S4100" s="13">
        <f t="shared" si="388"/>
        <v>42495.722187499996</v>
      </c>
      <c r="T4100" s="13">
        <f t="shared" si="389"/>
        <v>42525.722187499996</v>
      </c>
    </row>
    <row r="4101" spans="1:20" ht="48">
      <c r="A4101">
        <v>4099</v>
      </c>
      <c r="B4101" s="1" t="s">
        <v>4095</v>
      </c>
      <c r="C4101" s="1" t="s">
        <v>8202</v>
      </c>
      <c r="D4101" s="4">
        <v>4500</v>
      </c>
      <c r="E4101" s="4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3">
        <f t="shared" si="384"/>
        <v>1.1111111111111112E-2</v>
      </c>
      <c r="P4101" s="5">
        <f t="shared" si="385"/>
        <v>50</v>
      </c>
      <c r="Q4101" s="3" t="str">
        <f t="shared" si="386"/>
        <v>theater</v>
      </c>
      <c r="R4101" t="str">
        <f t="shared" si="387"/>
        <v>plays</v>
      </c>
      <c r="S4101" s="13">
        <f t="shared" si="388"/>
        <v>42570.850381944445</v>
      </c>
      <c r="T4101" s="13">
        <f t="shared" si="389"/>
        <v>42615.850381944445</v>
      </c>
    </row>
    <row r="4102" spans="1:20" ht="32">
      <c r="A4102">
        <v>4100</v>
      </c>
      <c r="B4102" s="1" t="s">
        <v>4096</v>
      </c>
      <c r="C4102" s="1" t="s">
        <v>8203</v>
      </c>
      <c r="D4102" s="4">
        <v>270</v>
      </c>
      <c r="E4102" s="4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3">
        <f t="shared" si="384"/>
        <v>0</v>
      </c>
      <c r="P4102" s="5" t="e">
        <f t="shared" si="385"/>
        <v>#DIV/0!</v>
      </c>
      <c r="Q4102" s="3" t="str">
        <f t="shared" si="386"/>
        <v>theater</v>
      </c>
      <c r="R4102" t="str">
        <f t="shared" si="387"/>
        <v>plays</v>
      </c>
      <c r="S4102" s="13">
        <f t="shared" si="388"/>
        <v>41927.124884259261</v>
      </c>
      <c r="T4102" s="13">
        <f t="shared" si="389"/>
        <v>41937.124884259261</v>
      </c>
    </row>
    <row r="4103" spans="1:20" ht="48">
      <c r="A4103">
        <v>4101</v>
      </c>
      <c r="B4103" s="1" t="s">
        <v>4097</v>
      </c>
      <c r="C4103" s="1" t="s">
        <v>8204</v>
      </c>
      <c r="D4103" s="4">
        <v>600</v>
      </c>
      <c r="E4103" s="4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3">
        <f t="shared" si="384"/>
        <v>0</v>
      </c>
      <c r="P4103" s="5" t="e">
        <f t="shared" si="385"/>
        <v>#DIV/0!</v>
      </c>
      <c r="Q4103" s="3" t="str">
        <f t="shared" si="386"/>
        <v>theater</v>
      </c>
      <c r="R4103" t="str">
        <f t="shared" si="387"/>
        <v>plays</v>
      </c>
      <c r="S4103" s="13">
        <f t="shared" si="388"/>
        <v>42730.903726851851</v>
      </c>
      <c r="T4103" s="13">
        <f t="shared" si="389"/>
        <v>42760.903726851851</v>
      </c>
    </row>
    <row r="4104" spans="1:20" ht="48">
      <c r="A4104">
        <v>4102</v>
      </c>
      <c r="B4104" s="1" t="s">
        <v>4098</v>
      </c>
      <c r="C4104" s="1" t="s">
        <v>8205</v>
      </c>
      <c r="D4104" s="4">
        <v>500</v>
      </c>
      <c r="E4104" s="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3">
        <f t="shared" si="384"/>
        <v>0.27400000000000002</v>
      </c>
      <c r="P4104" s="5">
        <f t="shared" si="385"/>
        <v>22.833333333333332</v>
      </c>
      <c r="Q4104" s="3" t="str">
        <f t="shared" si="386"/>
        <v>theater</v>
      </c>
      <c r="R4104" t="str">
        <f t="shared" si="387"/>
        <v>plays</v>
      </c>
      <c r="S4104" s="13">
        <f t="shared" si="388"/>
        <v>42475.848067129627</v>
      </c>
      <c r="T4104" s="13">
        <f t="shared" si="389"/>
        <v>42505.848067129627</v>
      </c>
    </row>
    <row r="4105" spans="1:20" ht="48">
      <c r="A4105">
        <v>4103</v>
      </c>
      <c r="B4105" s="1" t="s">
        <v>4099</v>
      </c>
      <c r="C4105" s="1" t="s">
        <v>8206</v>
      </c>
      <c r="D4105" s="4">
        <v>1000</v>
      </c>
      <c r="E4105" s="4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3">
        <f t="shared" si="384"/>
        <v>0.1</v>
      </c>
      <c r="P4105" s="5">
        <f t="shared" si="385"/>
        <v>16.666666666666668</v>
      </c>
      <c r="Q4105" s="3" t="str">
        <f t="shared" si="386"/>
        <v>theater</v>
      </c>
      <c r="R4105" t="str">
        <f t="shared" si="387"/>
        <v>plays</v>
      </c>
      <c r="S4105" s="13">
        <f t="shared" si="388"/>
        <v>42188.83293981482</v>
      </c>
      <c r="T4105" s="13">
        <f t="shared" si="389"/>
        <v>42242.772222222222</v>
      </c>
    </row>
    <row r="4106" spans="1:20" ht="48">
      <c r="A4106">
        <v>4104</v>
      </c>
      <c r="B4106" s="1" t="s">
        <v>4100</v>
      </c>
      <c r="C4106" s="1" t="s">
        <v>8207</v>
      </c>
      <c r="D4106" s="4">
        <v>3000</v>
      </c>
      <c r="E4106" s="4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3">
        <f t="shared" si="384"/>
        <v>0.21366666666666667</v>
      </c>
      <c r="P4106" s="5">
        <f t="shared" si="385"/>
        <v>45.785714285714285</v>
      </c>
      <c r="Q4106" s="3" t="str">
        <f t="shared" si="386"/>
        <v>theater</v>
      </c>
      <c r="R4106" t="str">
        <f t="shared" si="387"/>
        <v>plays</v>
      </c>
      <c r="S4106" s="13">
        <f t="shared" si="388"/>
        <v>42640.278171296297</v>
      </c>
      <c r="T4106" s="13">
        <f t="shared" si="389"/>
        <v>42670.278171296297</v>
      </c>
    </row>
    <row r="4107" spans="1:20" ht="48">
      <c r="A4107">
        <v>4105</v>
      </c>
      <c r="B4107" s="1" t="s">
        <v>4101</v>
      </c>
      <c r="C4107" s="1" t="s">
        <v>8208</v>
      </c>
      <c r="D4107" s="4">
        <v>33000</v>
      </c>
      <c r="E4107" s="4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3">
        <f t="shared" si="384"/>
        <v>6.9696969696969702E-2</v>
      </c>
      <c r="P4107" s="5">
        <f t="shared" si="385"/>
        <v>383.33333333333331</v>
      </c>
      <c r="Q4107" s="3" t="str">
        <f t="shared" si="386"/>
        <v>theater</v>
      </c>
      <c r="R4107" t="str">
        <f t="shared" si="387"/>
        <v>plays</v>
      </c>
      <c r="S4107" s="13">
        <f t="shared" si="388"/>
        <v>42697.010520833333</v>
      </c>
      <c r="T4107" s="13">
        <f t="shared" si="389"/>
        <v>42730.010520833333</v>
      </c>
    </row>
    <row r="4108" spans="1:20" ht="48">
      <c r="A4108">
        <v>4106</v>
      </c>
      <c r="B4108" s="1" t="s">
        <v>4102</v>
      </c>
      <c r="C4108" s="1" t="s">
        <v>8209</v>
      </c>
      <c r="D4108" s="4">
        <v>5000</v>
      </c>
      <c r="E4108" s="4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3">
        <f t="shared" si="384"/>
        <v>0.70599999999999996</v>
      </c>
      <c r="P4108" s="5">
        <f t="shared" si="385"/>
        <v>106.96969696969697</v>
      </c>
      <c r="Q4108" s="3" t="str">
        <f t="shared" si="386"/>
        <v>theater</v>
      </c>
      <c r="R4108" t="str">
        <f t="shared" si="387"/>
        <v>plays</v>
      </c>
      <c r="S4108" s="13">
        <f t="shared" si="388"/>
        <v>42053.049375000002</v>
      </c>
      <c r="T4108" s="13">
        <f t="shared" si="389"/>
        <v>42096.041666666672</v>
      </c>
    </row>
    <row r="4109" spans="1:20" ht="48">
      <c r="A4109">
        <v>4107</v>
      </c>
      <c r="B4109" s="1" t="s">
        <v>4103</v>
      </c>
      <c r="C4109" s="1" t="s">
        <v>8210</v>
      </c>
      <c r="D4109" s="4">
        <v>2000</v>
      </c>
      <c r="E4109" s="4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3">
        <f t="shared" si="384"/>
        <v>2.0500000000000001E-2</v>
      </c>
      <c r="P4109" s="5">
        <f t="shared" si="385"/>
        <v>10.25</v>
      </c>
      <c r="Q4109" s="3" t="str">
        <f t="shared" si="386"/>
        <v>theater</v>
      </c>
      <c r="R4109" t="str">
        <f t="shared" si="387"/>
        <v>plays</v>
      </c>
      <c r="S4109" s="13">
        <f t="shared" si="388"/>
        <v>41883.916678240741</v>
      </c>
      <c r="T4109" s="13">
        <f t="shared" si="389"/>
        <v>41906.916678240741</v>
      </c>
    </row>
    <row r="4110" spans="1:20" ht="48">
      <c r="A4110">
        <v>4108</v>
      </c>
      <c r="B4110" s="1" t="s">
        <v>4104</v>
      </c>
      <c r="C4110" s="1" t="s">
        <v>8211</v>
      </c>
      <c r="D4110" s="4">
        <v>3000</v>
      </c>
      <c r="E4110" s="4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3">
        <f t="shared" si="384"/>
        <v>1.9666666666666666E-2</v>
      </c>
      <c r="P4110" s="5">
        <f t="shared" si="385"/>
        <v>59</v>
      </c>
      <c r="Q4110" s="3" t="str">
        <f t="shared" si="386"/>
        <v>theater</v>
      </c>
      <c r="R4110" t="str">
        <f t="shared" si="387"/>
        <v>plays</v>
      </c>
      <c r="S4110" s="13">
        <f t="shared" si="388"/>
        <v>42767.031678240746</v>
      </c>
      <c r="T4110" s="13">
        <f t="shared" si="389"/>
        <v>42797.208333333328</v>
      </c>
    </row>
    <row r="4111" spans="1:20" ht="48">
      <c r="A4111">
        <v>4109</v>
      </c>
      <c r="B4111" s="1" t="s">
        <v>4105</v>
      </c>
      <c r="C4111" s="1" t="s">
        <v>8212</v>
      </c>
      <c r="D4111" s="4">
        <v>500</v>
      </c>
      <c r="E4111" s="4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3">
        <f t="shared" si="384"/>
        <v>0</v>
      </c>
      <c r="P4111" s="5" t="e">
        <f t="shared" si="385"/>
        <v>#DIV/0!</v>
      </c>
      <c r="Q4111" s="3" t="str">
        <f t="shared" si="386"/>
        <v>theater</v>
      </c>
      <c r="R4111" t="str">
        <f t="shared" si="387"/>
        <v>plays</v>
      </c>
      <c r="S4111" s="13">
        <f t="shared" si="388"/>
        <v>42307.539398148147</v>
      </c>
      <c r="T4111" s="13">
        <f t="shared" si="389"/>
        <v>42337.581064814818</v>
      </c>
    </row>
    <row r="4112" spans="1:20" ht="48">
      <c r="A4112">
        <v>4110</v>
      </c>
      <c r="B4112" s="1" t="s">
        <v>4106</v>
      </c>
      <c r="C4112" s="1" t="s">
        <v>8213</v>
      </c>
      <c r="D4112" s="4">
        <v>300</v>
      </c>
      <c r="E4112" s="4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3">
        <f t="shared" si="384"/>
        <v>0.28666666666666668</v>
      </c>
      <c r="P4112" s="5">
        <f t="shared" si="385"/>
        <v>14.333333333333334</v>
      </c>
      <c r="Q4112" s="3" t="str">
        <f t="shared" si="386"/>
        <v>theater</v>
      </c>
      <c r="R4112" t="str">
        <f t="shared" si="387"/>
        <v>plays</v>
      </c>
      <c r="S4112" s="13">
        <f t="shared" si="388"/>
        <v>42512.626747685179</v>
      </c>
      <c r="T4112" s="13">
        <f t="shared" si="389"/>
        <v>42572.626747685179</v>
      </c>
    </row>
    <row r="4113" spans="1:20" ht="48">
      <c r="A4113">
        <v>4111</v>
      </c>
      <c r="B4113" s="1" t="s">
        <v>4107</v>
      </c>
      <c r="C4113" s="1" t="s">
        <v>8214</v>
      </c>
      <c r="D4113" s="4">
        <v>3000</v>
      </c>
      <c r="E4113" s="4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3">
        <f t="shared" si="384"/>
        <v>3.1333333333333331E-2</v>
      </c>
      <c r="P4113" s="5">
        <f t="shared" si="385"/>
        <v>15.666666666666666</v>
      </c>
      <c r="Q4113" s="3" t="str">
        <f t="shared" si="386"/>
        <v>theater</v>
      </c>
      <c r="R4113" t="str">
        <f t="shared" si="387"/>
        <v>plays</v>
      </c>
      <c r="S4113" s="13">
        <f t="shared" si="388"/>
        <v>42029.135879629626</v>
      </c>
      <c r="T4113" s="13">
        <f t="shared" si="389"/>
        <v>42059.135879629626</v>
      </c>
    </row>
    <row r="4114" spans="1:20" ht="48">
      <c r="A4114">
        <v>4112</v>
      </c>
      <c r="B4114" s="1" t="s">
        <v>4108</v>
      </c>
      <c r="C4114" s="1" t="s">
        <v>6961</v>
      </c>
      <c r="D4114" s="4">
        <v>2500</v>
      </c>
      <c r="E4114" s="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3">
        <f t="shared" si="384"/>
        <v>4.0000000000000002E-4</v>
      </c>
      <c r="P4114" s="5">
        <f t="shared" si="385"/>
        <v>1</v>
      </c>
      <c r="Q4114" s="3" t="str">
        <f t="shared" si="386"/>
        <v>theater</v>
      </c>
      <c r="R4114" t="str">
        <f t="shared" si="387"/>
        <v>plays</v>
      </c>
      <c r="S4114" s="13">
        <f t="shared" si="388"/>
        <v>42400.946597222224</v>
      </c>
      <c r="T4114" s="13">
        <f t="shared" si="389"/>
        <v>42428</v>
      </c>
    </row>
    <row r="4115" spans="1:20" ht="48">
      <c r="A4115">
        <v>4113</v>
      </c>
      <c r="B4115" s="1" t="s">
        <v>4109</v>
      </c>
      <c r="C4115" s="1" t="s">
        <v>8215</v>
      </c>
      <c r="D4115" s="4">
        <v>1500</v>
      </c>
      <c r="E4115" s="4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3">
        <f t="shared" si="384"/>
        <v>2E-3</v>
      </c>
      <c r="P4115" s="5">
        <f t="shared" si="385"/>
        <v>1</v>
      </c>
      <c r="Q4115" s="3" t="str">
        <f t="shared" si="386"/>
        <v>theater</v>
      </c>
      <c r="R4115" t="str">
        <f t="shared" si="387"/>
        <v>plays</v>
      </c>
      <c r="S4115" s="13">
        <f t="shared" si="388"/>
        <v>42358.573182870372</v>
      </c>
      <c r="T4115" s="13">
        <f t="shared" si="389"/>
        <v>42377.273611111115</v>
      </c>
    </row>
  </sheetData>
  <autoFilter ref="A1:R4115" xr:uid="{50D204C3-FAEA-2044-B367-DE96ACA41A22}"/>
  <conditionalFormatting sqref="A1:T1">
    <cfRule type="containsText" dxfId="25" priority="41" operator="containsText" text="Successful">
      <formula>NOT(ISERROR(SEARCH("Successful",A1)))</formula>
    </cfRule>
  </conditionalFormatting>
  <conditionalFormatting sqref="F1:F1048576">
    <cfRule type="containsText" dxfId="24" priority="26" operator="containsText" text="canceled">
      <formula>NOT(ISERROR(SEARCH("canceled",F1)))</formula>
    </cfRule>
    <cfRule type="containsText" dxfId="23" priority="28" operator="containsText" text="canceled">
      <formula>NOT(ISERROR(SEARCH("canceled",F1)))</formula>
    </cfRule>
    <cfRule type="containsText" dxfId="22" priority="29" operator="containsText" text="canceled">
      <formula>NOT(ISERROR(SEARCH("canceled",F1)))</formula>
    </cfRule>
    <cfRule type="containsText" dxfId="21" priority="30" operator="containsText" text="canceled">
      <formula>NOT(ISERROR(SEARCH("canceled",F1)))</formula>
    </cfRule>
    <cfRule type="containsText" dxfId="20" priority="31" operator="containsText" text="canceled">
      <formula>NOT(ISERROR(SEARCH("canceled",F1)))</formula>
    </cfRule>
    <cfRule type="containsText" dxfId="19" priority="32" operator="containsText" text="canceled">
      <formula>NOT(ISERROR(SEARCH("canceled",F1)))</formula>
    </cfRule>
    <cfRule type="containsText" dxfId="18" priority="33" operator="containsText" text="canceled">
      <formula>NOT(ISERROR(SEARCH("canceled",F1)))</formula>
    </cfRule>
    <cfRule type="containsText" dxfId="17" priority="35" operator="containsText" text="cancelled">
      <formula>NOT(ISERROR(SEARCH("cancelled",F1)))</formula>
    </cfRule>
    <cfRule type="cellIs" dxfId="16" priority="36" operator="equal">
      <formula>"Failed"</formula>
    </cfRule>
    <cfRule type="containsText" dxfId="15" priority="37" operator="containsText" text="Live">
      <formula>NOT(ISERROR(SEARCH("Live",F1)))</formula>
    </cfRule>
    <cfRule type="containsText" dxfId="14" priority="38" operator="containsText" text="Failed">
      <formula>NOT(ISERROR(SEARCH("Failed",F1)))</formula>
    </cfRule>
    <cfRule type="containsText" dxfId="13" priority="39" operator="containsText" text="Cancelled">
      <formula>NOT(ISERROR(SEARCH("Cancelled",F1)))</formula>
    </cfRule>
    <cfRule type="containsText" dxfId="12" priority="40" operator="containsText" text="successful">
      <formula>NOT(ISERROR(SEARCH("successful",F1)))</formula>
    </cfRule>
  </conditionalFormatting>
  <conditionalFormatting sqref="G3">
    <cfRule type="containsText" dxfId="11" priority="34" operator="containsText" text="canceled">
      <formula>NOT(ISERROR(SEARCH("canceled",G3)))</formula>
    </cfRule>
  </conditionalFormatting>
  <conditionalFormatting sqref="F125">
    <cfRule type="containsText" dxfId="10" priority="27" operator="containsText" text="canceled">
      <formula>NOT(ISERROR(SEARCH("canceled",F125)))</formula>
    </cfRule>
  </conditionalFormatting>
  <conditionalFormatting sqref="O1:O1048576">
    <cfRule type="cellIs" dxfId="9" priority="16" operator="between">
      <formula>1</formula>
      <formula>2</formula>
    </cfRule>
    <cfRule type="cellIs" dxfId="8" priority="17" operator="between">
      <formula>0</formula>
      <formula>0.99</formula>
    </cfRule>
    <cfRule type="cellIs" dxfId="7" priority="18" operator="between">
      <formula>0</formula>
      <formula>1</formula>
    </cfRule>
    <cfRule type="cellIs" dxfId="6" priority="19" operator="greaterThan">
      <formula>2</formula>
    </cfRule>
    <cfRule type="cellIs" dxfId="5" priority="20" operator="between">
      <formula>1</formula>
      <formula>2</formula>
    </cfRule>
    <cfRule type="cellIs" dxfId="4" priority="21" operator="between">
      <formula>100</formula>
      <formula>200</formula>
    </cfRule>
    <cfRule type="cellIs" dxfId="3" priority="22" operator="between">
      <formula>0</formula>
      <formula>100</formula>
    </cfRule>
    <cfRule type="cellIs" dxfId="2" priority="23" operator="greaterThan">
      <formula>200</formula>
    </cfRule>
    <cfRule type="cellIs" dxfId="1" priority="24" operator="between">
      <formula>100</formula>
      <formula>200</formula>
    </cfRule>
    <cfRule type="cellIs" dxfId="0" priority="25" operator="between">
      <formula>0</formula>
      <formula>100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2E299-BEF4-2B4B-918F-1E3FAA19BADA}">
  <sheetPr codeName="Sheet7"/>
  <dimension ref="A1:F14"/>
  <sheetViews>
    <sheetView workbookViewId="0">
      <selection activeCell="C24" sqref="C24"/>
    </sheetView>
  </sheetViews>
  <sheetFormatPr baseColWidth="10" defaultRowHeight="15"/>
  <cols>
    <col min="1" max="1" width="12.1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" bestFit="1" customWidth="1"/>
    <col min="7" max="8" width="14.83203125" bestFit="1" customWidth="1"/>
    <col min="9" max="9" width="16" bestFit="1" customWidth="1"/>
    <col min="10" max="10" width="18.33203125" bestFit="1" customWidth="1"/>
    <col min="11" max="12" width="14.83203125" bestFit="1" customWidth="1"/>
    <col min="13" max="13" width="16" bestFit="1" customWidth="1"/>
    <col min="14" max="14" width="18.33203125" bestFit="1" customWidth="1"/>
    <col min="15" max="15" width="19.1640625" bestFit="1" customWidth="1"/>
  </cols>
  <sheetData>
    <row r="1" spans="1:6">
      <c r="A1" s="15" t="s">
        <v>8223</v>
      </c>
      <c r="B1" t="s">
        <v>8325</v>
      </c>
    </row>
    <row r="3" spans="1:6">
      <c r="A3" s="15" t="s">
        <v>8312</v>
      </c>
      <c r="B3" s="15" t="s">
        <v>8315</v>
      </c>
    </row>
    <row r="4" spans="1:6">
      <c r="A4" s="15" t="s">
        <v>8313</v>
      </c>
      <c r="B4" t="s">
        <v>8219</v>
      </c>
      <c r="C4" t="s">
        <v>8221</v>
      </c>
      <c r="D4" t="s">
        <v>8220</v>
      </c>
      <c r="E4" t="s">
        <v>8222</v>
      </c>
      <c r="F4" t="s">
        <v>8314</v>
      </c>
    </row>
    <row r="5" spans="1:6">
      <c r="A5" s="16" t="s">
        <v>8316</v>
      </c>
      <c r="B5" s="14">
        <v>300</v>
      </c>
      <c r="C5" s="14">
        <v>180</v>
      </c>
      <c r="D5" s="14">
        <v>40</v>
      </c>
      <c r="E5" s="14"/>
      <c r="F5" s="14">
        <v>520</v>
      </c>
    </row>
    <row r="6" spans="1:6">
      <c r="A6" s="16" t="s">
        <v>8317</v>
      </c>
      <c r="B6" s="14">
        <v>34</v>
      </c>
      <c r="C6" s="14">
        <v>140</v>
      </c>
      <c r="D6" s="14">
        <v>20</v>
      </c>
      <c r="E6" s="14">
        <v>6</v>
      </c>
      <c r="F6" s="14">
        <v>200</v>
      </c>
    </row>
    <row r="7" spans="1:6">
      <c r="A7" s="16" t="s">
        <v>8318</v>
      </c>
      <c r="B7" s="14">
        <v>80</v>
      </c>
      <c r="C7" s="14">
        <v>140</v>
      </c>
      <c r="D7" s="14"/>
      <c r="E7" s="14"/>
      <c r="F7" s="14">
        <v>220</v>
      </c>
    </row>
    <row r="8" spans="1:6">
      <c r="A8" s="16" t="s">
        <v>8319</v>
      </c>
      <c r="B8" s="14"/>
      <c r="C8" s="14"/>
      <c r="D8" s="14">
        <v>24</v>
      </c>
      <c r="E8" s="14"/>
      <c r="F8" s="14">
        <v>24</v>
      </c>
    </row>
    <row r="9" spans="1:6">
      <c r="A9" s="16" t="s">
        <v>8320</v>
      </c>
      <c r="B9" s="14">
        <v>540</v>
      </c>
      <c r="C9" s="14">
        <v>120</v>
      </c>
      <c r="D9" s="14">
        <v>20</v>
      </c>
      <c r="E9" s="14">
        <v>20</v>
      </c>
      <c r="F9" s="14">
        <v>700</v>
      </c>
    </row>
    <row r="10" spans="1:6">
      <c r="A10" s="16" t="s">
        <v>8321</v>
      </c>
      <c r="B10" s="14">
        <v>103</v>
      </c>
      <c r="C10" s="14">
        <v>117</v>
      </c>
      <c r="D10" s="14"/>
      <c r="E10" s="14"/>
      <c r="F10" s="14">
        <v>220</v>
      </c>
    </row>
    <row r="11" spans="1:6">
      <c r="A11" s="16" t="s">
        <v>8322</v>
      </c>
      <c r="B11" s="14">
        <v>80</v>
      </c>
      <c r="C11" s="14">
        <v>127</v>
      </c>
      <c r="D11" s="14">
        <v>30</v>
      </c>
      <c r="E11" s="14"/>
      <c r="F11" s="14">
        <v>237</v>
      </c>
    </row>
    <row r="12" spans="1:6">
      <c r="A12" s="16" t="s">
        <v>8323</v>
      </c>
      <c r="B12" s="14">
        <v>209</v>
      </c>
      <c r="C12" s="14">
        <v>213</v>
      </c>
      <c r="D12" s="14">
        <v>178</v>
      </c>
      <c r="E12" s="14"/>
      <c r="F12" s="14">
        <v>600</v>
      </c>
    </row>
    <row r="13" spans="1:6">
      <c r="A13" s="16" t="s">
        <v>8324</v>
      </c>
      <c r="B13" s="14">
        <v>839</v>
      </c>
      <c r="C13" s="14">
        <v>493</v>
      </c>
      <c r="D13" s="14">
        <v>37</v>
      </c>
      <c r="E13" s="14">
        <v>24</v>
      </c>
      <c r="F13" s="14">
        <v>1393</v>
      </c>
    </row>
    <row r="14" spans="1:6">
      <c r="A14" s="16" t="s">
        <v>8314</v>
      </c>
      <c r="B14" s="14">
        <v>2185</v>
      </c>
      <c r="C14" s="14">
        <v>1530</v>
      </c>
      <c r="D14" s="14">
        <v>349</v>
      </c>
      <c r="E14" s="14">
        <v>50</v>
      </c>
      <c r="F14" s="14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E2E2-7D33-0942-A52B-347E8096A018}">
  <sheetPr codeName="Sheet8"/>
  <dimension ref="A1:F47"/>
  <sheetViews>
    <sheetView workbookViewId="0">
      <selection activeCell="J1" sqref="J1"/>
    </sheetView>
  </sheetViews>
  <sheetFormatPr baseColWidth="10" defaultRowHeight="15"/>
  <cols>
    <col min="1" max="1" width="18.3320312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6" width="10" bestFit="1" customWidth="1"/>
    <col min="7" max="7" width="5.5" bestFit="1" customWidth="1"/>
    <col min="8" max="8" width="4" bestFit="1" customWidth="1"/>
    <col min="9" max="9" width="8.83203125" bestFit="1" customWidth="1"/>
    <col min="10" max="10" width="18.33203125" bestFit="1" customWidth="1"/>
    <col min="11" max="11" width="22.6640625" bestFit="1" customWidth="1"/>
    <col min="12" max="12" width="4" bestFit="1" customWidth="1"/>
    <col min="13" max="13" width="8.83203125" bestFit="1" customWidth="1"/>
    <col min="14" max="14" width="18.33203125" bestFit="1" customWidth="1"/>
    <col min="15" max="15" width="19.1640625" bestFit="1" customWidth="1"/>
    <col min="16" max="16" width="22.6640625" bestFit="1" customWidth="1"/>
  </cols>
  <sheetData>
    <row r="1" spans="1:6">
      <c r="A1" s="15" t="s">
        <v>8223</v>
      </c>
      <c r="B1" t="s">
        <v>8325</v>
      </c>
    </row>
    <row r="2" spans="1:6">
      <c r="A2" s="15" t="s">
        <v>8308</v>
      </c>
      <c r="B2" t="s">
        <v>8325</v>
      </c>
    </row>
    <row r="4" spans="1:6">
      <c r="A4" s="15" t="s">
        <v>8339</v>
      </c>
      <c r="B4" s="15" t="s">
        <v>8315</v>
      </c>
    </row>
    <row r="5" spans="1:6">
      <c r="A5" s="15" t="s">
        <v>8313</v>
      </c>
      <c r="B5" t="s">
        <v>8219</v>
      </c>
      <c r="C5" t="s">
        <v>8222</v>
      </c>
      <c r="D5" t="s">
        <v>8221</v>
      </c>
      <c r="E5" t="s">
        <v>8220</v>
      </c>
      <c r="F5" t="s">
        <v>8314</v>
      </c>
    </row>
    <row r="6" spans="1:6">
      <c r="A6" s="16" t="s">
        <v>8340</v>
      </c>
      <c r="B6" s="14"/>
      <c r="C6" s="14"/>
      <c r="D6" s="14">
        <v>100</v>
      </c>
      <c r="E6" s="14"/>
      <c r="F6" s="14">
        <v>100</v>
      </c>
    </row>
    <row r="7" spans="1:6">
      <c r="A7" s="16" t="s">
        <v>8341</v>
      </c>
      <c r="B7" s="14"/>
      <c r="C7" s="14"/>
      <c r="D7" s="14"/>
      <c r="E7" s="14">
        <v>20</v>
      </c>
      <c r="F7" s="14">
        <v>20</v>
      </c>
    </row>
    <row r="8" spans="1:6">
      <c r="A8" s="16" t="s">
        <v>8342</v>
      </c>
      <c r="B8" s="14"/>
      <c r="C8" s="14"/>
      <c r="D8" s="14"/>
      <c r="E8" s="14">
        <v>24</v>
      </c>
      <c r="F8" s="14">
        <v>24</v>
      </c>
    </row>
    <row r="9" spans="1:6">
      <c r="A9" s="16" t="s">
        <v>8343</v>
      </c>
      <c r="B9" s="14"/>
      <c r="C9" s="14"/>
      <c r="D9" s="14">
        <v>40</v>
      </c>
      <c r="E9" s="14"/>
      <c r="F9" s="14">
        <v>40</v>
      </c>
    </row>
    <row r="10" spans="1:6">
      <c r="A10" s="16" t="s">
        <v>8344</v>
      </c>
      <c r="B10" s="14">
        <v>40</v>
      </c>
      <c r="C10" s="14"/>
      <c r="D10" s="14"/>
      <c r="E10" s="14"/>
      <c r="F10" s="14">
        <v>40</v>
      </c>
    </row>
    <row r="11" spans="1:6">
      <c r="A11" s="16" t="s">
        <v>8345</v>
      </c>
      <c r="B11" s="14">
        <v>180</v>
      </c>
      <c r="C11" s="14"/>
      <c r="D11" s="14"/>
      <c r="E11" s="14"/>
      <c r="F11" s="14">
        <v>180</v>
      </c>
    </row>
    <row r="12" spans="1:6">
      <c r="A12" s="16" t="s">
        <v>8346</v>
      </c>
      <c r="B12" s="14"/>
      <c r="C12" s="14"/>
      <c r="D12" s="14">
        <v>80</v>
      </c>
      <c r="E12" s="14"/>
      <c r="F12" s="14">
        <v>80</v>
      </c>
    </row>
    <row r="13" spans="1:6">
      <c r="A13" s="16" t="s">
        <v>8347</v>
      </c>
      <c r="B13" s="14">
        <v>40</v>
      </c>
      <c r="C13" s="14"/>
      <c r="D13" s="14"/>
      <c r="E13" s="14"/>
      <c r="F13" s="14">
        <v>40</v>
      </c>
    </row>
    <row r="14" spans="1:6">
      <c r="A14" s="16" t="s">
        <v>8348</v>
      </c>
      <c r="B14" s="14"/>
      <c r="C14" s="14">
        <v>20</v>
      </c>
      <c r="D14" s="14">
        <v>40</v>
      </c>
      <c r="E14" s="14"/>
      <c r="F14" s="14">
        <v>60</v>
      </c>
    </row>
    <row r="15" spans="1:6">
      <c r="A15" s="16" t="s">
        <v>8349</v>
      </c>
      <c r="B15" s="14"/>
      <c r="C15" s="14"/>
      <c r="D15" s="14">
        <v>40</v>
      </c>
      <c r="E15" s="14"/>
      <c r="F15" s="14">
        <v>40</v>
      </c>
    </row>
    <row r="16" spans="1:6">
      <c r="A16" s="16" t="s">
        <v>8350</v>
      </c>
      <c r="B16" s="14"/>
      <c r="C16" s="14"/>
      <c r="D16" s="14">
        <v>120</v>
      </c>
      <c r="E16" s="14">
        <v>20</v>
      </c>
      <c r="F16" s="14">
        <v>140</v>
      </c>
    </row>
    <row r="17" spans="1:6">
      <c r="A17" s="16" t="s">
        <v>8351</v>
      </c>
      <c r="B17" s="14"/>
      <c r="C17" s="14"/>
      <c r="D17" s="14">
        <v>20</v>
      </c>
      <c r="E17" s="14"/>
      <c r="F17" s="14">
        <v>20</v>
      </c>
    </row>
    <row r="18" spans="1:6">
      <c r="A18" s="16" t="s">
        <v>8352</v>
      </c>
      <c r="B18" s="14">
        <v>140</v>
      </c>
      <c r="C18" s="14"/>
      <c r="D18" s="14"/>
      <c r="E18" s="14"/>
      <c r="F18" s="14">
        <v>140</v>
      </c>
    </row>
    <row r="19" spans="1:6">
      <c r="A19" s="16" t="s">
        <v>8353</v>
      </c>
      <c r="B19" s="14">
        <v>140</v>
      </c>
      <c r="C19" s="14"/>
      <c r="D19" s="14">
        <v>20</v>
      </c>
      <c r="E19" s="14"/>
      <c r="F19" s="14">
        <v>160</v>
      </c>
    </row>
    <row r="20" spans="1:6">
      <c r="A20" s="16" t="s">
        <v>8354</v>
      </c>
      <c r="B20" s="14"/>
      <c r="C20" s="14"/>
      <c r="D20" s="14">
        <v>60</v>
      </c>
      <c r="E20" s="14"/>
      <c r="F20" s="14">
        <v>60</v>
      </c>
    </row>
    <row r="21" spans="1:6">
      <c r="A21" s="16" t="s">
        <v>8355</v>
      </c>
      <c r="B21" s="14">
        <v>9</v>
      </c>
      <c r="C21" s="14"/>
      <c r="D21" s="14">
        <v>11</v>
      </c>
      <c r="E21" s="14"/>
      <c r="F21" s="14">
        <v>20</v>
      </c>
    </row>
    <row r="22" spans="1:6">
      <c r="A22" s="16" t="s">
        <v>8356</v>
      </c>
      <c r="B22" s="14">
        <v>20</v>
      </c>
      <c r="C22" s="14"/>
      <c r="D22" s="14"/>
      <c r="E22" s="14"/>
      <c r="F22" s="14">
        <v>20</v>
      </c>
    </row>
    <row r="23" spans="1:6">
      <c r="A23" s="16" t="s">
        <v>8357</v>
      </c>
      <c r="B23" s="14"/>
      <c r="C23" s="14"/>
      <c r="D23" s="14">
        <v>40</v>
      </c>
      <c r="E23" s="14"/>
      <c r="F23" s="14">
        <v>40</v>
      </c>
    </row>
    <row r="24" spans="1:6">
      <c r="A24" s="16" t="s">
        <v>8358</v>
      </c>
      <c r="B24" s="14">
        <v>60</v>
      </c>
      <c r="C24" s="14"/>
      <c r="D24" s="14">
        <v>60</v>
      </c>
      <c r="E24" s="14">
        <v>20</v>
      </c>
      <c r="F24" s="14">
        <v>140</v>
      </c>
    </row>
    <row r="25" spans="1:6">
      <c r="A25" s="16" t="s">
        <v>8359</v>
      </c>
      <c r="B25" s="14"/>
      <c r="C25" s="14"/>
      <c r="D25" s="14">
        <v>20</v>
      </c>
      <c r="E25" s="14"/>
      <c r="F25" s="14">
        <v>20</v>
      </c>
    </row>
    <row r="26" spans="1:6">
      <c r="A26" s="16" t="s">
        <v>8360</v>
      </c>
      <c r="B26" s="14">
        <v>60</v>
      </c>
      <c r="C26" s="14"/>
      <c r="D26" s="14"/>
      <c r="E26" s="14"/>
      <c r="F26" s="14">
        <v>60</v>
      </c>
    </row>
    <row r="27" spans="1:6">
      <c r="A27" s="16" t="s">
        <v>8361</v>
      </c>
      <c r="B27" s="14"/>
      <c r="C27" s="14"/>
      <c r="D27" s="14">
        <v>20</v>
      </c>
      <c r="E27" s="14"/>
      <c r="F27" s="14">
        <v>20</v>
      </c>
    </row>
    <row r="28" spans="1:6">
      <c r="A28" s="16" t="s">
        <v>8362</v>
      </c>
      <c r="B28" s="14">
        <v>103</v>
      </c>
      <c r="C28" s="14"/>
      <c r="D28" s="14">
        <v>57</v>
      </c>
      <c r="E28" s="14"/>
      <c r="F28" s="14">
        <v>160</v>
      </c>
    </row>
    <row r="29" spans="1:6">
      <c r="A29" s="16" t="s">
        <v>8363</v>
      </c>
      <c r="B29" s="14"/>
      <c r="C29" s="14"/>
      <c r="D29" s="14">
        <v>20</v>
      </c>
      <c r="E29" s="14"/>
      <c r="F29" s="14">
        <v>20</v>
      </c>
    </row>
    <row r="30" spans="1:6">
      <c r="A30" s="16" t="s">
        <v>8364</v>
      </c>
      <c r="B30" s="14">
        <v>694</v>
      </c>
      <c r="C30" s="14">
        <v>19</v>
      </c>
      <c r="D30" s="14">
        <v>353</v>
      </c>
      <c r="E30" s="14"/>
      <c r="F30" s="14">
        <v>1066</v>
      </c>
    </row>
    <row r="31" spans="1:6">
      <c r="A31" s="16" t="s">
        <v>8365</v>
      </c>
      <c r="B31" s="14">
        <v>40</v>
      </c>
      <c r="C31" s="14"/>
      <c r="D31" s="14"/>
      <c r="E31" s="14"/>
      <c r="F31" s="14">
        <v>40</v>
      </c>
    </row>
    <row r="32" spans="1:6">
      <c r="A32" s="16" t="s">
        <v>8366</v>
      </c>
      <c r="B32" s="14">
        <v>20</v>
      </c>
      <c r="C32" s="14"/>
      <c r="D32" s="14"/>
      <c r="E32" s="14"/>
      <c r="F32" s="14">
        <v>20</v>
      </c>
    </row>
    <row r="33" spans="1:6">
      <c r="A33" s="16" t="s">
        <v>8367</v>
      </c>
      <c r="B33" s="14"/>
      <c r="C33" s="14"/>
      <c r="D33" s="14">
        <v>20</v>
      </c>
      <c r="E33" s="14"/>
      <c r="F33" s="14">
        <v>20</v>
      </c>
    </row>
    <row r="34" spans="1:6">
      <c r="A34" s="16" t="s">
        <v>8368</v>
      </c>
      <c r="B34" s="14">
        <v>260</v>
      </c>
      <c r="C34" s="14"/>
      <c r="D34" s="14"/>
      <c r="E34" s="14"/>
      <c r="F34" s="14">
        <v>260</v>
      </c>
    </row>
    <row r="35" spans="1:6">
      <c r="A35" s="16" t="s">
        <v>8369</v>
      </c>
      <c r="B35" s="14"/>
      <c r="C35" s="14"/>
      <c r="D35" s="14"/>
      <c r="E35" s="14">
        <v>40</v>
      </c>
      <c r="F35" s="14">
        <v>40</v>
      </c>
    </row>
    <row r="36" spans="1:6">
      <c r="A36" s="16" t="s">
        <v>8370</v>
      </c>
      <c r="B36" s="14">
        <v>60</v>
      </c>
      <c r="C36" s="14"/>
      <c r="D36" s="14"/>
      <c r="E36" s="14"/>
      <c r="F36" s="14">
        <v>60</v>
      </c>
    </row>
    <row r="37" spans="1:6">
      <c r="A37" s="16" t="s">
        <v>8371</v>
      </c>
      <c r="B37" s="14">
        <v>34</v>
      </c>
      <c r="C37" s="14">
        <v>6</v>
      </c>
      <c r="D37" s="14"/>
      <c r="E37" s="14"/>
      <c r="F37" s="14">
        <v>40</v>
      </c>
    </row>
    <row r="38" spans="1:6">
      <c r="A38" s="16" t="s">
        <v>8372</v>
      </c>
      <c r="B38" s="14">
        <v>40</v>
      </c>
      <c r="C38" s="14"/>
      <c r="D38" s="14">
        <v>2</v>
      </c>
      <c r="E38" s="14">
        <v>18</v>
      </c>
      <c r="F38" s="14">
        <v>60</v>
      </c>
    </row>
    <row r="39" spans="1:6">
      <c r="A39" s="16" t="s">
        <v>8373</v>
      </c>
      <c r="B39" s="14">
        <v>85</v>
      </c>
      <c r="C39" s="14">
        <v>5</v>
      </c>
      <c r="D39" s="14">
        <v>80</v>
      </c>
      <c r="E39" s="14">
        <v>17</v>
      </c>
      <c r="F39" s="14">
        <v>187</v>
      </c>
    </row>
    <row r="40" spans="1:6">
      <c r="A40" s="16" t="s">
        <v>8374</v>
      </c>
      <c r="B40" s="14">
        <v>80</v>
      </c>
      <c r="C40" s="14"/>
      <c r="D40" s="14"/>
      <c r="E40" s="14"/>
      <c r="F40" s="14">
        <v>80</v>
      </c>
    </row>
    <row r="41" spans="1:6">
      <c r="A41" s="16" t="s">
        <v>8375</v>
      </c>
      <c r="B41" s="14">
        <v>60</v>
      </c>
      <c r="C41" s="14"/>
      <c r="D41" s="14"/>
      <c r="E41" s="14"/>
      <c r="F41" s="14">
        <v>60</v>
      </c>
    </row>
    <row r="42" spans="1:6">
      <c r="A42" s="16" t="s">
        <v>8376</v>
      </c>
      <c r="B42" s="14"/>
      <c r="C42" s="14"/>
      <c r="D42" s="14">
        <v>47</v>
      </c>
      <c r="E42" s="14">
        <v>10</v>
      </c>
      <c r="F42" s="14">
        <v>57</v>
      </c>
    </row>
    <row r="43" spans="1:6">
      <c r="A43" s="16" t="s">
        <v>8377</v>
      </c>
      <c r="B43" s="14"/>
      <c r="C43" s="14"/>
      <c r="D43" s="14">
        <v>100</v>
      </c>
      <c r="E43" s="14"/>
      <c r="F43" s="14">
        <v>100</v>
      </c>
    </row>
    <row r="44" spans="1:6">
      <c r="A44" s="16" t="s">
        <v>8378</v>
      </c>
      <c r="B44" s="14">
        <v>20</v>
      </c>
      <c r="C44" s="14"/>
      <c r="D44" s="14">
        <v>120</v>
      </c>
      <c r="E44" s="14">
        <v>60</v>
      </c>
      <c r="F44" s="14">
        <v>200</v>
      </c>
    </row>
    <row r="45" spans="1:6">
      <c r="A45" s="16" t="s">
        <v>8379</v>
      </c>
      <c r="B45" s="14"/>
      <c r="C45" s="14"/>
      <c r="D45" s="14">
        <v>60</v>
      </c>
      <c r="E45" s="14">
        <v>100</v>
      </c>
      <c r="F45" s="14">
        <v>160</v>
      </c>
    </row>
    <row r="46" spans="1:6">
      <c r="A46" s="16" t="s">
        <v>8380</v>
      </c>
      <c r="B46" s="14"/>
      <c r="C46" s="14"/>
      <c r="D46" s="14"/>
      <c r="E46" s="14">
        <v>20</v>
      </c>
      <c r="F46" s="14">
        <v>20</v>
      </c>
    </row>
    <row r="47" spans="1:6">
      <c r="A47" s="16" t="s">
        <v>8314</v>
      </c>
      <c r="B47" s="14">
        <v>2185</v>
      </c>
      <c r="C47" s="14">
        <v>50</v>
      </c>
      <c r="D47" s="14">
        <v>1530</v>
      </c>
      <c r="E47" s="14">
        <v>349</v>
      </c>
      <c r="F47" s="14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0FA4-29C6-194C-9091-C3813646C790}">
  <sheetPr codeName="Sheet9"/>
  <dimension ref="A1:F18"/>
  <sheetViews>
    <sheetView workbookViewId="0">
      <selection activeCell="E23" sqref="E23"/>
    </sheetView>
  </sheetViews>
  <sheetFormatPr baseColWidth="10" defaultRowHeight="15"/>
  <cols>
    <col min="1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>
      <c r="A1" s="15" t="s">
        <v>8308</v>
      </c>
      <c r="B1" t="s">
        <v>8325</v>
      </c>
    </row>
    <row r="2" spans="1:6">
      <c r="A2" s="15" t="s">
        <v>8338</v>
      </c>
      <c r="B2" t="s">
        <v>8325</v>
      </c>
    </row>
    <row r="4" spans="1:6">
      <c r="A4" s="15" t="s">
        <v>8401</v>
      </c>
      <c r="B4" s="15" t="s">
        <v>8315</v>
      </c>
    </row>
    <row r="5" spans="1:6">
      <c r="A5" s="15" t="s">
        <v>8313</v>
      </c>
      <c r="B5" t="s">
        <v>8220</v>
      </c>
      <c r="C5" t="s">
        <v>8221</v>
      </c>
      <c r="D5" t="s">
        <v>8222</v>
      </c>
      <c r="E5" t="s">
        <v>8219</v>
      </c>
      <c r="F5" t="s">
        <v>8314</v>
      </c>
    </row>
    <row r="6" spans="1:6">
      <c r="A6" s="17" t="s">
        <v>8332</v>
      </c>
      <c r="B6" s="14">
        <v>34</v>
      </c>
      <c r="C6" s="14">
        <v>149</v>
      </c>
      <c r="D6" s="14">
        <v>2</v>
      </c>
      <c r="E6" s="14">
        <v>182</v>
      </c>
      <c r="F6" s="14">
        <v>367</v>
      </c>
    </row>
    <row r="7" spans="1:6">
      <c r="A7" s="17" t="s">
        <v>8333</v>
      </c>
      <c r="B7" s="14">
        <v>27</v>
      </c>
      <c r="C7" s="14">
        <v>106</v>
      </c>
      <c r="D7" s="14">
        <v>18</v>
      </c>
      <c r="E7" s="14">
        <v>202</v>
      </c>
      <c r="F7" s="14">
        <v>353</v>
      </c>
    </row>
    <row r="8" spans="1:6">
      <c r="A8" s="17" t="s">
        <v>8334</v>
      </c>
      <c r="B8" s="14">
        <v>28</v>
      </c>
      <c r="C8" s="14">
        <v>108</v>
      </c>
      <c r="D8" s="14">
        <v>30</v>
      </c>
      <c r="E8" s="14">
        <v>180</v>
      </c>
      <c r="F8" s="14">
        <v>346</v>
      </c>
    </row>
    <row r="9" spans="1:6">
      <c r="A9" s="17" t="s">
        <v>8335</v>
      </c>
      <c r="B9" s="14">
        <v>27</v>
      </c>
      <c r="C9" s="14">
        <v>102</v>
      </c>
      <c r="D9" s="14"/>
      <c r="E9" s="14">
        <v>192</v>
      </c>
      <c r="F9" s="14">
        <v>321</v>
      </c>
    </row>
    <row r="10" spans="1:6">
      <c r="A10" s="17" t="s">
        <v>8326</v>
      </c>
      <c r="B10" s="14">
        <v>26</v>
      </c>
      <c r="C10" s="14">
        <v>126</v>
      </c>
      <c r="D10" s="14"/>
      <c r="E10" s="14">
        <v>234</v>
      </c>
      <c r="F10" s="14">
        <v>386</v>
      </c>
    </row>
    <row r="11" spans="1:6">
      <c r="A11" s="17" t="s">
        <v>8336</v>
      </c>
      <c r="B11" s="14">
        <v>27</v>
      </c>
      <c r="C11" s="14">
        <v>147</v>
      </c>
      <c r="D11" s="14"/>
      <c r="E11" s="14">
        <v>211</v>
      </c>
      <c r="F11" s="14">
        <v>385</v>
      </c>
    </row>
    <row r="12" spans="1:6">
      <c r="A12" s="17" t="s">
        <v>8327</v>
      </c>
      <c r="B12" s="14">
        <v>43</v>
      </c>
      <c r="C12" s="14">
        <v>150</v>
      </c>
      <c r="D12" s="14"/>
      <c r="E12" s="14">
        <v>194</v>
      </c>
      <c r="F12" s="14">
        <v>387</v>
      </c>
    </row>
    <row r="13" spans="1:6">
      <c r="A13" s="17" t="s">
        <v>8328</v>
      </c>
      <c r="B13" s="14">
        <v>33</v>
      </c>
      <c r="C13" s="14">
        <v>134</v>
      </c>
      <c r="D13" s="14"/>
      <c r="E13" s="14">
        <v>166</v>
      </c>
      <c r="F13" s="14">
        <v>333</v>
      </c>
    </row>
    <row r="14" spans="1:6">
      <c r="A14" s="17" t="s">
        <v>8329</v>
      </c>
      <c r="B14" s="14">
        <v>24</v>
      </c>
      <c r="C14" s="14">
        <v>127</v>
      </c>
      <c r="D14" s="14"/>
      <c r="E14" s="14">
        <v>147</v>
      </c>
      <c r="F14" s="14">
        <v>298</v>
      </c>
    </row>
    <row r="15" spans="1:6">
      <c r="A15" s="17" t="s">
        <v>8330</v>
      </c>
      <c r="B15" s="14">
        <v>20</v>
      </c>
      <c r="C15" s="14">
        <v>149</v>
      </c>
      <c r="D15" s="14"/>
      <c r="E15" s="14">
        <v>183</v>
      </c>
      <c r="F15" s="14">
        <v>352</v>
      </c>
    </row>
    <row r="16" spans="1:6">
      <c r="A16" s="17" t="s">
        <v>8331</v>
      </c>
      <c r="B16" s="14">
        <v>37</v>
      </c>
      <c r="C16" s="14">
        <v>114</v>
      </c>
      <c r="D16" s="14"/>
      <c r="E16" s="14">
        <v>183</v>
      </c>
      <c r="F16" s="14">
        <v>334</v>
      </c>
    </row>
    <row r="17" spans="1:6">
      <c r="A17" s="17" t="s">
        <v>8337</v>
      </c>
      <c r="B17" s="14">
        <v>23</v>
      </c>
      <c r="C17" s="14">
        <v>118</v>
      </c>
      <c r="D17" s="14"/>
      <c r="E17" s="14">
        <v>111</v>
      </c>
      <c r="F17" s="14">
        <v>252</v>
      </c>
    </row>
    <row r="18" spans="1:6">
      <c r="A18" s="17" t="s">
        <v>8314</v>
      </c>
      <c r="B18" s="14">
        <v>349</v>
      </c>
      <c r="C18" s="14">
        <v>1530</v>
      </c>
      <c r="D18" s="14">
        <v>50</v>
      </c>
      <c r="E18" s="14">
        <v>2185</v>
      </c>
      <c r="F18" s="14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FBBEB-3193-6545-A01C-592D897DEF53}">
  <sheetPr codeName="Sheet5"/>
  <dimension ref="B2:I14"/>
  <sheetViews>
    <sheetView tabSelected="1" zoomScale="130" zoomScaleNormal="130" workbookViewId="0">
      <selection activeCell="A14" sqref="A14"/>
    </sheetView>
  </sheetViews>
  <sheetFormatPr baseColWidth="10" defaultRowHeight="15"/>
  <cols>
    <col min="2" max="2" width="16" bestFit="1" customWidth="1"/>
    <col min="3" max="3" width="15.33203125" bestFit="1" customWidth="1"/>
    <col min="4" max="4" width="12.1640625" bestFit="1" customWidth="1"/>
    <col min="5" max="5" width="14.5" bestFit="1" customWidth="1"/>
    <col min="6" max="6" width="11.5" bestFit="1" customWidth="1"/>
    <col min="7" max="7" width="17.6640625" bestFit="1" customWidth="1"/>
    <col min="8" max="8" width="14.33203125" bestFit="1" customWidth="1"/>
    <col min="9" max="9" width="16.83203125" bestFit="1" customWidth="1"/>
  </cols>
  <sheetData>
    <row r="2" spans="2:9">
      <c r="B2" t="s">
        <v>8381</v>
      </c>
      <c r="C2" s="18" t="s">
        <v>8398</v>
      </c>
      <c r="D2" s="18" t="s">
        <v>8399</v>
      </c>
      <c r="E2" s="18" t="s">
        <v>8400</v>
      </c>
      <c r="F2" t="s">
        <v>8382</v>
      </c>
      <c r="G2" t="s">
        <v>8383</v>
      </c>
      <c r="H2" t="s">
        <v>8384</v>
      </c>
      <c r="I2" t="s">
        <v>8385</v>
      </c>
    </row>
    <row r="3" spans="2:9">
      <c r="B3" t="s">
        <v>8386</v>
      </c>
      <c r="C3">
        <f>COUNTIFS('Raw data'!$D:$D,"&lt;1000",'Raw data'!$F:$F,Bonus!$C$2)</f>
        <v>322</v>
      </c>
      <c r="D3">
        <f>COUNTIFS('Raw data'!$D:$D,"&lt;1000",'Raw data'!$F:$F,Bonus!$D$2)</f>
        <v>113</v>
      </c>
      <c r="E3">
        <f>COUNTIFS('Raw data'!$D:$D,"&lt;1000",'Raw data'!$F:$F,Bonus!$E$2)</f>
        <v>18</v>
      </c>
      <c r="F3">
        <f>SUM(C3:E3)</f>
        <v>453</v>
      </c>
      <c r="G3" s="3">
        <f>C3/$F$3</f>
        <v>0.71081677704194257</v>
      </c>
      <c r="H3" s="3">
        <f>D3/F3</f>
        <v>0.24944812362030905</v>
      </c>
      <c r="I3" s="3">
        <f>E3/F3</f>
        <v>3.9735099337748346E-2</v>
      </c>
    </row>
    <row r="4" spans="2:9">
      <c r="B4" t="s">
        <v>8387</v>
      </c>
      <c r="C4">
        <f>COUNTIFS('Raw data'!$D:$D,"&gt;999",'Raw data'!$F:$F,Bonus!$C$2,'Raw data'!$D:$D,"&lt;4999")</f>
        <v>931</v>
      </c>
      <c r="D4">
        <f>COUNTIFS('Raw data'!$D:$D,"&gt;999",'Raw data'!$D:$D,"&lt;4999",'Raw data'!$F:$F,Bonus!$D$2)</f>
        <v>420</v>
      </c>
      <c r="E4">
        <f>COUNTIFS('Raw data'!$D:$D,"&gt;999",'Raw data'!D:D,"&lt;4999",'Raw data'!$F:$F,Bonus!$E$2)</f>
        <v>60</v>
      </c>
      <c r="F4">
        <f t="shared" ref="F4:F14" si="0">SUM(C4:E4)</f>
        <v>1411</v>
      </c>
      <c r="G4" s="3">
        <f t="shared" ref="G4:G14" si="1">C4/F4</f>
        <v>0.65981573352232459</v>
      </c>
      <c r="H4" s="3">
        <f t="shared" ref="H4:H14" si="2">D4/F4</f>
        <v>0.297661233167966</v>
      </c>
      <c r="I4" s="3">
        <f t="shared" ref="I4:I14" si="3">E4/F4</f>
        <v>4.2523033309709427E-2</v>
      </c>
    </row>
    <row r="5" spans="2:9">
      <c r="B5" t="s">
        <v>8388</v>
      </c>
      <c r="C5">
        <f>COUNTIFS('Raw data'!$D:$D,"&gt;4999",'Raw data'!$F:$F,Bonus!$C$2,'Raw data'!$D:$D,"&lt;9999")</f>
        <v>380</v>
      </c>
      <c r="D5">
        <f>COUNTIFS('Raw data'!$D:$D,"&gt;4999",'Raw data'!$D:$D,"&lt;9999",'Raw data'!$F:$F,Bonus!$D$2)</f>
        <v>282</v>
      </c>
      <c r="E5">
        <f>COUNTIFS('Raw data'!$D:$D,"&gt;4999",'Raw data'!D:D,"&lt;9999",'Raw data'!$F:$F,Bonus!$E$2)</f>
        <v>51</v>
      </c>
      <c r="F5">
        <f t="shared" si="0"/>
        <v>713</v>
      </c>
      <c r="G5" s="3">
        <f t="shared" si="1"/>
        <v>0.53295932678821878</v>
      </c>
      <c r="H5" s="3">
        <f t="shared" si="2"/>
        <v>0.39551192145862551</v>
      </c>
      <c r="I5" s="3">
        <f t="shared" si="3"/>
        <v>7.1528751753155678E-2</v>
      </c>
    </row>
    <row r="6" spans="2:9">
      <c r="B6" t="s">
        <v>8389</v>
      </c>
      <c r="C6">
        <f>COUNTIFS('Raw data'!$D:$D,"&gt;9999",'Raw data'!$F:$F,Bonus!$C$2,'Raw data'!$D:$D,"&lt;14999")</f>
        <v>168</v>
      </c>
      <c r="D6">
        <f>COUNTIFS('Raw data'!$D:$D,"&gt;9999",'Raw data'!$D:$D,"&lt;14999",'Raw data'!$F:$F,Bonus!$D$2)</f>
        <v>144</v>
      </c>
      <c r="E6">
        <f>COUNTIFS('Raw data'!$D:$D,"&gt;9999",'Raw data'!D:D,"&lt;14999",'Raw data'!$F:$F,Bonus!$E$2)</f>
        <v>40</v>
      </c>
      <c r="F6">
        <f t="shared" si="0"/>
        <v>352</v>
      </c>
      <c r="G6" s="3">
        <f t="shared" si="1"/>
        <v>0.47727272727272729</v>
      </c>
      <c r="H6" s="3">
        <f t="shared" si="2"/>
        <v>0.40909090909090912</v>
      </c>
      <c r="I6" s="3">
        <f t="shared" si="3"/>
        <v>0.11363636363636363</v>
      </c>
    </row>
    <row r="7" spans="2:9">
      <c r="B7" t="s">
        <v>8390</v>
      </c>
      <c r="C7">
        <f>COUNTIFS('Raw data'!$D:$D,"&gt;14999",'Raw data'!$F:$F,Bonus!$C$2,'Raw data'!$D:$D,"&lt;19999")</f>
        <v>94</v>
      </c>
      <c r="D7">
        <f>COUNTIFS('Raw data'!$D:$D,"&gt;14999",'Raw data'!$D:$D,"&lt;19999",'Raw data'!$F:$F,Bonus!$D$2)</f>
        <v>90</v>
      </c>
      <c r="E7">
        <f>COUNTIFS('Raw data'!$D:$D,"&gt;14999",'Raw data'!D:D,"&lt;19999",'Raw data'!$F:$F,Bonus!$E$2)</f>
        <v>17</v>
      </c>
      <c r="F7">
        <f t="shared" si="0"/>
        <v>201</v>
      </c>
      <c r="G7" s="3">
        <f t="shared" si="1"/>
        <v>0.46766169154228854</v>
      </c>
      <c r="H7" s="3">
        <f t="shared" si="2"/>
        <v>0.44776119402985076</v>
      </c>
      <c r="I7" s="3">
        <f t="shared" si="3"/>
        <v>8.45771144278607E-2</v>
      </c>
    </row>
    <row r="8" spans="2:9">
      <c r="B8" t="s">
        <v>8391</v>
      </c>
      <c r="C8">
        <f>COUNTIFS('Raw data'!$D:$D,"&gt;19999",'Raw data'!$F:$F,Bonus!$C$2,'Raw data'!$D:$D,"&lt;24999")</f>
        <v>62</v>
      </c>
      <c r="D8">
        <f>COUNTIFS('Raw data'!$D:$D,"&gt;19999",'Raw data'!$D:$D,"&lt;24999",'Raw data'!$F:$F,Bonus!$D$2)</f>
        <v>72</v>
      </c>
      <c r="E8">
        <f>COUNTIFS('Raw data'!$D:$D,"&gt;19999",'Raw data'!D:D,"&lt;24999",'Raw data'!$F:$F,Bonus!$E$2)</f>
        <v>14</v>
      </c>
      <c r="F8">
        <f t="shared" si="0"/>
        <v>148</v>
      </c>
      <c r="G8" s="3">
        <f t="shared" si="1"/>
        <v>0.41891891891891891</v>
      </c>
      <c r="H8" s="3">
        <f t="shared" si="2"/>
        <v>0.48648648648648651</v>
      </c>
      <c r="I8" s="3">
        <f t="shared" si="3"/>
        <v>9.45945945945946E-2</v>
      </c>
    </row>
    <row r="9" spans="2:9">
      <c r="B9" t="s">
        <v>8392</v>
      </c>
      <c r="C9">
        <f>COUNTIFS('Raw data'!$D:$D,"&gt;24999",'Raw data'!$F:$F,Bonus!$C$2,'Raw data'!$D:$D,"&lt;29999")</f>
        <v>55</v>
      </c>
      <c r="D9">
        <f>COUNTIFS('Raw data'!$D:$D,"&gt;24999",'Raw data'!$D:$D,"&lt;29999",'Raw data'!$F:$F,Bonus!$D$2)</f>
        <v>64</v>
      </c>
      <c r="E9">
        <f>COUNTIFS('Raw data'!$D:$D,"&gt;24999",'Raw data'!D:D,"&lt;29999",'Raw data'!$F:$F,Bonus!$E$2)</f>
        <v>18</v>
      </c>
      <c r="F9">
        <f t="shared" si="0"/>
        <v>137</v>
      </c>
      <c r="G9" s="3">
        <f t="shared" si="1"/>
        <v>0.40145985401459855</v>
      </c>
      <c r="H9" s="3">
        <f t="shared" si="2"/>
        <v>0.46715328467153283</v>
      </c>
      <c r="I9" s="3">
        <f t="shared" si="3"/>
        <v>0.13138686131386862</v>
      </c>
    </row>
    <row r="10" spans="2:9">
      <c r="B10" t="s">
        <v>8393</v>
      </c>
      <c r="C10">
        <f>COUNTIFS('Raw data'!$D:$D,"&gt;29999",'Raw data'!$F:$F,Bonus!$C$2,'Raw data'!$D:$D,"&lt;34999")</f>
        <v>32</v>
      </c>
      <c r="D10">
        <f>COUNTIFS('Raw data'!$D:$D,"&gt;29999",'Raw data'!$D:$D,"&lt;34999",'Raw data'!$F:$F,Bonus!$D$2)</f>
        <v>37</v>
      </c>
      <c r="E10">
        <f>COUNTIFS('Raw data'!$D:$D,"&gt;29999",'Raw data'!D:D,"&lt;34999",'Raw data'!$F:$F,Bonus!$E$2)</f>
        <v>13</v>
      </c>
      <c r="F10">
        <f t="shared" si="0"/>
        <v>82</v>
      </c>
      <c r="G10" s="3">
        <f t="shared" si="1"/>
        <v>0.3902439024390244</v>
      </c>
      <c r="H10" s="3">
        <f t="shared" si="2"/>
        <v>0.45121951219512196</v>
      </c>
      <c r="I10" s="3">
        <f t="shared" si="3"/>
        <v>0.15853658536585366</v>
      </c>
    </row>
    <row r="11" spans="2:9">
      <c r="B11" t="s">
        <v>8394</v>
      </c>
      <c r="C11">
        <f>COUNTIFS('Raw data'!$D:$D,"&gt;34999",'Raw data'!$F:$F,Bonus!$C$2,'Raw data'!$D:$D,"&lt;39999")</f>
        <v>26</v>
      </c>
      <c r="D11">
        <f>COUNTIFS('Raw data'!$D:$D,"&gt;34999",'Raw data'!$D:$D,"&lt;39999",'Raw data'!$F:$F,Bonus!$D$2)</f>
        <v>22</v>
      </c>
      <c r="E11">
        <f>COUNTIFS('Raw data'!$D:$D,"&gt;34999",'Raw data'!D:D,"&lt;39999",'Raw data'!$F:$F,Bonus!$E$2)</f>
        <v>7</v>
      </c>
      <c r="F11">
        <f t="shared" si="0"/>
        <v>55</v>
      </c>
      <c r="G11" s="3">
        <f t="shared" si="1"/>
        <v>0.47272727272727272</v>
      </c>
      <c r="H11" s="3">
        <f t="shared" si="2"/>
        <v>0.4</v>
      </c>
      <c r="I11" s="3">
        <f t="shared" si="3"/>
        <v>0.12727272727272726</v>
      </c>
    </row>
    <row r="12" spans="2:9">
      <c r="B12" t="s">
        <v>8395</v>
      </c>
      <c r="C12">
        <f>COUNTIFS('Raw data'!$D:$D,"&gt;39999",'Raw data'!$F:$F,Bonus!$C$2,'Raw data'!$D:$D,"&lt;44999")</f>
        <v>21</v>
      </c>
      <c r="D12">
        <f>COUNTIFS('Raw data'!$D:$D,"&gt;39999",'Raw data'!$D:$D,"&lt;44999",'Raw data'!$F:$F,Bonus!$D$2)</f>
        <v>16</v>
      </c>
      <c r="E12">
        <f>COUNTIFS('Raw data'!$D:$D,"&gt;39999",'Raw data'!D:D,"&lt;44999",'Raw data'!$F:$F,Bonus!$E$2)</f>
        <v>6</v>
      </c>
      <c r="F12">
        <f t="shared" si="0"/>
        <v>43</v>
      </c>
      <c r="G12" s="3">
        <f t="shared" si="1"/>
        <v>0.48837209302325579</v>
      </c>
      <c r="H12" s="3">
        <f t="shared" si="2"/>
        <v>0.37209302325581395</v>
      </c>
      <c r="I12" s="3">
        <f t="shared" si="3"/>
        <v>0.13953488372093023</v>
      </c>
    </row>
    <row r="13" spans="2:9">
      <c r="B13" t="s">
        <v>8396</v>
      </c>
      <c r="C13">
        <f>COUNTIFS('Raw data'!$D:$D,"&gt;44999",'Raw data'!$F:$F,Bonus!$C$2,'Raw data'!$D:$D,"&lt;49999")</f>
        <v>6</v>
      </c>
      <c r="D13">
        <f>COUNTIFS('Raw data'!$D:$D,"&gt;44999",'Raw data'!$D:$D,"&lt;49999",'Raw data'!$F:$F,Bonus!$D$2)</f>
        <v>11</v>
      </c>
      <c r="E13">
        <f>COUNTIFS('Raw data'!$D:$D,"&gt;44999",'Raw data'!D:D,"&lt;49999",'Raw data'!$F:$F,Bonus!$E$2)</f>
        <v>4</v>
      </c>
      <c r="F13">
        <f t="shared" si="0"/>
        <v>21</v>
      </c>
      <c r="G13" s="3">
        <f t="shared" si="1"/>
        <v>0.2857142857142857</v>
      </c>
      <c r="H13" s="3">
        <f t="shared" si="2"/>
        <v>0.52380952380952384</v>
      </c>
      <c r="I13" s="3">
        <f t="shared" si="3"/>
        <v>0.19047619047619047</v>
      </c>
    </row>
    <row r="14" spans="2:9">
      <c r="B14" t="s">
        <v>8397</v>
      </c>
      <c r="C14">
        <f>COUNTIFS('Raw data'!$D:$D,"&gt;49999",'Raw data'!$F:$F,Bonus!$C$2)</f>
        <v>86</v>
      </c>
      <c r="D14">
        <f>COUNTIFS('Raw data'!$D:$D,"&gt;49999",'Raw data'!$F:$F,Bonus!$D$2)</f>
        <v>258</v>
      </c>
      <c r="E14">
        <f>COUNTIFS('Raw data'!$D:$D,"&gt;49999",'Raw data'!$F:$F,Bonus!$E$2)</f>
        <v>100</v>
      </c>
      <c r="F14">
        <f t="shared" si="0"/>
        <v>444</v>
      </c>
      <c r="G14" s="3">
        <f t="shared" si="1"/>
        <v>0.19369369369369369</v>
      </c>
      <c r="H14" s="3">
        <f t="shared" si="2"/>
        <v>0.58108108108108103</v>
      </c>
      <c r="I14" s="3">
        <f t="shared" si="3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Category</vt:lpstr>
      <vt:lpstr>Sub-category</vt:lpstr>
      <vt:lpstr>Month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2019-12-15T18:22:54Z</dcterms:modified>
</cp:coreProperties>
</file>